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Default Extension="png" ContentType="image/pn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12" minimized="false" showHorizontalScroll="true" showSheetTabs="true" showVerticalScroll="true" tabRatio="600" visibility="visible"/>
  </bookViews>
  <sheets>
    <sheet name="Pagina principal" sheetId="1" r:id="rId4"/>
    <sheet name="Selección Rf" sheetId="2" r:id="rId5"/>
    <sheet name="Bono EE.UU" sheetId="3" r:id="rId6"/>
    <sheet name="Ajustar Rf empleado" sheetId="4" r:id="rId7"/>
    <sheet name="Flujos" sheetId="5" r:id="rId8"/>
    <sheet name="Reporte Rf" sheetId="6" r:id="rId9"/>
    <sheet name="Reporte Koa Sectorial_10" sheetId="7" r:id="rId10"/>
    <sheet name="Koa_emercountry_sec_10" sheetId="8" r:id="rId11"/>
    <sheet name="Wacc_empresa_10" sheetId="9" r:id="rId12"/>
    <sheet name="Reporte Koa Sectorial" sheetId="10" r:id="rId13"/>
    <sheet name="Koa_emercountry_sec" sheetId="11" r:id="rId14"/>
    <sheet name="Wacc_empresa" sheetId="12" r:id="rId15"/>
    <sheet name="Cálculo del Rf" sheetId="13" r:id="rId16"/>
    <sheet name="Industry Averages" sheetId="14" r:id="rId17"/>
    <sheet name="Prima de mercado" sheetId="15" r:id="rId18"/>
    <sheet name="Tablas" sheetId="16" r:id="rId19"/>
    <sheet name="IR" sheetId="17" r:id="rId20"/>
    <sheet name="Embi" sheetId="18" r:id="rId21"/>
    <sheet name="Devaluación" sheetId="19" r:id="rId22"/>
  </sheets>
  <definedNames>
    <definedName name="hh" localSheetId="7">#REF!</definedName>
    <definedName name="hh" localSheetId="6">#REF!</definedName>
    <definedName name="hh" localSheetId="8">#REF!</definedName>
    <definedName name="hh">#REF!</definedName>
    <definedName name="riesgopais" localSheetId="7">#REF!</definedName>
    <definedName name="riesgopais" localSheetId="6">#REF!</definedName>
    <definedName name="riesgopais" localSheetId="8">#REF!</definedName>
    <definedName name="riesgopais">#REF!</definedName>
  </definedNames>
  <calcPr calcId="999999" calcMode="auto" calcCompleted="1" fullCalcOnLoad="0" forceFullCalc="0"/>
</workbook>
</file>

<file path=xl/comments5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Debe ajustarse al número de periodos de la inversión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Solo debe mostrar el número entero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¿Qué tasa de descuento se debe emplear para descontar el proyecto con el fin de calcular la duración?</t>
        </r>
      </text>
    </comment>
    <comment ref="B1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L1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BH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sharedStrings.xml><?xml version="1.0" encoding="utf-8"?>
<sst xmlns="http://schemas.openxmlformats.org/spreadsheetml/2006/main" uniqueCount="2026">
  <si>
    <t>Cálculo del costo de capital</t>
  </si>
  <si>
    <t>Sector</t>
  </si>
  <si>
    <t>Chemical (Basic)</t>
  </si>
  <si>
    <t>Parámetros</t>
  </si>
  <si>
    <t>Rf: Bono EE.UU 10 años</t>
  </si>
  <si>
    <t>Instrumento libre de riesgo</t>
  </si>
  <si>
    <t>Bono EE.UU</t>
  </si>
  <si>
    <t>Bono de EE.UU</t>
  </si>
  <si>
    <t>AÑOS</t>
  </si>
  <si>
    <t>Para mayor información:</t>
  </si>
  <si>
    <t>Detalle de los flujos de la inversión</t>
  </si>
  <si>
    <t>Horizonte de evaluación</t>
  </si>
  <si>
    <t>Periodicidad de los flujos</t>
  </si>
  <si>
    <t>Anual</t>
  </si>
  <si>
    <t>Periodos de la inversión*</t>
  </si>
  <si>
    <t>Periodo</t>
  </si>
  <si>
    <t>Flujo de caja</t>
  </si>
  <si>
    <t>Flujo de inversiones</t>
  </si>
  <si>
    <t>* Los flujos visualizados deberían acotarse al periodo de la inversión</t>
  </si>
  <si>
    <t>Tasa libre de riesgo del proyecto</t>
  </si>
  <si>
    <t>Bono del tesoro norteamericano de</t>
  </si>
  <si>
    <t>años</t>
  </si>
  <si>
    <t>Rendimiento del instrumento</t>
  </si>
  <si>
    <t>Reporte costo de capital sectorial</t>
  </si>
  <si>
    <t>Costo de Capital Económico (Koa)</t>
  </si>
  <si>
    <t>Parámetros del reporte</t>
  </si>
  <si>
    <t>Tasa libre de riesgo Spot</t>
  </si>
  <si>
    <t>Ratio de nivel de endeudamiento (D/C)</t>
  </si>
  <si>
    <t>Prima del mercado</t>
  </si>
  <si>
    <t>Beta apalancado</t>
  </si>
  <si>
    <t>Nivel de Endeudamiento (%D)</t>
  </si>
  <si>
    <t>Beta desapalancado</t>
  </si>
  <si>
    <t>Nivel de Capital (%C)</t>
  </si>
  <si>
    <t>Costo de Capital Financiero (Ke)</t>
  </si>
  <si>
    <t>Costo de la Deuda (Kd(1-T))</t>
  </si>
  <si>
    <t>Tasa de Impuestos (T)</t>
  </si>
  <si>
    <t>Prima por riesgo crediticio</t>
  </si>
  <si>
    <t>Costo de Capital Promedio Ponderado (WACC)</t>
  </si>
  <si>
    <t>Reporte costo de capital sectorial para paises emergentes</t>
  </si>
  <si>
    <t>País de origen</t>
  </si>
  <si>
    <t>Peru</t>
  </si>
  <si>
    <t>Prima de mercado</t>
  </si>
  <si>
    <t>Pasivo Financiero</t>
  </si>
  <si>
    <t>Patrimonio (Equity)</t>
  </si>
  <si>
    <t>Prima por riesgo país</t>
  </si>
  <si>
    <t>Kd(1-T)</t>
  </si>
  <si>
    <t>Prima de riesgo Crediticio</t>
  </si>
  <si>
    <t>Cálculo del costo de capital de la empresa</t>
  </si>
  <si>
    <t>Dólares</t>
  </si>
  <si>
    <t>Soles</t>
  </si>
  <si>
    <t>Costo de Deuda (Kd)</t>
  </si>
  <si>
    <t>Ratio de Nivel de Endeudamiento Empresa (D/C)</t>
  </si>
  <si>
    <t>Se ha proporcionado una Tasa de Impuesto correspondiente al país de residencia de la inversión. En caso su inversión esté bajo un régimen especial ingresar la tasa correspondiente:</t>
  </si>
  <si>
    <t>Kd (1-T)</t>
  </si>
  <si>
    <t>Koa</t>
  </si>
  <si>
    <t>Ke</t>
  </si>
  <si>
    <t>WACC</t>
  </si>
  <si>
    <t>% Deuda</t>
  </si>
  <si>
    <t>% Capital</t>
  </si>
  <si>
    <t>Nivel de endeudamiento (% D)</t>
  </si>
  <si>
    <t>Nivel de Capital (% C)</t>
  </si>
  <si>
    <t>Devaluación esperada</t>
  </si>
  <si>
    <t>Tasa de impuesto</t>
  </si>
  <si>
    <t>Patrimonio (Equity</t>
  </si>
  <si>
    <t>Prima de riesgo crediticio</t>
  </si>
  <si>
    <t>Costo de Deuda (Kd) en dólares</t>
  </si>
  <si>
    <t>TIR</t>
  </si>
  <si>
    <t>Número de periodos</t>
  </si>
  <si>
    <t>Flujo de caja para TIR</t>
  </si>
  <si>
    <t>Periodicidad</t>
  </si>
  <si>
    <t>Flujo de caja_O</t>
  </si>
  <si>
    <t>VP(Flujo*t)</t>
  </si>
  <si>
    <t>Flujo*Periodo</t>
  </si>
  <si>
    <t>Valor actual de las inversiones</t>
  </si>
  <si>
    <t>Duration</t>
  </si>
  <si>
    <t>FFE</t>
  </si>
  <si>
    <t>Duaratio (Anual)</t>
  </si>
  <si>
    <t>TIR FFE</t>
  </si>
  <si>
    <t>Elección de Rf en función de la duración</t>
  </si>
  <si>
    <t>Date</t>
  </si>
  <si>
    <t>Curva de rendimiento (en años)</t>
  </si>
  <si>
    <t>05/14/21</t>
  </si>
  <si>
    <t xml:space="preserve">Rf  seleccionado </t>
  </si>
  <si>
    <t xml:space="preserve">% Rf  seleccionado </t>
  </si>
  <si>
    <t>Date updated:</t>
  </si>
  <si>
    <t>Created by:</t>
  </si>
  <si>
    <t>Aswath Damodaran, adamodar@stern.nyu.edu</t>
  </si>
  <si>
    <t>YouTube Video Guide</t>
  </si>
  <si>
    <t>What is this data?</t>
  </si>
  <si>
    <t>Cost of equity and capital (updateable)</t>
  </si>
  <si>
    <t>US companies</t>
  </si>
  <si>
    <t>Home Page:</t>
  </si>
  <si>
    <t>http://www.damodaran.com</t>
  </si>
  <si>
    <t>Data website:</t>
  </si>
  <si>
    <t>http://www.stern.nyu.edu/~adamodar/New_Home_Page/data.html</t>
  </si>
  <si>
    <t>Companies in each industry:</t>
  </si>
  <si>
    <t>http://www.stern.nyu.edu/~adamodar/pc/datasets/indname.xls</t>
  </si>
  <si>
    <t>Variable definitions:</t>
  </si>
  <si>
    <t>http://www.stern.nyu.edu/~adamodar/New_Home_Page/datafile/variable.htm</t>
  </si>
  <si>
    <t>To update this spreadsheet, enter the following</t>
  </si>
  <si>
    <t>Long Term Treasury bond rate =</t>
  </si>
  <si>
    <t>Risk Premium to Use for Equity =</t>
  </si>
  <si>
    <t>Global Default Spread to add to cost of debt =</t>
  </si>
  <si>
    <t>Do you want to use the marginal tax rate for cost of debt?</t>
  </si>
  <si>
    <t>If yes, enter the marginal tax rate to use</t>
  </si>
  <si>
    <t>These costs of capital are in US$. To convert to a different currency, please enter</t>
  </si>
  <si>
    <t>Expected inflation rate in local currency =</t>
  </si>
  <si>
    <t>Expected inflation rate in US $ =</t>
  </si>
  <si>
    <t>Reporte Sectorial - Rf 10 años</t>
  </si>
  <si>
    <t>Reporte sectorial - duración</t>
  </si>
  <si>
    <t>Reporte País Emergente</t>
  </si>
  <si>
    <t>Reporte País Emergente_duración</t>
  </si>
  <si>
    <t>Industry Name</t>
  </si>
  <si>
    <t>Number of Firms</t>
  </si>
  <si>
    <t>Beta</t>
  </si>
  <si>
    <t>Cost of Equity</t>
  </si>
  <si>
    <t>E/(D+E)</t>
  </si>
  <si>
    <t>Std Dev in Stock</t>
  </si>
  <si>
    <t>Cost of Debt</t>
  </si>
  <si>
    <t>Tax Rate</t>
  </si>
  <si>
    <t>After-tax Cost of Debt</t>
  </si>
  <si>
    <t>D/(D+E)</t>
  </si>
  <si>
    <t>Cost of Capital</t>
  </si>
  <si>
    <t>Cost of Capital (Local Currency)</t>
  </si>
  <si>
    <t>D/C</t>
  </si>
  <si>
    <t>Boa</t>
  </si>
  <si>
    <t>Tax rate2</t>
  </si>
  <si>
    <t>Ki(1-T)</t>
  </si>
  <si>
    <t>Koa-Ki(1-T)</t>
  </si>
  <si>
    <t>Be*Prima de mercado</t>
  </si>
  <si>
    <t>Spread de la deuda</t>
  </si>
  <si>
    <t>Koa_d</t>
  </si>
  <si>
    <t>Ki(1-T)_d</t>
  </si>
  <si>
    <t>Koa_d-Ki(1-T)_d</t>
  </si>
  <si>
    <t>Ke_d</t>
  </si>
  <si>
    <t>taxes_e</t>
  </si>
  <si>
    <t>Be_e</t>
  </si>
  <si>
    <t>Be_e*Prima de mercado</t>
  </si>
  <si>
    <t>taxez_e_d</t>
  </si>
  <si>
    <t>Be_e_d</t>
  </si>
  <si>
    <t>Be_e_d*Prima de mercado</t>
  </si>
  <si>
    <t>Advertising</t>
  </si>
  <si>
    <t>Aerospace/Defense</t>
  </si>
  <si>
    <t>Air Transport</t>
  </si>
  <si>
    <t>Apparel</t>
  </si>
  <si>
    <t>Auto &amp; Truck</t>
  </si>
  <si>
    <t>Auto Parts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</si>
  <si>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</si>
  <si>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</si>
  <si>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</si>
  <si>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</si>
  <si>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</si>
  <si>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</si>
  <si>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</si>
  <si>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</si>
  <si>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</si>
  <si>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</si>
  <si>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</si>
  <si>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</si>
  <si>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</si>
  <si>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</si>
  <si>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</si>
  <si>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</si>
  <si>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</si>
  <si>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</si>
  <si>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</si>
  <si>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</si>
  <si>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</si>
  <si>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</si>
  <si>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</si>
  <si>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</si>
  <si>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</si>
  <si>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</si>
  <si>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</si>
  <si>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</si>
  <si>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</si>
  <si>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</si>
  <si>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</si>
  <si>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</si>
  <si>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</si>
  <si>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</si>
  <si>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</si>
  <si>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</si>
  <si>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</si>
  <si>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</si>
  <si>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</si>
  <si>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</si>
  <si>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</si>
  <si>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</si>
  <si>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</si>
  <si>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</si>
  <si>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</si>
  <si>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</si>
  <si>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</si>
  <si>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</si>
  <si>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</si>
  <si>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</si>
  <si>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</si>
  <si>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</si>
  <si>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</si>
  <si>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</si>
  <si>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</si>
  <si>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</si>
  <si>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</si>
  <si>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</si>
  <si>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</si>
  <si>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</si>
  <si>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</si>
  <si>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</si>
  <si>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</si>
  <si>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</si>
  <si>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</si>
  <si>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</si>
  <si>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</si>
  <si>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</si>
  <si>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</si>
  <si>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</si>
  <si>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</si>
  <si>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</si>
  <si>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</si>
  <si>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</si>
  <si>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</si>
  <si>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</si>
  <si>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</si>
  <si>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</si>
  <si>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</si>
  <si>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</si>
  <si>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</si>
  <si>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</si>
  <si>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</si>
  <si>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</si>
  <si>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</si>
  <si>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</si>
  <si>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Cost of Debt Lookup Table (based on std dev in stock prices)</t>
  </si>
  <si>
    <t>Standard Deviation</t>
  </si>
  <si>
    <t>Basis Spread</t>
  </si>
  <si>
    <t>Yes</t>
  </si>
  <si>
    <t>Año</t>
  </si>
  <si>
    <t>S &amp; P</t>
  </si>
  <si>
    <t>3-month T.Bill</t>
  </si>
  <si>
    <t>US T.Bond</t>
  </si>
  <si>
    <t>Promedio últ.50 años (1970-2020)</t>
  </si>
  <si>
    <t>Rm</t>
  </si>
  <si>
    <t>Rf (t-bills)</t>
  </si>
  <si>
    <t>Rf (t-bonds)</t>
  </si>
  <si>
    <t>PRM (T-bill)</t>
  </si>
  <si>
    <t>PRM (T-bonds)</t>
  </si>
  <si>
    <t>Fuente: Damodaran</t>
  </si>
  <si>
    <t>Periocidad de los flujos</t>
  </si>
  <si>
    <t xml:space="preserve">Rf </t>
  </si>
  <si>
    <t>Bonos</t>
  </si>
  <si>
    <t>Trimestral</t>
  </si>
  <si>
    <t>Semestral</t>
  </si>
  <si>
    <t>Ajustar Rf empleado</t>
  </si>
  <si>
    <t>Country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</si>
  <si>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</si>
  <si>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</si>
  <si>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</si>
  <si>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</si>
  <si>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</si>
  <si>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</si>
  <si>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</si>
  <si>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</si>
  <si>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</si>
  <si>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</si>
  <si>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</si>
  <si>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</si>
  <si>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</si>
  <si>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</si>
  <si>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</si>
  <si>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</si>
  <si>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</si>
  <si>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</si>
  <si>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</si>
  <si>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</si>
  <si>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</si>
  <si>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</si>
  <si>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</si>
  <si>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</si>
  <si>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</si>
  <si>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</si>
  <si>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</si>
  <si>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</si>
  <si>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</si>
  <si>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</si>
  <si>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</si>
  <si>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</si>
  <si>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</si>
  <si>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</si>
  <si>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</si>
  <si>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</si>
  <si>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</si>
  <si>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</si>
  <si>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</si>
  <si>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</si>
  <si>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</si>
  <si>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</si>
  <si>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</si>
  <si>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</si>
  <si>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</si>
  <si>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</si>
  <si>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</si>
  <si>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</si>
  <si>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</si>
  <si>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</si>
  <si>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</si>
  <si>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</si>
  <si>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</si>
  <si>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</si>
  <si>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</si>
  <si>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</si>
  <si>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</si>
  <si>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</si>
  <si>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</si>
  <si>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</si>
  <si>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</si>
  <si>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</si>
  <si>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</si>
  <si>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</si>
  <si>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</si>
  <si>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</si>
  <si>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</si>
  <si>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</si>
  <si>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</si>
  <si>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</si>
  <si>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</si>
  <si>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</si>
  <si>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</si>
  <si>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</si>
  <si>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</si>
  <si>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</si>
  <si>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</si>
  <si>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</si>
  <si>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</si>
  <si>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</si>
  <si>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</si>
  <si>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</si>
  <si>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</si>
  <si>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</si>
  <si>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</si>
  <si>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</si>
  <si>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</si>
  <si>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</si>
  <si>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</si>
  <si>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</si>
  <si>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</si>
  <si>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</si>
  <si>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</si>
  <si>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</si>
  <si>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</si>
  <si>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</si>
  <si>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</si>
  <si>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</si>
  <si>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</si>
  <si>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</si>
  <si>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</si>
  <si>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</si>
  <si>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</si>
  <si>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</si>
  <si>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</si>
  <si>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</si>
  <si>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</si>
  <si>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</si>
  <si>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</si>
  <si>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</si>
  <si>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</si>
  <si>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</si>
  <si>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</si>
  <si>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</si>
  <si>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</si>
  <si>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</si>
  <si>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</si>
  <si>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</si>
  <si>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</si>
  <si>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</si>
  <si>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</si>
  <si>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</si>
  <si>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</si>
  <si>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</si>
  <si>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</si>
  <si>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</si>
  <si>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</si>
  <si>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</si>
  <si>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</si>
  <si>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</si>
  <si>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</si>
  <si>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</si>
  <si>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</si>
  <si>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</si>
  <si>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</si>
  <si>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</si>
  <si>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</si>
  <si>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</si>
  <si>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</si>
  <si>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</si>
  <si>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</si>
  <si>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</si>
  <si>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</si>
  <si>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</si>
  <si>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</si>
  <si>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</si>
  <si>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</si>
  <si>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</si>
  <si>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</si>
  <si>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</si>
  <si>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</si>
  <si>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</si>
  <si>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</si>
  <si>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</si>
  <si>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</si>
  <si>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</si>
  <si>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</si>
  <si>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</si>
  <si>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</si>
  <si>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</si>
  <si>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</si>
  <si>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</si>
  <si>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</si>
  <si>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</si>
  <si>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</si>
  <si>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</si>
  <si>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</si>
  <si>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</si>
  <si>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</si>
  <si>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</si>
  <si>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</si>
  <si>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</si>
  <si>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</si>
  <si>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</si>
  <si>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</si>
  <si>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</si>
  <si>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</si>
  <si>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</si>
  <si>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</si>
  <si>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</si>
  <si>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</si>
  <si>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</si>
  <si>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</si>
  <si>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</si>
  <si>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</si>
  <si>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</si>
  <si>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</si>
  <si>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</si>
  <si>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Fecha</t>
  </si>
  <si>
    <t xml:space="preserve">Promedio </t>
  </si>
  <si>
    <t>Promedio (puntos básicos)</t>
  </si>
  <si>
    <t>01Ene15</t>
  </si>
  <si>
    <t>02Ene15</t>
  </si>
  <si>
    <t>05Ene15</t>
  </si>
  <si>
    <t>06Ene15</t>
  </si>
  <si>
    <t>07Ene15</t>
  </si>
  <si>
    <t>08Ene15</t>
  </si>
  <si>
    <t>09Ene15</t>
  </si>
  <si>
    <t>12Ene15</t>
  </si>
  <si>
    <t>13Ene15</t>
  </si>
  <si>
    <t>14Ene15</t>
  </si>
  <si>
    <t>15Ene15</t>
  </si>
  <si>
    <t>16Ene15</t>
  </si>
  <si>
    <t>19Ene15</t>
  </si>
  <si>
    <t>20Ene15</t>
  </si>
  <si>
    <t>21Ene15</t>
  </si>
  <si>
    <t>22Ene15</t>
  </si>
  <si>
    <t>23Ene15</t>
  </si>
  <si>
    <t>26Ene15</t>
  </si>
  <si>
    <t>27Ene15</t>
  </si>
  <si>
    <t>28Ene15</t>
  </si>
  <si>
    <t>29Ene15</t>
  </si>
  <si>
    <t>30Ene15</t>
  </si>
  <si>
    <t>02Feb15</t>
  </si>
  <si>
    <t>03Feb15</t>
  </si>
  <si>
    <t>04Feb15</t>
  </si>
  <si>
    <t>05Feb15</t>
  </si>
  <si>
    <t>06Feb15</t>
  </si>
  <si>
    <t>09Feb15</t>
  </si>
  <si>
    <t>10Feb15</t>
  </si>
  <si>
    <t>11Feb15</t>
  </si>
  <si>
    <t>12Feb15</t>
  </si>
  <si>
    <t>13Feb15</t>
  </si>
  <si>
    <t>16Feb15</t>
  </si>
  <si>
    <t>17Feb15</t>
  </si>
  <si>
    <t>18Feb15</t>
  </si>
  <si>
    <t>19Feb15</t>
  </si>
  <si>
    <t>20Feb15</t>
  </si>
  <si>
    <t>23Feb15</t>
  </si>
  <si>
    <t>24Feb15</t>
  </si>
  <si>
    <t>25Feb15</t>
  </si>
  <si>
    <t>26Feb15</t>
  </si>
  <si>
    <t>27Feb15</t>
  </si>
  <si>
    <t>02Mar15</t>
  </si>
  <si>
    <t>03Mar15</t>
  </si>
  <si>
    <t>04Mar15</t>
  </si>
  <si>
    <t>05Mar15</t>
  </si>
  <si>
    <t>06Mar15</t>
  </si>
  <si>
    <t>09Mar15</t>
  </si>
  <si>
    <t>10Mar15</t>
  </si>
  <si>
    <t>11Mar15</t>
  </si>
  <si>
    <t>12Mar15</t>
  </si>
  <si>
    <t>13Mar15</t>
  </si>
  <si>
    <t>16Mar15</t>
  </si>
  <si>
    <t>17Mar15</t>
  </si>
  <si>
    <t>18Mar15</t>
  </si>
  <si>
    <t>19Mar15</t>
  </si>
  <si>
    <t>20Mar15</t>
  </si>
  <si>
    <t>23Mar15</t>
  </si>
  <si>
    <t>24Mar15</t>
  </si>
  <si>
    <t>25Mar15</t>
  </si>
  <si>
    <t>26Mar15</t>
  </si>
  <si>
    <t>27Mar15</t>
  </si>
  <si>
    <t>30Mar15</t>
  </si>
  <si>
    <t>31Mar15</t>
  </si>
  <si>
    <t>01Abr15</t>
  </si>
  <si>
    <t>02Abr15</t>
  </si>
  <si>
    <t>03Abr15</t>
  </si>
  <si>
    <t>06Abr15</t>
  </si>
  <si>
    <t>07Abr15</t>
  </si>
  <si>
    <t>08Abr15</t>
  </si>
  <si>
    <t>09Abr15</t>
  </si>
  <si>
    <t>10Abr15</t>
  </si>
  <si>
    <t>13Abr15</t>
  </si>
  <si>
    <t>14Abr15</t>
  </si>
  <si>
    <t>15Abr15</t>
  </si>
  <si>
    <t>16Abr15</t>
  </si>
  <si>
    <t>17Abr15</t>
  </si>
  <si>
    <t>20Abr15</t>
  </si>
  <si>
    <t>21Abr15</t>
  </si>
  <si>
    <t>22Abr15</t>
  </si>
  <si>
    <t>23Abr15</t>
  </si>
  <si>
    <t>24Abr15</t>
  </si>
  <si>
    <t>27Abr15</t>
  </si>
  <si>
    <t>28Abr15</t>
  </si>
  <si>
    <t>29Abr15</t>
  </si>
  <si>
    <t>30Abr15</t>
  </si>
  <si>
    <t>01May15</t>
  </si>
  <si>
    <t>04May15</t>
  </si>
  <si>
    <t>05May15</t>
  </si>
  <si>
    <t>06May15</t>
  </si>
  <si>
    <t>07May15</t>
  </si>
  <si>
    <t>08May15</t>
  </si>
  <si>
    <t>11May15</t>
  </si>
  <si>
    <t>12May15</t>
  </si>
  <si>
    <t>13May15</t>
  </si>
  <si>
    <t>14May15</t>
  </si>
  <si>
    <t>15May15</t>
  </si>
  <si>
    <t>18May15</t>
  </si>
  <si>
    <t>19May15</t>
  </si>
  <si>
    <t>20May15</t>
  </si>
  <si>
    <t>21May15</t>
  </si>
  <si>
    <t>22May15</t>
  </si>
  <si>
    <t>25May15</t>
  </si>
  <si>
    <t>26May15</t>
  </si>
  <si>
    <t>27May15</t>
  </si>
  <si>
    <t>28May15</t>
  </si>
  <si>
    <t>29May15</t>
  </si>
  <si>
    <t>01Jun15</t>
  </si>
  <si>
    <t>02Jun15</t>
  </si>
  <si>
    <t>03Jun15</t>
  </si>
  <si>
    <t>04Jun15</t>
  </si>
  <si>
    <t>05Jun15</t>
  </si>
  <si>
    <t>08Jun15</t>
  </si>
  <si>
    <t>09Jun15</t>
  </si>
  <si>
    <t>10Jun15</t>
  </si>
  <si>
    <t>11Jun15</t>
  </si>
  <si>
    <t>12Jun15</t>
  </si>
  <si>
    <t>15Jun15</t>
  </si>
  <si>
    <t>16Jun15</t>
  </si>
  <si>
    <t>17Jun15</t>
  </si>
  <si>
    <t>18Jun15</t>
  </si>
  <si>
    <t>19Jun15</t>
  </si>
  <si>
    <t>22Jun15</t>
  </si>
  <si>
    <t>23Jun15</t>
  </si>
  <si>
    <t>24Jun15</t>
  </si>
  <si>
    <t>25Jun15</t>
  </si>
  <si>
    <t>26Jun15</t>
  </si>
  <si>
    <t>29Jun15</t>
  </si>
  <si>
    <t>30Jun15</t>
  </si>
  <si>
    <t>01Jul15</t>
  </si>
  <si>
    <t>02Jul15</t>
  </si>
  <si>
    <t>03Jul15</t>
  </si>
  <si>
    <t>06Jul15</t>
  </si>
  <si>
    <t>07Jul15</t>
  </si>
  <si>
    <t>08Jul15</t>
  </si>
  <si>
    <t>09Jul15</t>
  </si>
  <si>
    <t>10Jul15</t>
  </si>
  <si>
    <t>13Jul15</t>
  </si>
  <si>
    <t>14Jul15</t>
  </si>
  <si>
    <t>15Jul15</t>
  </si>
  <si>
    <t>16Jul15</t>
  </si>
  <si>
    <t>17Jul15</t>
  </si>
  <si>
    <t>20Jul15</t>
  </si>
  <si>
    <t>21Jul15</t>
  </si>
  <si>
    <t>22Jul15</t>
  </si>
  <si>
    <t>23Jul15</t>
  </si>
  <si>
    <t>24Jul15</t>
  </si>
  <si>
    <t>27Jul15</t>
  </si>
  <si>
    <t>28Jul15</t>
  </si>
  <si>
    <t>29Jul15</t>
  </si>
  <si>
    <t>30Jul15</t>
  </si>
  <si>
    <t>31Jul15</t>
  </si>
  <si>
    <t>03Ago15</t>
  </si>
  <si>
    <t>04Ago15</t>
  </si>
  <si>
    <t>05Ago15</t>
  </si>
  <si>
    <t>06Ago15</t>
  </si>
  <si>
    <t>07Ago15</t>
  </si>
  <si>
    <t>10Ago15</t>
  </si>
  <si>
    <t>11Ago15</t>
  </si>
  <si>
    <t>12Ago15</t>
  </si>
  <si>
    <t>13Ago15</t>
  </si>
  <si>
    <t>14Ago15</t>
  </si>
  <si>
    <t>17Ago15</t>
  </si>
  <si>
    <t>18Ago15</t>
  </si>
  <si>
    <t>19Ago15</t>
  </si>
  <si>
    <t>20Ago15</t>
  </si>
  <si>
    <t>21Ago15</t>
  </si>
  <si>
    <t>24Ago15</t>
  </si>
  <si>
    <t>25Ago15</t>
  </si>
  <si>
    <t>26Ago15</t>
  </si>
  <si>
    <t>27Ago15</t>
  </si>
  <si>
    <t>28Ago15</t>
  </si>
  <si>
    <t>31Ago15</t>
  </si>
  <si>
    <t>01Set15</t>
  </si>
  <si>
    <t>02Set15</t>
  </si>
  <si>
    <t>03Set15</t>
  </si>
  <si>
    <t>04Set15</t>
  </si>
  <si>
    <t>07Set15</t>
  </si>
  <si>
    <t>08Set15</t>
  </si>
  <si>
    <t>09Set15</t>
  </si>
  <si>
    <t>10Set15</t>
  </si>
  <si>
    <t>11Set15</t>
  </si>
  <si>
    <t>14Set15</t>
  </si>
  <si>
    <t>15Set15</t>
  </si>
  <si>
    <t>16Set15</t>
  </si>
  <si>
    <t>17Set15</t>
  </si>
  <si>
    <t>18Set15</t>
  </si>
  <si>
    <t>21Set15</t>
  </si>
  <si>
    <t>22Set15</t>
  </si>
  <si>
    <t>23Set15</t>
  </si>
  <si>
    <t>24Set15</t>
  </si>
  <si>
    <t>25Set15</t>
  </si>
  <si>
    <t>28Set15</t>
  </si>
  <si>
    <t>29Set15</t>
  </si>
  <si>
    <t>30Set15</t>
  </si>
  <si>
    <t>01Oct15</t>
  </si>
  <si>
    <t>02Oct15</t>
  </si>
  <si>
    <t>05Oct15</t>
  </si>
  <si>
    <t>06Oct15</t>
  </si>
  <si>
    <t>07Oct15</t>
  </si>
  <si>
    <t>08Oct15</t>
  </si>
  <si>
    <t>09Oct15</t>
  </si>
  <si>
    <t>12Oct15</t>
  </si>
  <si>
    <t>13Oct15</t>
  </si>
  <si>
    <t>14Oct15</t>
  </si>
  <si>
    <t>15Oct15</t>
  </si>
  <si>
    <t>16Oct15</t>
  </si>
  <si>
    <t>19Oct15</t>
  </si>
  <si>
    <t>20Oct15</t>
  </si>
  <si>
    <t>21Oct15</t>
  </si>
  <si>
    <t>22Oct15</t>
  </si>
  <si>
    <t>23Oct15</t>
  </si>
  <si>
    <t>26Oct15</t>
  </si>
  <si>
    <t>27Oct15</t>
  </si>
  <si>
    <t>28Oct15</t>
  </si>
  <si>
    <t>29Oct15</t>
  </si>
  <si>
    <t>30Oct15</t>
  </si>
  <si>
    <t>02Nov15</t>
  </si>
  <si>
    <t>03Nov15</t>
  </si>
  <si>
    <t>04Nov15</t>
  </si>
  <si>
    <t>05Nov15</t>
  </si>
  <si>
    <t>06Nov15</t>
  </si>
  <si>
    <t>09Nov15</t>
  </si>
  <si>
    <t>10Nov15</t>
  </si>
  <si>
    <t>11Nov15</t>
  </si>
  <si>
    <t>12Nov15</t>
  </si>
  <si>
    <t>13Nov15</t>
  </si>
  <si>
    <t>16Nov15</t>
  </si>
  <si>
    <t>17Nov15</t>
  </si>
  <si>
    <t>18Nov15</t>
  </si>
  <si>
    <t>19Nov15</t>
  </si>
  <si>
    <t>20Nov15</t>
  </si>
  <si>
    <t>23Nov15</t>
  </si>
  <si>
    <t>24Nov15</t>
  </si>
  <si>
    <t>25Nov15</t>
  </si>
  <si>
    <t>26Nov15</t>
  </si>
  <si>
    <t>27Nov15</t>
  </si>
  <si>
    <t>30Nov15</t>
  </si>
  <si>
    <t>01Dic15</t>
  </si>
  <si>
    <t>02Dic15</t>
  </si>
  <si>
    <t>03Dic15</t>
  </si>
  <si>
    <t>04Dic15</t>
  </si>
  <si>
    <t>07Dic15</t>
  </si>
  <si>
    <t>08Dic15</t>
  </si>
  <si>
    <t>09Dic15</t>
  </si>
  <si>
    <t>10Dic15</t>
  </si>
  <si>
    <t>11Dic15</t>
  </si>
  <si>
    <t>14Dic15</t>
  </si>
  <si>
    <t>15Dic15</t>
  </si>
  <si>
    <t>16Dic15</t>
  </si>
  <si>
    <t>17Dic15</t>
  </si>
  <si>
    <t>18Dic15</t>
  </si>
  <si>
    <t>21Dic15</t>
  </si>
  <si>
    <t>22Dic15</t>
  </si>
  <si>
    <t>23Dic15</t>
  </si>
  <si>
    <t>24Dic15</t>
  </si>
  <si>
    <t>25Dic15</t>
  </si>
  <si>
    <t>28Dic15</t>
  </si>
  <si>
    <t>29Dic15</t>
  </si>
  <si>
    <t>30Dic15</t>
  </si>
  <si>
    <t>31Dic15</t>
  </si>
  <si>
    <t>01Ene16</t>
  </si>
  <si>
    <t>04Ene16</t>
  </si>
  <si>
    <t>05Ene16</t>
  </si>
  <si>
    <t>06Ene16</t>
  </si>
  <si>
    <t>07Ene16</t>
  </si>
  <si>
    <t>08Ene16</t>
  </si>
  <si>
    <t>11Ene16</t>
  </si>
  <si>
    <t>12Ene16</t>
  </si>
  <si>
    <t>13Ene16</t>
  </si>
  <si>
    <t>14Ene16</t>
  </si>
  <si>
    <t>15Ene16</t>
  </si>
  <si>
    <t>18Ene16</t>
  </si>
  <si>
    <t>19Ene16</t>
  </si>
  <si>
    <t>20Ene16</t>
  </si>
  <si>
    <t>21Ene16</t>
  </si>
  <si>
    <t>22Ene16</t>
  </si>
  <si>
    <t>25Ene16</t>
  </si>
  <si>
    <t>26Ene16</t>
  </si>
  <si>
    <t>27Ene16</t>
  </si>
  <si>
    <t>28Ene16</t>
  </si>
  <si>
    <t>29Ene16</t>
  </si>
  <si>
    <t>01Feb16</t>
  </si>
  <si>
    <t>02Feb16</t>
  </si>
  <si>
    <t>03Feb16</t>
  </si>
  <si>
    <t>04Feb16</t>
  </si>
  <si>
    <t>05Feb16</t>
  </si>
  <si>
    <t>08Feb16</t>
  </si>
  <si>
    <t>09Feb16</t>
  </si>
  <si>
    <t>10Feb16</t>
  </si>
  <si>
    <t>11Feb16</t>
  </si>
  <si>
    <t>12Feb16</t>
  </si>
  <si>
    <t>15Feb16</t>
  </si>
  <si>
    <t>16Feb16</t>
  </si>
  <si>
    <t>17Feb16</t>
  </si>
  <si>
    <t>18Feb16</t>
  </si>
  <si>
    <t>19Feb16</t>
  </si>
  <si>
    <t>22Feb16</t>
  </si>
  <si>
    <t>23Feb16</t>
  </si>
  <si>
    <t>24Feb16</t>
  </si>
  <si>
    <t>25Feb16</t>
  </si>
  <si>
    <t>26Feb16</t>
  </si>
  <si>
    <t>29Feb16</t>
  </si>
  <si>
    <t>01Mar16</t>
  </si>
  <si>
    <t>02Mar16</t>
  </si>
  <si>
    <t>03Mar16</t>
  </si>
  <si>
    <t>04Mar16</t>
  </si>
  <si>
    <t>07Mar16</t>
  </si>
  <si>
    <t>08Mar16</t>
  </si>
  <si>
    <t>09Mar16</t>
  </si>
  <si>
    <t>10Mar16</t>
  </si>
  <si>
    <t>11Mar16</t>
  </si>
  <si>
    <t>14Mar16</t>
  </si>
  <si>
    <t>15Mar16</t>
  </si>
  <si>
    <t>16Mar16</t>
  </si>
  <si>
    <t>17Mar16</t>
  </si>
  <si>
    <t>18Mar16</t>
  </si>
  <si>
    <t>21Mar16</t>
  </si>
  <si>
    <t>22Mar16</t>
  </si>
  <si>
    <t>23Mar16</t>
  </si>
  <si>
    <t>24Mar16</t>
  </si>
  <si>
    <t>25Mar16</t>
  </si>
  <si>
    <t>28Mar16</t>
  </si>
  <si>
    <t>29Mar16</t>
  </si>
  <si>
    <t>30Mar16</t>
  </si>
  <si>
    <t>31Mar16</t>
  </si>
  <si>
    <t>01Abr16</t>
  </si>
  <si>
    <t>04Abr16</t>
  </si>
  <si>
    <t>05Abr16</t>
  </si>
  <si>
    <t>06Abr16</t>
  </si>
  <si>
    <t>07Abr16</t>
  </si>
  <si>
    <t>08Abr16</t>
  </si>
  <si>
    <t>11Abr16</t>
  </si>
  <si>
    <t>12Abr16</t>
  </si>
  <si>
    <t>13Abr16</t>
  </si>
  <si>
    <t>14Abr16</t>
  </si>
  <si>
    <t>15Abr16</t>
  </si>
  <si>
    <t>18Abr16</t>
  </si>
  <si>
    <t>19Abr16</t>
  </si>
  <si>
    <t>20Abr16</t>
  </si>
  <si>
    <t>21Abr16</t>
  </si>
  <si>
    <t>22Abr16</t>
  </si>
  <si>
    <t>25Abr16</t>
  </si>
  <si>
    <t>26Abr16</t>
  </si>
  <si>
    <t>27Abr16</t>
  </si>
  <si>
    <t>28Abr16</t>
  </si>
  <si>
    <t>29Abr16</t>
  </si>
  <si>
    <t>02May16</t>
  </si>
  <si>
    <t>03May16</t>
  </si>
  <si>
    <t>04May16</t>
  </si>
  <si>
    <t>05May16</t>
  </si>
  <si>
    <t>06May16</t>
  </si>
  <si>
    <t>09May16</t>
  </si>
  <si>
    <t>10May16</t>
  </si>
  <si>
    <t>11May16</t>
  </si>
  <si>
    <t>12May16</t>
  </si>
  <si>
    <t>13May16</t>
  </si>
  <si>
    <t>16May16</t>
  </si>
  <si>
    <t>17May16</t>
  </si>
  <si>
    <t>18May16</t>
  </si>
  <si>
    <t>19May16</t>
  </si>
  <si>
    <t>20May16</t>
  </si>
  <si>
    <t>23May16</t>
  </si>
  <si>
    <t>24May16</t>
  </si>
  <si>
    <t>25May16</t>
  </si>
  <si>
    <t>26May16</t>
  </si>
  <si>
    <t>27May16</t>
  </si>
  <si>
    <t>30May16</t>
  </si>
  <si>
    <t>31May16</t>
  </si>
  <si>
    <t>01Jun16</t>
  </si>
  <si>
    <t>02Jun16</t>
  </si>
  <si>
    <t>03Jun16</t>
  </si>
  <si>
    <t>06Jun16</t>
  </si>
  <si>
    <t>07Jun16</t>
  </si>
  <si>
    <t>08Jun16</t>
  </si>
  <si>
    <t>09Jun16</t>
  </si>
  <si>
    <t>10Jun16</t>
  </si>
  <si>
    <t>13Jun16</t>
  </si>
  <si>
    <t>14Jun16</t>
  </si>
  <si>
    <t>15Jun16</t>
  </si>
  <si>
    <t>16Jun16</t>
  </si>
  <si>
    <t>17Jun16</t>
  </si>
  <si>
    <t>20Jun16</t>
  </si>
  <si>
    <t>21Jun16</t>
  </si>
  <si>
    <t>22Jun16</t>
  </si>
  <si>
    <t>23Jun16</t>
  </si>
  <si>
    <t>24Jun16</t>
  </si>
  <si>
    <t>27Jun16</t>
  </si>
  <si>
    <t>28Jun16</t>
  </si>
  <si>
    <t>29Jun16</t>
  </si>
  <si>
    <t>30Jun16</t>
  </si>
  <si>
    <t>01Jul16</t>
  </si>
  <si>
    <t>04Jul16</t>
  </si>
  <si>
    <t>05Jul16</t>
  </si>
  <si>
    <t>06Jul16</t>
  </si>
  <si>
    <t>07Jul16</t>
  </si>
  <si>
    <t>08Jul16</t>
  </si>
  <si>
    <t>11Jul16</t>
  </si>
  <si>
    <t>12Jul16</t>
  </si>
  <si>
    <t>13Jul16</t>
  </si>
  <si>
    <t>14Jul16</t>
  </si>
  <si>
    <t>15Jul16</t>
  </si>
  <si>
    <t>18Jul16</t>
  </si>
  <si>
    <t>19Jul16</t>
  </si>
  <si>
    <t>20Jul16</t>
  </si>
  <si>
    <t>21Jul16</t>
  </si>
  <si>
    <t>22Jul16</t>
  </si>
  <si>
    <t>25Jul16</t>
  </si>
  <si>
    <t>26Jul16</t>
  </si>
  <si>
    <t>27Jul16</t>
  </si>
  <si>
    <t>28Jul16</t>
  </si>
  <si>
    <t>29Jul16</t>
  </si>
  <si>
    <t>01Ago16</t>
  </si>
  <si>
    <t>02Ago16</t>
  </si>
  <si>
    <t>03Ago16</t>
  </si>
  <si>
    <t>04Ago16</t>
  </si>
  <si>
    <t>05Ago16</t>
  </si>
  <si>
    <t>08Ago16</t>
  </si>
  <si>
    <t>09Ago16</t>
  </si>
  <si>
    <t>10Ago16</t>
  </si>
  <si>
    <t>11Ago16</t>
  </si>
  <si>
    <t>12Ago16</t>
  </si>
  <si>
    <t>15Ago16</t>
  </si>
  <si>
    <t>16Ago16</t>
  </si>
  <si>
    <t>17Ago16</t>
  </si>
  <si>
    <t>18Ago16</t>
  </si>
  <si>
    <t>19Ago16</t>
  </si>
  <si>
    <t>22Ago16</t>
  </si>
  <si>
    <t>23Ago16</t>
  </si>
  <si>
    <t>24Ago16</t>
  </si>
  <si>
    <t>25Ago16</t>
  </si>
  <si>
    <t>26Ago16</t>
  </si>
  <si>
    <t>29Ago16</t>
  </si>
  <si>
    <t>30Ago16</t>
  </si>
  <si>
    <t>31Ago16</t>
  </si>
  <si>
    <t>01Set16</t>
  </si>
  <si>
    <t>02Set16</t>
  </si>
  <si>
    <t>05Set16</t>
  </si>
  <si>
    <t>06Set16</t>
  </si>
  <si>
    <t>07Set16</t>
  </si>
  <si>
    <t>08Set16</t>
  </si>
  <si>
    <t>09Set16</t>
  </si>
  <si>
    <t>12Set16</t>
  </si>
  <si>
    <t>13Set16</t>
  </si>
  <si>
    <t>14Set16</t>
  </si>
  <si>
    <t>15Set16</t>
  </si>
  <si>
    <t>16Set16</t>
  </si>
  <si>
    <t>19Set16</t>
  </si>
  <si>
    <t>20Set16</t>
  </si>
  <si>
    <t>21Set16</t>
  </si>
  <si>
    <t>22Set16</t>
  </si>
  <si>
    <t>23Set16</t>
  </si>
  <si>
    <t>26Set16</t>
  </si>
  <si>
    <t>27Set16</t>
  </si>
  <si>
    <t>28Set16</t>
  </si>
  <si>
    <t>29Set16</t>
  </si>
  <si>
    <t>30Set16</t>
  </si>
  <si>
    <t>03Oct16</t>
  </si>
  <si>
    <t>04Oct16</t>
  </si>
  <si>
    <t>05Oct16</t>
  </si>
  <si>
    <t>06Oct16</t>
  </si>
  <si>
    <t>07Oct16</t>
  </si>
  <si>
    <t>10Oct16</t>
  </si>
  <si>
    <t>11Oct16</t>
  </si>
  <si>
    <t>12Oct16</t>
  </si>
  <si>
    <t>13Oct16</t>
  </si>
  <si>
    <t>14Oct16</t>
  </si>
  <si>
    <t>17Oct16</t>
  </si>
  <si>
    <t>18Oct16</t>
  </si>
  <si>
    <t>19Oct16</t>
  </si>
  <si>
    <t>20Oct16</t>
  </si>
  <si>
    <t>21Oct16</t>
  </si>
  <si>
    <t>24Oct16</t>
  </si>
  <si>
    <t>25Oct16</t>
  </si>
  <si>
    <t>26Oct16</t>
  </si>
  <si>
    <t>27Oct16</t>
  </si>
  <si>
    <t>28Oct16</t>
  </si>
  <si>
    <t>31Oct16</t>
  </si>
  <si>
    <t>01Nov16</t>
  </si>
  <si>
    <t>02Nov16</t>
  </si>
  <si>
    <t>03Nov16</t>
  </si>
  <si>
    <t>04Nov16</t>
  </si>
  <si>
    <t>07Nov16</t>
  </si>
  <si>
    <t>08Nov16</t>
  </si>
  <si>
    <t>09Nov16</t>
  </si>
  <si>
    <t>10Nov16</t>
  </si>
  <si>
    <t>11Nov16</t>
  </si>
  <si>
    <t>14Nov16</t>
  </si>
  <si>
    <t>15Nov16</t>
  </si>
  <si>
    <t>16Nov16</t>
  </si>
  <si>
    <t>17Nov16</t>
  </si>
  <si>
    <t>18Nov16</t>
  </si>
  <si>
    <t>21Nov16</t>
  </si>
  <si>
    <t>22Nov16</t>
  </si>
  <si>
    <t>23Nov16</t>
  </si>
  <si>
    <t>24Nov16</t>
  </si>
  <si>
    <t>25Nov16</t>
  </si>
  <si>
    <t>28Nov16</t>
  </si>
  <si>
    <t>29Nov16</t>
  </si>
  <si>
    <t>30Nov16</t>
  </si>
  <si>
    <t>01Dic16</t>
  </si>
  <si>
    <t>02Dic16</t>
  </si>
  <si>
    <t>05Dic16</t>
  </si>
  <si>
    <t>06Dic16</t>
  </si>
  <si>
    <t>07Dic16</t>
  </si>
  <si>
    <t>08Dic16</t>
  </si>
  <si>
    <t>09Dic16</t>
  </si>
  <si>
    <t>12Dic16</t>
  </si>
  <si>
    <t>13Dic16</t>
  </si>
  <si>
    <t>14Dic16</t>
  </si>
  <si>
    <t>15Dic16</t>
  </si>
  <si>
    <t>16Dic16</t>
  </si>
  <si>
    <t>19Dic16</t>
  </si>
  <si>
    <t>20Dic16</t>
  </si>
  <si>
    <t>21Dic16</t>
  </si>
  <si>
    <t>22Dic16</t>
  </si>
  <si>
    <t>23Dic16</t>
  </si>
  <si>
    <t>26Dic16</t>
  </si>
  <si>
    <t>27Dic16</t>
  </si>
  <si>
    <t>28Dic16</t>
  </si>
  <si>
    <t>29Dic16</t>
  </si>
  <si>
    <t>30Dic16</t>
  </si>
  <si>
    <t>02Ene17</t>
  </si>
  <si>
    <t>03Ene17</t>
  </si>
  <si>
    <t>04Ene17</t>
  </si>
  <si>
    <t>05Ene17</t>
  </si>
  <si>
    <t>06Ene17</t>
  </si>
  <si>
    <t>09Ene17</t>
  </si>
  <si>
    <t>10Ene17</t>
  </si>
  <si>
    <t>11Ene17</t>
  </si>
  <si>
    <t>12Ene17</t>
  </si>
  <si>
    <t>13Ene17</t>
  </si>
  <si>
    <t>16Ene17</t>
  </si>
  <si>
    <t>17Ene17</t>
  </si>
  <si>
    <t>18Ene17</t>
  </si>
  <si>
    <t>19Ene17</t>
  </si>
  <si>
    <t>20Ene17</t>
  </si>
  <si>
    <t>23Ene17</t>
  </si>
  <si>
    <t>24Ene17</t>
  </si>
  <si>
    <t>25Ene17</t>
  </si>
  <si>
    <t>26Ene17</t>
  </si>
  <si>
    <t>27Ene17</t>
  </si>
  <si>
    <t>30Ene17</t>
  </si>
  <si>
    <t>31Ene17</t>
  </si>
  <si>
    <t>01Feb17</t>
  </si>
  <si>
    <t>02Feb17</t>
  </si>
  <si>
    <t>03Feb17</t>
  </si>
  <si>
    <t>06Feb17</t>
  </si>
  <si>
    <t>07Feb17</t>
  </si>
  <si>
    <t>08Feb17</t>
  </si>
  <si>
    <t>09Feb17</t>
  </si>
  <si>
    <t>10Feb17</t>
  </si>
  <si>
    <t>13Feb17</t>
  </si>
  <si>
    <t>14Feb17</t>
  </si>
  <si>
    <t>15Feb17</t>
  </si>
  <si>
    <t>16Feb17</t>
  </si>
  <si>
    <t>17Feb17</t>
  </si>
  <si>
    <t>20Feb17</t>
  </si>
  <si>
    <t>21Feb17</t>
  </si>
  <si>
    <t>22Feb17</t>
  </si>
  <si>
    <t>23Feb17</t>
  </si>
  <si>
    <t>24Feb17</t>
  </si>
  <si>
    <t>27Feb17</t>
  </si>
  <si>
    <t>28Feb17</t>
  </si>
  <si>
    <t>01Mar17</t>
  </si>
  <si>
    <t>02Mar17</t>
  </si>
  <si>
    <t>03Mar17</t>
  </si>
  <si>
    <t>06Mar17</t>
  </si>
  <si>
    <t>07Mar17</t>
  </si>
  <si>
    <t>08Mar17</t>
  </si>
  <si>
    <t>09Mar17</t>
  </si>
  <si>
    <t>10Mar17</t>
  </si>
  <si>
    <t>13Mar17</t>
  </si>
  <si>
    <t>14Mar17</t>
  </si>
  <si>
    <t>15Mar17</t>
  </si>
  <si>
    <t>16Mar17</t>
  </si>
  <si>
    <t>17Mar17</t>
  </si>
  <si>
    <t>20Mar17</t>
  </si>
  <si>
    <t>21Mar17</t>
  </si>
  <si>
    <t>22Mar17</t>
  </si>
  <si>
    <t>23Mar17</t>
  </si>
  <si>
    <t>24Mar17</t>
  </si>
  <si>
    <t>27Mar17</t>
  </si>
  <si>
    <t>28Mar17</t>
  </si>
  <si>
    <t>29Mar17</t>
  </si>
  <si>
    <t>30Mar17</t>
  </si>
  <si>
    <t>31Mar17</t>
  </si>
  <si>
    <t>03Abr17</t>
  </si>
  <si>
    <t>04Abr17</t>
  </si>
  <si>
    <t>05Abr17</t>
  </si>
  <si>
    <t>06Abr17</t>
  </si>
  <si>
    <t>07Abr17</t>
  </si>
  <si>
    <t>10Abr17</t>
  </si>
  <si>
    <t>11Abr17</t>
  </si>
  <si>
    <t>12Abr17</t>
  </si>
  <si>
    <t>13Abr17</t>
  </si>
  <si>
    <t>14Abr17</t>
  </si>
  <si>
    <t>17Abr17</t>
  </si>
  <si>
    <t>18Abr17</t>
  </si>
  <si>
    <t>19Abr17</t>
  </si>
  <si>
    <t>20Abr17</t>
  </si>
  <si>
    <t>21Abr17</t>
  </si>
  <si>
    <t>24Abr17</t>
  </si>
  <si>
    <t>25Abr17</t>
  </si>
  <si>
    <t>26Abr17</t>
  </si>
  <si>
    <t>27Abr17</t>
  </si>
  <si>
    <t>28Abr17</t>
  </si>
  <si>
    <t>01May17</t>
  </si>
  <si>
    <t>02May17</t>
  </si>
  <si>
    <t>03May17</t>
  </si>
  <si>
    <t>04May17</t>
  </si>
  <si>
    <t>05May17</t>
  </si>
  <si>
    <t>08May17</t>
  </si>
  <si>
    <t>09May17</t>
  </si>
  <si>
    <t>10May17</t>
  </si>
  <si>
    <t>11May17</t>
  </si>
  <si>
    <t>12May17</t>
  </si>
  <si>
    <t>15May17</t>
  </si>
  <si>
    <t>16May17</t>
  </si>
  <si>
    <t>17May17</t>
  </si>
  <si>
    <t>18May17</t>
  </si>
  <si>
    <t>19May17</t>
  </si>
  <si>
    <t>22May17</t>
  </si>
  <si>
    <t>23May17</t>
  </si>
  <si>
    <t>24May17</t>
  </si>
  <si>
    <t>25May17</t>
  </si>
  <si>
    <t>26May17</t>
  </si>
  <si>
    <t>29May17</t>
  </si>
  <si>
    <t>30May17</t>
  </si>
  <si>
    <t>31May17</t>
  </si>
  <si>
    <t>01Jun17</t>
  </si>
  <si>
    <t>02Jun17</t>
  </si>
  <si>
    <t>05Jun17</t>
  </si>
  <si>
    <t>06Jun17</t>
  </si>
  <si>
    <t>07Jun17</t>
  </si>
  <si>
    <t>08Jun17</t>
  </si>
  <si>
    <t>09Jun17</t>
  </si>
  <si>
    <t>12Jun17</t>
  </si>
  <si>
    <t>13Jun17</t>
  </si>
  <si>
    <t>14Jun17</t>
  </si>
  <si>
    <t>15Jun17</t>
  </si>
  <si>
    <t>16Jun17</t>
  </si>
  <si>
    <t>19Jun17</t>
  </si>
  <si>
    <t>20Jun17</t>
  </si>
  <si>
    <t>21Jun17</t>
  </si>
  <si>
    <t>22Jun17</t>
  </si>
  <si>
    <t>23Jun17</t>
  </si>
  <si>
    <t>26Jun17</t>
  </si>
  <si>
    <t>27Jun17</t>
  </si>
  <si>
    <t>28Jun17</t>
  </si>
  <si>
    <t>29Jun17</t>
  </si>
  <si>
    <t>30Jun17</t>
  </si>
  <si>
    <t>03Jul17</t>
  </si>
  <si>
    <t>04Jul17</t>
  </si>
  <si>
    <t>05Jul17</t>
  </si>
  <si>
    <t>06Jul17</t>
  </si>
  <si>
    <t>07Jul17</t>
  </si>
  <si>
    <t>10Jul17</t>
  </si>
  <si>
    <t>11Jul17</t>
  </si>
  <si>
    <t>12Jul17</t>
  </si>
  <si>
    <t>13Jul17</t>
  </si>
  <si>
    <t>14Jul17</t>
  </si>
  <si>
    <t>17Jul17</t>
  </si>
  <si>
    <t>18Jul17</t>
  </si>
  <si>
    <t>19Jul17</t>
  </si>
  <si>
    <t>20Jul17</t>
  </si>
  <si>
    <t>21Jul17</t>
  </si>
  <si>
    <t>24Jul17</t>
  </si>
  <si>
    <t>25Jul17</t>
  </si>
  <si>
    <t>26Jul17</t>
  </si>
  <si>
    <t>27Jul17</t>
  </si>
  <si>
    <t>28Jul17</t>
  </si>
  <si>
    <t>31Jul17</t>
  </si>
  <si>
    <t>01Ago17</t>
  </si>
  <si>
    <t>02Ago17</t>
  </si>
  <si>
    <t>03Ago17</t>
  </si>
  <si>
    <t>04Ago17</t>
  </si>
  <si>
    <t>07Ago17</t>
  </si>
  <si>
    <t>08Ago17</t>
  </si>
  <si>
    <t>09Ago17</t>
  </si>
  <si>
    <t>10Ago17</t>
  </si>
  <si>
    <t>11Ago17</t>
  </si>
  <si>
    <t>14Ago17</t>
  </si>
  <si>
    <t>15Ago17</t>
  </si>
  <si>
    <t>16Ago17</t>
  </si>
  <si>
    <t>17Ago17</t>
  </si>
  <si>
    <t>18Ago17</t>
  </si>
  <si>
    <t>21Ago17</t>
  </si>
  <si>
    <t>22Ago17</t>
  </si>
  <si>
    <t>23Ago17</t>
  </si>
  <si>
    <t>24Ago17</t>
  </si>
  <si>
    <t>25Ago17</t>
  </si>
  <si>
    <t>28Ago17</t>
  </si>
  <si>
    <t>29Ago17</t>
  </si>
  <si>
    <t>30Ago17</t>
  </si>
  <si>
    <t>31Ago17</t>
  </si>
  <si>
    <t>01Set17</t>
  </si>
  <si>
    <t>04Set17</t>
  </si>
  <si>
    <t>05Set17</t>
  </si>
  <si>
    <t>06Set17</t>
  </si>
  <si>
    <t>07Set17</t>
  </si>
  <si>
    <t>08Set17</t>
  </si>
  <si>
    <t>11Set17</t>
  </si>
  <si>
    <t>12Set17</t>
  </si>
  <si>
    <t>13Set17</t>
  </si>
  <si>
    <t>14Set17</t>
  </si>
  <si>
    <t>15Set17</t>
  </si>
  <si>
    <t>18Set17</t>
  </si>
  <si>
    <t>19Set17</t>
  </si>
  <si>
    <t>20Set17</t>
  </si>
  <si>
    <t>21Set17</t>
  </si>
  <si>
    <t>22Set17</t>
  </si>
  <si>
    <t>25Set17</t>
  </si>
  <si>
    <t>26Set17</t>
  </si>
  <si>
    <t>27Set17</t>
  </si>
  <si>
    <t>28Set17</t>
  </si>
  <si>
    <t>29Set17</t>
  </si>
  <si>
    <t>02Oct17</t>
  </si>
  <si>
    <t>03Oct17</t>
  </si>
  <si>
    <t>04Oct17</t>
  </si>
  <si>
    <t>05Oct17</t>
  </si>
  <si>
    <t>06Oct17</t>
  </si>
  <si>
    <t>09Oct17</t>
  </si>
  <si>
    <t>10Oct17</t>
  </si>
  <si>
    <t>11Oct17</t>
  </si>
  <si>
    <t>12Oct17</t>
  </si>
  <si>
    <t>13Oct17</t>
  </si>
  <si>
    <t>16Oct17</t>
  </si>
  <si>
    <t>17Oct17</t>
  </si>
  <si>
    <t>18Oct17</t>
  </si>
  <si>
    <t>19Oct17</t>
  </si>
  <si>
    <t>20Oct17</t>
  </si>
  <si>
    <t>23Oct17</t>
  </si>
  <si>
    <t>24Oct17</t>
  </si>
  <si>
    <t>25Oct17</t>
  </si>
  <si>
    <t>26Oct17</t>
  </si>
  <si>
    <t>27Oct17</t>
  </si>
  <si>
    <t>30Oct17</t>
  </si>
  <si>
    <t>31Oct17</t>
  </si>
  <si>
    <t>01Nov17</t>
  </si>
  <si>
    <t>02Nov17</t>
  </si>
  <si>
    <t>03Nov17</t>
  </si>
  <si>
    <t>06Nov17</t>
  </si>
  <si>
    <t>07Nov17</t>
  </si>
  <si>
    <t>08Nov17</t>
  </si>
  <si>
    <t>09Nov17</t>
  </si>
  <si>
    <t>10Nov17</t>
  </si>
  <si>
    <t>13Nov17</t>
  </si>
  <si>
    <t>14Nov17</t>
  </si>
  <si>
    <t>15Nov17</t>
  </si>
  <si>
    <t>16Nov17</t>
  </si>
  <si>
    <t>17Nov17</t>
  </si>
  <si>
    <t>20Nov17</t>
  </si>
  <si>
    <t>21Nov17</t>
  </si>
  <si>
    <t>22Nov17</t>
  </si>
  <si>
    <t>23Nov17</t>
  </si>
  <si>
    <t>24Nov17</t>
  </si>
  <si>
    <t>27Nov17</t>
  </si>
  <si>
    <t>28Nov17</t>
  </si>
  <si>
    <t>29Nov17</t>
  </si>
  <si>
    <t>30Nov17</t>
  </si>
  <si>
    <t>01Dic17</t>
  </si>
  <si>
    <t>04Dic17</t>
  </si>
  <si>
    <t>05Dic17</t>
  </si>
  <si>
    <t>06Dic17</t>
  </si>
  <si>
    <t>07Dic17</t>
  </si>
  <si>
    <t>08Dic17</t>
  </si>
  <si>
    <t>11Dic17</t>
  </si>
  <si>
    <t>12Dic17</t>
  </si>
  <si>
    <t>13Dic17</t>
  </si>
  <si>
    <t>14Dic17</t>
  </si>
  <si>
    <t>15Dic17</t>
  </si>
  <si>
    <t>18Dic17</t>
  </si>
  <si>
    <t>19Dic17</t>
  </si>
  <si>
    <t>20Dic17</t>
  </si>
  <si>
    <t>21Dic17</t>
  </si>
  <si>
    <t>22Dic17</t>
  </si>
  <si>
    <t>25Dic17</t>
  </si>
  <si>
    <t>26Dic17</t>
  </si>
  <si>
    <t>27Dic17</t>
  </si>
  <si>
    <t>28Dic17</t>
  </si>
  <si>
    <t>29Dic17</t>
  </si>
  <si>
    <t>01Ene18</t>
  </si>
  <si>
    <t>02Ene18</t>
  </si>
  <si>
    <t>03Ene18</t>
  </si>
  <si>
    <t>04Ene18</t>
  </si>
  <si>
    <t>05Ene18</t>
  </si>
  <si>
    <t>08Ene18</t>
  </si>
  <si>
    <t>09Ene18</t>
  </si>
  <si>
    <t>10Ene18</t>
  </si>
  <si>
    <t>11Ene18</t>
  </si>
  <si>
    <t>12Ene18</t>
  </si>
  <si>
    <t>15Ene18</t>
  </si>
  <si>
    <t>16Ene18</t>
  </si>
  <si>
    <t>17Ene18</t>
  </si>
  <si>
    <t>18Ene18</t>
  </si>
  <si>
    <t>19Ene18</t>
  </si>
  <si>
    <t>22Ene18</t>
  </si>
  <si>
    <t>23Ene18</t>
  </si>
  <si>
    <t>24Ene18</t>
  </si>
  <si>
    <t>25Ene18</t>
  </si>
  <si>
    <t>26Ene18</t>
  </si>
  <si>
    <t>29Ene18</t>
  </si>
  <si>
    <t>30Ene18</t>
  </si>
  <si>
    <t>31Ene18</t>
  </si>
  <si>
    <t>01Feb18</t>
  </si>
  <si>
    <t>02Feb18</t>
  </si>
  <si>
    <t>05Feb18</t>
  </si>
  <si>
    <t>06Feb18</t>
  </si>
  <si>
    <t>07Feb18</t>
  </si>
  <si>
    <t>08Feb18</t>
  </si>
  <si>
    <t>09Feb18</t>
  </si>
  <si>
    <t>12Feb18</t>
  </si>
  <si>
    <t>13Feb18</t>
  </si>
  <si>
    <t>14Feb18</t>
  </si>
  <si>
    <t>15Feb18</t>
  </si>
  <si>
    <t>16Feb18</t>
  </si>
  <si>
    <t>19Feb18</t>
  </si>
  <si>
    <t>20Feb18</t>
  </si>
  <si>
    <t>21Feb18</t>
  </si>
  <si>
    <t>22Feb18</t>
  </si>
  <si>
    <t>23Feb18</t>
  </si>
  <si>
    <t>26Feb18</t>
  </si>
  <si>
    <t>27Feb18</t>
  </si>
  <si>
    <t>28Feb18</t>
  </si>
  <si>
    <t>01Mar18</t>
  </si>
  <si>
    <t>02Mar18</t>
  </si>
  <si>
    <t>05Mar18</t>
  </si>
  <si>
    <t>06Mar18</t>
  </si>
  <si>
    <t>07Mar18</t>
  </si>
  <si>
    <t>08Mar18</t>
  </si>
  <si>
    <t>09Mar18</t>
  </si>
  <si>
    <t>12Mar18</t>
  </si>
  <si>
    <t>13Mar18</t>
  </si>
  <si>
    <t>14Mar18</t>
  </si>
  <si>
    <t>15Mar18</t>
  </si>
  <si>
    <t>16Mar18</t>
  </si>
  <si>
    <t>19Mar18</t>
  </si>
  <si>
    <t>20Mar18</t>
  </si>
  <si>
    <t>21Mar18</t>
  </si>
  <si>
    <t>22Mar18</t>
  </si>
  <si>
    <t>23Mar18</t>
  </si>
  <si>
    <t>26Mar18</t>
  </si>
  <si>
    <t>27Mar18</t>
  </si>
  <si>
    <t>28Mar18</t>
  </si>
  <si>
    <t>29Mar18</t>
  </si>
  <si>
    <t>30Mar18</t>
  </si>
  <si>
    <t>02Abr18</t>
  </si>
  <si>
    <t>03Abr18</t>
  </si>
  <si>
    <t>04Abr18</t>
  </si>
  <si>
    <t>05Abr18</t>
  </si>
  <si>
    <t>06Abr18</t>
  </si>
  <si>
    <t>09Abr18</t>
  </si>
  <si>
    <t>10Abr18</t>
  </si>
  <si>
    <t>11Abr18</t>
  </si>
  <si>
    <t>12Abr18</t>
  </si>
  <si>
    <t>13Abr18</t>
  </si>
  <si>
    <t>16Abr18</t>
  </si>
  <si>
    <t>17Abr18</t>
  </si>
  <si>
    <t>18Abr18</t>
  </si>
  <si>
    <t>19Abr18</t>
  </si>
  <si>
    <t>20Abr18</t>
  </si>
  <si>
    <t>23Abr18</t>
  </si>
  <si>
    <t>24Abr18</t>
  </si>
  <si>
    <t>25Abr18</t>
  </si>
  <si>
    <t>26Abr18</t>
  </si>
  <si>
    <t>27Abr18</t>
  </si>
  <si>
    <t>30Abr18</t>
  </si>
  <si>
    <t>01May18</t>
  </si>
  <si>
    <t>02May18</t>
  </si>
  <si>
    <t>03May18</t>
  </si>
  <si>
    <t>04May18</t>
  </si>
  <si>
    <t>07May18</t>
  </si>
  <si>
    <t>08May18</t>
  </si>
  <si>
    <t>09May18</t>
  </si>
  <si>
    <t>10May18</t>
  </si>
  <si>
    <t>11May18</t>
  </si>
  <si>
    <t>14May18</t>
  </si>
  <si>
    <t>15May18</t>
  </si>
  <si>
    <t>16May18</t>
  </si>
  <si>
    <t>17May18</t>
  </si>
  <si>
    <t>18May18</t>
  </si>
  <si>
    <t>21May18</t>
  </si>
  <si>
    <t>22May18</t>
  </si>
  <si>
    <t>23May18</t>
  </si>
  <si>
    <t>24May18</t>
  </si>
  <si>
    <t>25May18</t>
  </si>
  <si>
    <t>28May18</t>
  </si>
  <si>
    <t>29May18</t>
  </si>
  <si>
    <t>30May18</t>
  </si>
  <si>
    <t>31May18</t>
  </si>
  <si>
    <t>01Jun18</t>
  </si>
  <si>
    <t>04Jun18</t>
  </si>
  <si>
    <t>05Jun18</t>
  </si>
  <si>
    <t>06Jun18</t>
  </si>
  <si>
    <t>07Jun18</t>
  </si>
  <si>
    <t>08Jun18</t>
  </si>
  <si>
    <t>11Jun18</t>
  </si>
  <si>
    <t>12Jun18</t>
  </si>
  <si>
    <t>13Jun18</t>
  </si>
  <si>
    <t>14Jun18</t>
  </si>
  <si>
    <t>15Jun18</t>
  </si>
  <si>
    <t>18Jun18</t>
  </si>
  <si>
    <t>19Jun18</t>
  </si>
  <si>
    <t>20Jun18</t>
  </si>
  <si>
    <t>21Jun18</t>
  </si>
  <si>
    <t>22Jun18</t>
  </si>
  <si>
    <t>25Jun18</t>
  </si>
  <si>
    <t>26Jun18</t>
  </si>
  <si>
    <t>27Jun18</t>
  </si>
  <si>
    <t>28Jun18</t>
  </si>
  <si>
    <t>29Jun18</t>
  </si>
  <si>
    <t>02Jul18</t>
  </si>
  <si>
    <t>03Jul18</t>
  </si>
  <si>
    <t>04Jul18</t>
  </si>
  <si>
    <t>05Jul18</t>
  </si>
  <si>
    <t>06Jul18</t>
  </si>
  <si>
    <t>09Jul18</t>
  </si>
  <si>
    <t>10Jul18</t>
  </si>
  <si>
    <t>11Jul18</t>
  </si>
  <si>
    <t>12Jul18</t>
  </si>
  <si>
    <t>13Jul18</t>
  </si>
  <si>
    <t>16Jul18</t>
  </si>
  <si>
    <t>17Jul18</t>
  </si>
  <si>
    <t>18Jul18</t>
  </si>
  <si>
    <t>19Jul18</t>
  </si>
  <si>
    <t>20Jul18</t>
  </si>
  <si>
    <t>23Jul18</t>
  </si>
  <si>
    <t>24Jul18</t>
  </si>
  <si>
    <t>25Jul18</t>
  </si>
  <si>
    <t>26Jul18</t>
  </si>
  <si>
    <t>27Jul18</t>
  </si>
  <si>
    <t>30Jul18</t>
  </si>
  <si>
    <t>31Jul18</t>
  </si>
  <si>
    <t>01Ago18</t>
  </si>
  <si>
    <t>02Ago18</t>
  </si>
  <si>
    <t>03Ago18</t>
  </si>
  <si>
    <t>06Ago18</t>
  </si>
  <si>
    <t>07Ago18</t>
  </si>
  <si>
    <t>08Ago18</t>
  </si>
  <si>
    <t>09Ago18</t>
  </si>
  <si>
    <t>10Ago18</t>
  </si>
  <si>
    <t>13Ago18</t>
  </si>
  <si>
    <t>14Ago18</t>
  </si>
  <si>
    <t>15Ago18</t>
  </si>
  <si>
    <t>16Ago18</t>
  </si>
  <si>
    <t>17Ago18</t>
  </si>
  <si>
    <t>20Ago18</t>
  </si>
  <si>
    <t>21Ago18</t>
  </si>
  <si>
    <t>22Ago18</t>
  </si>
  <si>
    <t>23Ago18</t>
  </si>
  <si>
    <t>24Ago18</t>
  </si>
  <si>
    <t>27Ago18</t>
  </si>
  <si>
    <t>28Ago18</t>
  </si>
  <si>
    <t>29Ago18</t>
  </si>
  <si>
    <t>30Ago18</t>
  </si>
  <si>
    <t>31Ago18</t>
  </si>
  <si>
    <t>03Set18</t>
  </si>
  <si>
    <t>04Set18</t>
  </si>
  <si>
    <t>05Set18</t>
  </si>
  <si>
    <t>06Set18</t>
  </si>
  <si>
    <t>07Set18</t>
  </si>
  <si>
    <t>10Set18</t>
  </si>
  <si>
    <t>11Set18</t>
  </si>
  <si>
    <t>12Set18</t>
  </si>
  <si>
    <t>13Set18</t>
  </si>
  <si>
    <t>14Set18</t>
  </si>
  <si>
    <t>17Set18</t>
  </si>
  <si>
    <t>18Set18</t>
  </si>
  <si>
    <t>19Set18</t>
  </si>
  <si>
    <t>20Set18</t>
  </si>
  <si>
    <t>21Set18</t>
  </si>
  <si>
    <t>24Set18</t>
  </si>
  <si>
    <t>25Set18</t>
  </si>
  <si>
    <t>26Set18</t>
  </si>
  <si>
    <t>27Set18</t>
  </si>
  <si>
    <t>28Set18</t>
  </si>
  <si>
    <t>01Oct18</t>
  </si>
  <si>
    <t>02Oct18</t>
  </si>
  <si>
    <t>03Oct18</t>
  </si>
  <si>
    <t>04Oct18</t>
  </si>
  <si>
    <t>05Oct18</t>
  </si>
  <si>
    <t>08Oct18</t>
  </si>
  <si>
    <t>09Oct18</t>
  </si>
  <si>
    <t>10Oct18</t>
  </si>
  <si>
    <t>11Oct18</t>
  </si>
  <si>
    <t>12Oct18</t>
  </si>
  <si>
    <t>15Oct18</t>
  </si>
  <si>
    <t>16Oct18</t>
  </si>
  <si>
    <t>17Oct18</t>
  </si>
  <si>
    <t>18Oct18</t>
  </si>
  <si>
    <t>19Oct18</t>
  </si>
  <si>
    <t>22Oct18</t>
  </si>
  <si>
    <t>23Oct18</t>
  </si>
  <si>
    <t>24Oct18</t>
  </si>
  <si>
    <t>25Oct18</t>
  </si>
  <si>
    <t>26Oct18</t>
  </si>
  <si>
    <t>29Oct18</t>
  </si>
  <si>
    <t>30Oct18</t>
  </si>
  <si>
    <t>31Oct18</t>
  </si>
  <si>
    <t>01Nov18</t>
  </si>
  <si>
    <t>02Nov18</t>
  </si>
  <si>
    <t>05Nov18</t>
  </si>
  <si>
    <t>06Nov18</t>
  </si>
  <si>
    <t>07Nov18</t>
  </si>
  <si>
    <t>08Nov18</t>
  </si>
  <si>
    <t>09Nov18</t>
  </si>
  <si>
    <t>12Nov18</t>
  </si>
  <si>
    <t>13Nov18</t>
  </si>
  <si>
    <t>14Nov18</t>
  </si>
  <si>
    <t>15Nov18</t>
  </si>
  <si>
    <t>16Nov18</t>
  </si>
  <si>
    <t>19Nov18</t>
  </si>
  <si>
    <t>20Nov18</t>
  </si>
  <si>
    <t>21Nov18</t>
  </si>
  <si>
    <t>22Nov18</t>
  </si>
  <si>
    <t>23Nov18</t>
  </si>
  <si>
    <t>26Nov18</t>
  </si>
  <si>
    <t>27Nov18</t>
  </si>
  <si>
    <t>28Nov18</t>
  </si>
  <si>
    <t>29Nov18</t>
  </si>
  <si>
    <t>30Nov18</t>
  </si>
  <si>
    <t>03Dic18</t>
  </si>
  <si>
    <t>04Dic18</t>
  </si>
  <si>
    <t>05Dic18</t>
  </si>
  <si>
    <t>06Dic18</t>
  </si>
  <si>
    <t>07Dic18</t>
  </si>
  <si>
    <t>10Dic18</t>
  </si>
  <si>
    <t>11Dic18</t>
  </si>
  <si>
    <t>12Dic18</t>
  </si>
  <si>
    <t>13Dic18</t>
  </si>
  <si>
    <t>14Dic18</t>
  </si>
  <si>
    <t>17Dic18</t>
  </si>
  <si>
    <t>18Dic18</t>
  </si>
  <si>
    <t>19Dic18</t>
  </si>
  <si>
    <t>20Dic18</t>
  </si>
  <si>
    <t>21Dic18</t>
  </si>
  <si>
    <t>24Dic18</t>
  </si>
  <si>
    <t>25Dic18</t>
  </si>
  <si>
    <t>26Dic18</t>
  </si>
  <si>
    <t>27Dic18</t>
  </si>
  <si>
    <t>28Dic18</t>
  </si>
  <si>
    <t>31Dic18</t>
  </si>
  <si>
    <t>01Ene19</t>
  </si>
  <si>
    <t>02Ene19</t>
  </si>
  <si>
    <t>03Ene19</t>
  </si>
  <si>
    <t>04Ene19</t>
  </si>
  <si>
    <t>07Ene19</t>
  </si>
  <si>
    <t>08Ene19</t>
  </si>
  <si>
    <t>09Ene19</t>
  </si>
  <si>
    <t>10Ene19</t>
  </si>
  <si>
    <t>11Ene19</t>
  </si>
  <si>
    <t>14Ene19</t>
  </si>
  <si>
    <t>15Ene19</t>
  </si>
  <si>
    <t>16Ene19</t>
  </si>
  <si>
    <t>17Ene19</t>
  </si>
  <si>
    <t>18Ene19</t>
  </si>
  <si>
    <t>21Ene19</t>
  </si>
  <si>
    <t>22Ene19</t>
  </si>
  <si>
    <t>23Ene19</t>
  </si>
  <si>
    <t>24Ene19</t>
  </si>
  <si>
    <t>25Ene19</t>
  </si>
  <si>
    <t>28Ene19</t>
  </si>
  <si>
    <t>29Ene19</t>
  </si>
  <si>
    <t>30Ene19</t>
  </si>
  <si>
    <t>31Ene19</t>
  </si>
  <si>
    <t>01Feb19</t>
  </si>
  <si>
    <t>04Feb19</t>
  </si>
  <si>
    <t>05Feb19</t>
  </si>
  <si>
    <t>06Feb19</t>
  </si>
  <si>
    <t>07Feb19</t>
  </si>
  <si>
    <t>08Feb19</t>
  </si>
  <si>
    <t>11Feb19</t>
  </si>
  <si>
    <t>12Feb19</t>
  </si>
  <si>
    <t>13Feb19</t>
  </si>
  <si>
    <t>14Feb19</t>
  </si>
  <si>
    <t>15Feb19</t>
  </si>
  <si>
    <t>18Feb19</t>
  </si>
  <si>
    <t>19Feb19</t>
  </si>
  <si>
    <t>20Feb19</t>
  </si>
  <si>
    <t>21Feb19</t>
  </si>
  <si>
    <t>22Feb19</t>
  </si>
  <si>
    <t>25Feb19</t>
  </si>
  <si>
    <t>26Feb19</t>
  </si>
  <si>
    <t>27Feb19</t>
  </si>
  <si>
    <t>28Feb19</t>
  </si>
  <si>
    <t>01Mar19</t>
  </si>
  <si>
    <t>04Mar19</t>
  </si>
  <si>
    <t>05Mar19</t>
  </si>
  <si>
    <t>06Mar19</t>
  </si>
  <si>
    <t>07Mar19</t>
  </si>
  <si>
    <t>08Mar19</t>
  </si>
  <si>
    <t>11Mar19</t>
  </si>
  <si>
    <t>12Mar19</t>
  </si>
  <si>
    <t>13Mar19</t>
  </si>
  <si>
    <t>14Mar19</t>
  </si>
  <si>
    <t>15Mar19</t>
  </si>
  <si>
    <t>18Mar19</t>
  </si>
  <si>
    <t>19Mar19</t>
  </si>
  <si>
    <t>20Mar19</t>
  </si>
  <si>
    <t>21Mar19</t>
  </si>
  <si>
    <t>22Mar19</t>
  </si>
  <si>
    <t>25Mar19</t>
  </si>
  <si>
    <t>26Mar19</t>
  </si>
  <si>
    <t>27Mar19</t>
  </si>
  <si>
    <t>28Mar19</t>
  </si>
  <si>
    <t>29Mar19</t>
  </si>
  <si>
    <t>01Abr19</t>
  </si>
  <si>
    <t>02Abr19</t>
  </si>
  <si>
    <t>03Abr19</t>
  </si>
  <si>
    <t>04Abr19</t>
  </si>
  <si>
    <t>05Abr19</t>
  </si>
  <si>
    <t>08Abr19</t>
  </si>
  <si>
    <t>09Abr19</t>
  </si>
  <si>
    <t>10Abr19</t>
  </si>
  <si>
    <t>11Abr19</t>
  </si>
  <si>
    <t>12Abr19</t>
  </si>
  <si>
    <t>15Abr19</t>
  </si>
  <si>
    <t>16Abr19</t>
  </si>
  <si>
    <t>17Abr19</t>
  </si>
  <si>
    <t>18Abr19</t>
  </si>
  <si>
    <t>19Abr19</t>
  </si>
  <si>
    <t>22Abr19</t>
  </si>
  <si>
    <t>23Abr19</t>
  </si>
  <si>
    <t>24Abr19</t>
  </si>
  <si>
    <t>25Abr19</t>
  </si>
  <si>
    <t>26Abr19</t>
  </si>
  <si>
    <t>29Abr19</t>
  </si>
  <si>
    <t>30Abr19</t>
  </si>
  <si>
    <t>01May19</t>
  </si>
  <si>
    <t>02May19</t>
  </si>
  <si>
    <t>03May19</t>
  </si>
  <si>
    <t>06May19</t>
  </si>
  <si>
    <t>07May19</t>
  </si>
  <si>
    <t>08May19</t>
  </si>
  <si>
    <t>09May19</t>
  </si>
  <si>
    <t>10May19</t>
  </si>
  <si>
    <t>13May19</t>
  </si>
  <si>
    <t>14May19</t>
  </si>
  <si>
    <t>15May19</t>
  </si>
  <si>
    <t>16May19</t>
  </si>
  <si>
    <t>17May19</t>
  </si>
  <si>
    <t>20May19</t>
  </si>
  <si>
    <t>21May19</t>
  </si>
  <si>
    <t>22May19</t>
  </si>
  <si>
    <t>23May19</t>
  </si>
  <si>
    <t>24May19</t>
  </si>
  <si>
    <t>27May19</t>
  </si>
  <si>
    <t>28May19</t>
  </si>
  <si>
    <t>29May19</t>
  </si>
  <si>
    <t>30May19</t>
  </si>
  <si>
    <t>31May19</t>
  </si>
  <si>
    <t>03Jun19</t>
  </si>
  <si>
    <t>04Jun19</t>
  </si>
  <si>
    <t>05Jun19</t>
  </si>
  <si>
    <t>06Jun19</t>
  </si>
  <si>
    <t>07Jun19</t>
  </si>
  <si>
    <t>10Jun19</t>
  </si>
  <si>
    <t>11Jun19</t>
  </si>
  <si>
    <t>12Jun19</t>
  </si>
  <si>
    <t>13Jun19</t>
  </si>
  <si>
    <t>14Jun19</t>
  </si>
  <si>
    <t>17Jun19</t>
  </si>
  <si>
    <t>18Jun19</t>
  </si>
  <si>
    <t>19Jun19</t>
  </si>
  <si>
    <t>20Jun19</t>
  </si>
  <si>
    <t>21Jun19</t>
  </si>
  <si>
    <t>24Jun19</t>
  </si>
  <si>
    <t>25Jun19</t>
  </si>
  <si>
    <t>26Jun19</t>
  </si>
  <si>
    <t>27Jun19</t>
  </si>
  <si>
    <t>28Jun19</t>
  </si>
  <si>
    <t>01Jul19</t>
  </si>
  <si>
    <t>02Jul19</t>
  </si>
  <si>
    <t>03Jul19</t>
  </si>
  <si>
    <t>04Jul19</t>
  </si>
  <si>
    <t>05Jul19</t>
  </si>
  <si>
    <t>08Jul19</t>
  </si>
  <si>
    <t>09Jul19</t>
  </si>
  <si>
    <t>10Jul19</t>
  </si>
  <si>
    <t>11Jul19</t>
  </si>
  <si>
    <t>12Jul19</t>
  </si>
  <si>
    <t>15Jul19</t>
  </si>
  <si>
    <t>16Jul19</t>
  </si>
  <si>
    <t>17Jul19</t>
  </si>
  <si>
    <t>18Jul19</t>
  </si>
  <si>
    <t>19Jul19</t>
  </si>
  <si>
    <t>22Jul19</t>
  </si>
  <si>
    <t>23Jul19</t>
  </si>
  <si>
    <t>24Jul19</t>
  </si>
  <si>
    <t>25Jul19</t>
  </si>
  <si>
    <t>26Jul19</t>
  </si>
  <si>
    <t>29Jul19</t>
  </si>
  <si>
    <t>30Jul19</t>
  </si>
  <si>
    <t>31Jul19</t>
  </si>
  <si>
    <t>01Ago19</t>
  </si>
  <si>
    <t>02Ago19</t>
  </si>
  <si>
    <t>05Ago19</t>
  </si>
  <si>
    <t>06Ago19</t>
  </si>
  <si>
    <t>07Ago19</t>
  </si>
  <si>
    <t>08Ago19</t>
  </si>
  <si>
    <t>09Ago19</t>
  </si>
  <si>
    <t>12Ago19</t>
  </si>
  <si>
    <t>13Ago19</t>
  </si>
  <si>
    <t>14Ago19</t>
  </si>
  <si>
    <t>15Ago19</t>
  </si>
  <si>
    <t>16Ago19</t>
  </si>
  <si>
    <t>19Ago19</t>
  </si>
  <si>
    <t>20Ago19</t>
  </si>
  <si>
    <t>21Ago19</t>
  </si>
  <si>
    <t>22Ago19</t>
  </si>
  <si>
    <t>23Ago19</t>
  </si>
  <si>
    <t>26Ago19</t>
  </si>
  <si>
    <t>27Ago19</t>
  </si>
  <si>
    <t>28Ago19</t>
  </si>
  <si>
    <t>29Ago19</t>
  </si>
  <si>
    <t>30Ago19</t>
  </si>
  <si>
    <t>02Set19</t>
  </si>
  <si>
    <t>03Set19</t>
  </si>
  <si>
    <t>04Set19</t>
  </si>
  <si>
    <t>05Set19</t>
  </si>
  <si>
    <t>06Set19</t>
  </si>
  <si>
    <t>09Set19</t>
  </si>
  <si>
    <t>10Set19</t>
  </si>
  <si>
    <t>11Set19</t>
  </si>
  <si>
    <t>12Set19</t>
  </si>
  <si>
    <t>13Set19</t>
  </si>
  <si>
    <t>16Set19</t>
  </si>
  <si>
    <t>17Set19</t>
  </si>
  <si>
    <t>18Set19</t>
  </si>
  <si>
    <t>19Set19</t>
  </si>
  <si>
    <t>20Set19</t>
  </si>
  <si>
    <t>23Set19</t>
  </si>
  <si>
    <t>24Set19</t>
  </si>
  <si>
    <t>25Set19</t>
  </si>
  <si>
    <t>26Set19</t>
  </si>
  <si>
    <t>27Set19</t>
  </si>
  <si>
    <t>30Set19</t>
  </si>
  <si>
    <t>01Oct19</t>
  </si>
  <si>
    <t>02Oct19</t>
  </si>
  <si>
    <t>03Oct19</t>
  </si>
  <si>
    <t>04Oct19</t>
  </si>
  <si>
    <t>07Oct19</t>
  </si>
  <si>
    <t>08Oct19</t>
  </si>
  <si>
    <t>09Oct19</t>
  </si>
  <si>
    <t>10Oct19</t>
  </si>
  <si>
    <t>11Oct19</t>
  </si>
  <si>
    <t>14Oct19</t>
  </si>
  <si>
    <t>15Oct19</t>
  </si>
  <si>
    <t>16Oct19</t>
  </si>
  <si>
    <t>17Oct19</t>
  </si>
  <si>
    <t>18Oct19</t>
  </si>
  <si>
    <t>21Oct19</t>
  </si>
  <si>
    <t>22Oct19</t>
  </si>
  <si>
    <t>23Oct19</t>
  </si>
  <si>
    <t>24Oct19</t>
  </si>
  <si>
    <t>25Oct19</t>
  </si>
  <si>
    <t>28Oct19</t>
  </si>
  <si>
    <t>29Oct19</t>
  </si>
  <si>
    <t>30Oct19</t>
  </si>
  <si>
    <t>31Oct19</t>
  </si>
  <si>
    <t>01Nov19</t>
  </si>
  <si>
    <t>04Nov19</t>
  </si>
  <si>
    <t>05Nov19</t>
  </si>
  <si>
    <t>06Nov19</t>
  </si>
  <si>
    <t>07Nov19</t>
  </si>
  <si>
    <t>08Nov19</t>
  </si>
  <si>
    <t>11Nov19</t>
  </si>
  <si>
    <t>12Nov19</t>
  </si>
  <si>
    <t>13Nov19</t>
  </si>
  <si>
    <t>14Nov19</t>
  </si>
  <si>
    <t>15Nov19</t>
  </si>
  <si>
    <t>18Nov19</t>
  </si>
  <si>
    <t>19Nov19</t>
  </si>
  <si>
    <t>20Nov19</t>
  </si>
  <si>
    <t>21Nov19</t>
  </si>
  <si>
    <t>22Nov19</t>
  </si>
  <si>
    <t>25Nov19</t>
  </si>
  <si>
    <t>26Nov19</t>
  </si>
  <si>
    <t>27Nov19</t>
  </si>
  <si>
    <t>28Nov19</t>
  </si>
  <si>
    <t>29Nov19</t>
  </si>
  <si>
    <t>02Dic19</t>
  </si>
  <si>
    <t>03Dic19</t>
  </si>
  <si>
    <t>04Dic19</t>
  </si>
  <si>
    <t>05Dic19</t>
  </si>
  <si>
    <t>06Dic19</t>
  </si>
  <si>
    <t>09Dic19</t>
  </si>
  <si>
    <t>10Dic19</t>
  </si>
  <si>
    <t>11Dic19</t>
  </si>
  <si>
    <t>12Dic19</t>
  </si>
  <si>
    <t>13Dic19</t>
  </si>
  <si>
    <t>16Dic19</t>
  </si>
  <si>
    <t>17Dic19</t>
  </si>
  <si>
    <t>18Dic19</t>
  </si>
  <si>
    <t>19Dic19</t>
  </si>
  <si>
    <t>20Dic19</t>
  </si>
  <si>
    <t>23Dic19</t>
  </si>
  <si>
    <t>24Dic19</t>
  </si>
  <si>
    <t>25Dic19</t>
  </si>
  <si>
    <t>26Dic19</t>
  </si>
  <si>
    <t>27Dic19</t>
  </si>
  <si>
    <t>30Dic19</t>
  </si>
  <si>
    <t>31Dic19</t>
  </si>
  <si>
    <t>01Ene20</t>
  </si>
  <si>
    <t>02Ene20</t>
  </si>
  <si>
    <t>03Ene20</t>
  </si>
  <si>
    <t>06Ene20</t>
  </si>
  <si>
    <t>07Ene20</t>
  </si>
  <si>
    <t>08Ene20</t>
  </si>
  <si>
    <t>09Ene20</t>
  </si>
  <si>
    <t>10Ene20</t>
  </si>
  <si>
    <t>13Ene20</t>
  </si>
  <si>
    <t>14Ene20</t>
  </si>
  <si>
    <t>15Ene20</t>
  </si>
  <si>
    <t>16Ene20</t>
  </si>
  <si>
    <t>17Ene20</t>
  </si>
  <si>
    <t>20Ene20</t>
  </si>
  <si>
    <t>21Ene20</t>
  </si>
  <si>
    <t>22Ene20</t>
  </si>
  <si>
    <t>23Ene20</t>
  </si>
  <si>
    <t>24Ene20</t>
  </si>
  <si>
    <t>27Ene20</t>
  </si>
  <si>
    <t>28Ene20</t>
  </si>
  <si>
    <t>29Ene20</t>
  </si>
  <si>
    <t>30Ene20</t>
  </si>
  <si>
    <t>31Ene20</t>
  </si>
  <si>
    <t>03Feb20</t>
  </si>
  <si>
    <t>04Feb20</t>
  </si>
  <si>
    <t>05Feb20</t>
  </si>
  <si>
    <t>06Feb20</t>
  </si>
  <si>
    <t>07Feb20</t>
  </si>
  <si>
    <t>10Feb20</t>
  </si>
  <si>
    <t>11Feb20</t>
  </si>
  <si>
    <t>12Feb20</t>
  </si>
  <si>
    <t>13Feb20</t>
  </si>
  <si>
    <t>14Feb20</t>
  </si>
  <si>
    <t>17Feb20</t>
  </si>
  <si>
    <t>18Feb20</t>
  </si>
  <si>
    <t>19Feb20</t>
  </si>
  <si>
    <t>20Feb20</t>
  </si>
  <si>
    <t>21Feb20</t>
  </si>
  <si>
    <t>24Feb20</t>
  </si>
  <si>
    <t>25Feb20</t>
  </si>
  <si>
    <t>26Feb20</t>
  </si>
  <si>
    <t>27Feb20</t>
  </si>
  <si>
    <t>28Feb20</t>
  </si>
  <si>
    <t>02Mar20</t>
  </si>
  <si>
    <t>03Mar20</t>
  </si>
  <si>
    <t>04Mar20</t>
  </si>
  <si>
    <t>05Mar20</t>
  </si>
  <si>
    <t>06Mar20</t>
  </si>
  <si>
    <t>09Mar20</t>
  </si>
  <si>
    <t>10Mar20</t>
  </si>
  <si>
    <t>11Mar20</t>
  </si>
  <si>
    <t>12Mar20</t>
  </si>
  <si>
    <t>13Mar20</t>
  </si>
  <si>
    <t>16Mar20</t>
  </si>
  <si>
    <t>17Mar20</t>
  </si>
  <si>
    <t>18Mar20</t>
  </si>
  <si>
    <t>19Mar20</t>
  </si>
  <si>
    <t>20Mar20</t>
  </si>
  <si>
    <t>23Mar20</t>
  </si>
  <si>
    <t>24Mar20</t>
  </si>
  <si>
    <t>25Mar20</t>
  </si>
  <si>
    <t>26Mar20</t>
  </si>
  <si>
    <t>27Mar20</t>
  </si>
  <si>
    <t>30Mar20</t>
  </si>
  <si>
    <t>31Mar20</t>
  </si>
  <si>
    <t>01Abr20</t>
  </si>
  <si>
    <t>02Abr20</t>
  </si>
  <si>
    <t>03Abr20</t>
  </si>
  <si>
    <t>06Abr20</t>
  </si>
  <si>
    <t>07Abr20</t>
  </si>
  <si>
    <t>08Abr20</t>
  </si>
  <si>
    <t>09Abr20</t>
  </si>
  <si>
    <t>10Abr20</t>
  </si>
  <si>
    <t>13Abr20</t>
  </si>
  <si>
    <t>14Abr20</t>
  </si>
  <si>
    <t>15Abr20</t>
  </si>
  <si>
    <t>16Abr20</t>
  </si>
  <si>
    <t>17Abr20</t>
  </si>
  <si>
    <t>20Abr20</t>
  </si>
  <si>
    <t>21Abr20</t>
  </si>
  <si>
    <t>22Abr20</t>
  </si>
  <si>
    <t>23Abr20</t>
  </si>
  <si>
    <t>24Abr20</t>
  </si>
  <si>
    <t>27Abr20</t>
  </si>
  <si>
    <t>28Abr20</t>
  </si>
  <si>
    <t>29Abr20</t>
  </si>
  <si>
    <t>30Abr20</t>
  </si>
  <si>
    <t>01May20</t>
  </si>
  <si>
    <t>04May20</t>
  </si>
  <si>
    <t>05May20</t>
  </si>
  <si>
    <t>06May20</t>
  </si>
  <si>
    <t>07May20</t>
  </si>
  <si>
    <t>08May20</t>
  </si>
  <si>
    <t>11May20</t>
  </si>
  <si>
    <t>12May20</t>
  </si>
  <si>
    <t>13May20</t>
  </si>
  <si>
    <t>14May20</t>
  </si>
  <si>
    <t>15May20</t>
  </si>
  <si>
    <t>18May20</t>
  </si>
  <si>
    <t>19May20</t>
  </si>
  <si>
    <t>20May20</t>
  </si>
  <si>
    <t>21May20</t>
  </si>
  <si>
    <t>22May20</t>
  </si>
  <si>
    <t>25May20</t>
  </si>
  <si>
    <t>26May20</t>
  </si>
  <si>
    <t>27May20</t>
  </si>
  <si>
    <t>28May20</t>
  </si>
  <si>
    <t>29May20</t>
  </si>
  <si>
    <t>01Jun20</t>
  </si>
  <si>
    <t>02Jun20</t>
  </si>
  <si>
    <t>03Jun20</t>
  </si>
  <si>
    <t>04Jun20</t>
  </si>
  <si>
    <t>05Jun20</t>
  </si>
  <si>
    <t>08Jun20</t>
  </si>
  <si>
    <t>09Jun20</t>
  </si>
  <si>
    <t>10Jun20</t>
  </si>
  <si>
    <t>11Jun20</t>
  </si>
  <si>
    <t>12Jun20</t>
  </si>
  <si>
    <t>15Jun20</t>
  </si>
  <si>
    <t>16Jun20</t>
  </si>
  <si>
    <t>17Jun20</t>
  </si>
  <si>
    <t>18Jun20</t>
  </si>
  <si>
    <t>19Jun20</t>
  </si>
  <si>
    <t>22Jun20</t>
  </si>
  <si>
    <t>23Jun20</t>
  </si>
  <si>
    <t>24Jun20</t>
  </si>
  <si>
    <t>25Jun20</t>
  </si>
  <si>
    <t>26Jun20</t>
  </si>
  <si>
    <t>29Jun20</t>
  </si>
  <si>
    <t>30Jun20</t>
  </si>
  <si>
    <t>01Jul20</t>
  </si>
  <si>
    <t>02Jul20</t>
  </si>
  <si>
    <t>03Jul20</t>
  </si>
  <si>
    <t>06Jul20</t>
  </si>
  <si>
    <t>07Jul20</t>
  </si>
  <si>
    <t>08Jul20</t>
  </si>
  <si>
    <t>09Jul20</t>
  </si>
  <si>
    <t>10Jul20</t>
  </si>
  <si>
    <t>13Jul20</t>
  </si>
  <si>
    <t>14Jul20</t>
  </si>
  <si>
    <t>15Jul20</t>
  </si>
  <si>
    <t>16Jul20</t>
  </si>
  <si>
    <t>17Jul20</t>
  </si>
  <si>
    <t>20Jul20</t>
  </si>
  <si>
    <t>21Jul20</t>
  </si>
  <si>
    <t>22Jul20</t>
  </si>
  <si>
    <t>23Jul20</t>
  </si>
  <si>
    <t>24Jul20</t>
  </si>
  <si>
    <t>27Jul20</t>
  </si>
  <si>
    <t>28Jul20</t>
  </si>
  <si>
    <t>29Jul20</t>
  </si>
  <si>
    <t>30Jul20</t>
  </si>
  <si>
    <t>31Jul20</t>
  </si>
  <si>
    <t>03Ago20</t>
  </si>
  <si>
    <t>04Ago20</t>
  </si>
  <si>
    <t>05Ago20</t>
  </si>
  <si>
    <t>06Ago20</t>
  </si>
  <si>
    <t>07Ago20</t>
  </si>
  <si>
    <t>10Ago20</t>
  </si>
  <si>
    <t>11Ago20</t>
  </si>
  <si>
    <t>12Ago20</t>
  </si>
  <si>
    <t>13Ago20</t>
  </si>
  <si>
    <t>14Ago20</t>
  </si>
  <si>
    <t>17Ago20</t>
  </si>
  <si>
    <t>18Ago20</t>
  </si>
  <si>
    <t>19Ago20</t>
  </si>
  <si>
    <t>20Ago20</t>
  </si>
  <si>
    <t>21Ago20</t>
  </si>
  <si>
    <t>24Ago20</t>
  </si>
  <si>
    <t>25Ago20</t>
  </si>
  <si>
    <t>26Ago20</t>
  </si>
  <si>
    <t>27Ago20</t>
  </si>
  <si>
    <t>28Ago20</t>
  </si>
  <si>
    <t>31Ago20</t>
  </si>
  <si>
    <t>01Set20</t>
  </si>
  <si>
    <t>02Set20</t>
  </si>
  <si>
    <t>03Set20</t>
  </si>
  <si>
    <t>04Set20</t>
  </si>
  <si>
    <t>07Set20</t>
  </si>
  <si>
    <t>08Set20</t>
  </si>
  <si>
    <t>09Set20</t>
  </si>
  <si>
    <t>10Set20</t>
  </si>
  <si>
    <t>11Set20</t>
  </si>
  <si>
    <t>14Set20</t>
  </si>
  <si>
    <t>15Set20</t>
  </si>
  <si>
    <t>16Set20</t>
  </si>
  <si>
    <t>17Set20</t>
  </si>
  <si>
    <t>18Set20</t>
  </si>
  <si>
    <t>21Set20</t>
  </si>
  <si>
    <t>22Set20</t>
  </si>
  <si>
    <t>23Set20</t>
  </si>
  <si>
    <t>24Set20</t>
  </si>
  <si>
    <t>25Set20</t>
  </si>
  <si>
    <t>28Set20</t>
  </si>
  <si>
    <t>29Set20</t>
  </si>
  <si>
    <t>30Set20</t>
  </si>
  <si>
    <t>01Oct20</t>
  </si>
  <si>
    <t>02Oct20</t>
  </si>
  <si>
    <t>05Oct20</t>
  </si>
  <si>
    <t>06Oct20</t>
  </si>
  <si>
    <t>07Oct20</t>
  </si>
  <si>
    <t>08Oct20</t>
  </si>
  <si>
    <t>09Oct20</t>
  </si>
  <si>
    <t>12Oct20</t>
  </si>
  <si>
    <t>13Oct20</t>
  </si>
  <si>
    <t>14Oct20</t>
  </si>
  <si>
    <t>15Oct20</t>
  </si>
  <si>
    <t>16Oct20</t>
  </si>
  <si>
    <t>19Oct20</t>
  </si>
  <si>
    <t>20Oct20</t>
  </si>
  <si>
    <t>21Oct20</t>
  </si>
  <si>
    <t>22Oct20</t>
  </si>
  <si>
    <t>23Oct20</t>
  </si>
  <si>
    <t>26Oct20</t>
  </si>
  <si>
    <t>27Oct20</t>
  </si>
  <si>
    <t>28Oct20</t>
  </si>
  <si>
    <t>29Oct20</t>
  </si>
  <si>
    <t>30Oct20</t>
  </si>
  <si>
    <t>02Nov20</t>
  </si>
  <si>
    <t>03Nov20</t>
  </si>
  <si>
    <t>04Nov20</t>
  </si>
  <si>
    <t>05Nov20</t>
  </si>
  <si>
    <t>06Nov20</t>
  </si>
  <si>
    <t>09Nov20</t>
  </si>
  <si>
    <t>10Nov20</t>
  </si>
  <si>
    <t>11Nov20</t>
  </si>
  <si>
    <t>12Nov20</t>
  </si>
  <si>
    <t>13Nov20</t>
  </si>
  <si>
    <t>16Nov20</t>
  </si>
  <si>
    <t>17Nov20</t>
  </si>
  <si>
    <t>18Nov20</t>
  </si>
  <si>
    <t>19Nov20</t>
  </si>
  <si>
    <t>20Nov20</t>
  </si>
  <si>
    <t>23Nov20</t>
  </si>
  <si>
    <t>24Nov20</t>
  </si>
  <si>
    <t>25Nov20</t>
  </si>
  <si>
    <t>26Nov20</t>
  </si>
  <si>
    <t>27Nov20</t>
  </si>
  <si>
    <t>30Nov20</t>
  </si>
  <si>
    <t>01Dic20</t>
  </si>
  <si>
    <t>02Dic20</t>
  </si>
  <si>
    <t>03Dic20</t>
  </si>
  <si>
    <t>04Dic20</t>
  </si>
  <si>
    <t>07Dic20</t>
  </si>
  <si>
    <t>08Dic20</t>
  </si>
  <si>
    <t>09Dic20</t>
  </si>
  <si>
    <t>10Dic20</t>
  </si>
  <si>
    <t>11Dic20</t>
  </si>
  <si>
    <t>14Dic20</t>
  </si>
  <si>
    <t>15Dic20</t>
  </si>
  <si>
    <t>16Dic20</t>
  </si>
  <si>
    <t>17Dic20</t>
  </si>
  <si>
    <t>18Dic20</t>
  </si>
  <si>
    <t>21Dic20</t>
  </si>
  <si>
    <t>22Dic20</t>
  </si>
  <si>
    <t>23Dic20</t>
  </si>
  <si>
    <t>24Dic20</t>
  </si>
  <si>
    <t>25Dic20</t>
  </si>
  <si>
    <t>28Dic20</t>
  </si>
  <si>
    <t>29Dic20</t>
  </si>
  <si>
    <t>30Dic20</t>
  </si>
  <si>
    <t>31Dic20</t>
  </si>
  <si>
    <t>n.d.</t>
  </si>
  <si>
    <t xml:space="preserve">Latinoamerica </t>
  </si>
  <si>
    <t xml:space="preserve">Países Emergentes </t>
  </si>
  <si>
    <t>Bonos soberanos peruanos</t>
  </si>
  <si>
    <t>Sec.</t>
  </si>
  <si>
    <t>Fecha de Proceso</t>
  </si>
  <si>
    <t>Periodo (días)</t>
  </si>
  <si>
    <t>Periodo (años)</t>
  </si>
  <si>
    <t>Tasas (%)</t>
  </si>
  <si>
    <t>05/25/21</t>
  </si>
  <si>
    <t>Horizonte del proyecto (en años)</t>
  </si>
  <si>
    <t>Bono EE.UU seleccionado</t>
  </si>
  <si>
    <t>Bono Perú seleccionado</t>
  </si>
  <si>
    <t>Devaluación</t>
  </si>
</sst>
</file>

<file path=xl/styles.xml><?xml version="1.0" encoding="utf-8"?>
<styleSheet xmlns="http://schemas.openxmlformats.org/spreadsheetml/2006/main" xml:space="preserve">
  <numFmts count="12">
    <numFmt numFmtId="164" formatCode="&quot;S/&quot;\ #,##0.00;[Red]\-&quot;S/&quot;\ #,##0.00"/>
    <numFmt numFmtId="165" formatCode="0.0000"/>
    <numFmt numFmtId="166" formatCode="0.000000%"/>
    <numFmt numFmtId="167" formatCode="0.000%"/>
    <numFmt numFmtId="168" formatCode="0.0%"/>
    <numFmt numFmtId="169" formatCode="0.000000000000000%"/>
    <numFmt numFmtId="170" formatCode="_-* #,##0.00_-;\-* #,##0.00_-;_-* &quot;-&quot;??_-;_-@_-"/>
    <numFmt numFmtId="171" formatCode="0.0000000000000000%"/>
    <numFmt numFmtId="172" formatCode="0.00000000%"/>
    <numFmt numFmtId="173" formatCode="0.000000000%"/>
    <numFmt numFmtId="174" formatCode="0.000"/>
    <numFmt numFmtId="175" formatCode="_-* #,##0_-;\-* #,##0_-;_-* &quot;-&quot;??_-;_-@_-"/>
  </numFmts>
  <fonts count="3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9"/>
      <color rgb="FF000000"/>
      <name val="Geneva"/>
    </font>
    <font>
      <b val="0"/>
      <i val="0"/>
      <strike val="0"/>
      <u val="none"/>
      <sz val="9"/>
      <color rgb="FF000000"/>
      <name val="Geneva"/>
    </font>
    <font>
      <b val="0"/>
      <i val="1"/>
      <strike val="0"/>
      <u val="none"/>
      <sz val="9"/>
      <color rgb="FF000000"/>
      <name val="Geneva"/>
    </font>
    <font>
      <b val="0"/>
      <i val="0"/>
      <strike val="0"/>
      <u val="none"/>
      <sz val="11"/>
      <color rgb="FF000000"/>
      <name val="Bahnschrift"/>
    </font>
    <font>
      <b val="1"/>
      <i val="0"/>
      <strike val="0"/>
      <u val="none"/>
      <sz val="11"/>
      <color rgb="FF000000"/>
      <name val="Bahnschrift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2A2A2A"/>
      <name val="Arial"/>
    </font>
    <font>
      <b val="0"/>
      <i val="0"/>
      <strike val="0"/>
      <u val="none"/>
      <sz val="11"/>
      <color rgb="FF813175"/>
      <name val="Calibri"/>
    </font>
    <font>
      <b val="0"/>
      <i val="0"/>
      <strike val="0"/>
      <u val="none"/>
      <sz val="11"/>
      <color rgb="FF002060"/>
      <name val="Bahnschrift"/>
    </font>
    <font>
      <b val="1"/>
      <i val="0"/>
      <strike val="0"/>
      <u val="none"/>
      <sz val="10.55"/>
      <color rgb="FF813175"/>
      <name val="Bahnschrift"/>
    </font>
    <font>
      <b val="1"/>
      <i val="0"/>
      <strike val="0"/>
      <u val="none"/>
      <sz val="10"/>
      <color rgb="FF000000"/>
      <name val="Bahnschrift"/>
    </font>
    <font>
      <b val="0"/>
      <i val="0"/>
      <strike val="0"/>
      <u val="none"/>
      <sz val="11"/>
      <color rgb="FF002060"/>
      <name val="Calibri"/>
    </font>
    <font>
      <b val="0"/>
      <i val="0"/>
      <strike val="0"/>
      <u val="none"/>
      <sz val="10"/>
      <color rgb="FF333333"/>
      <name val="Arial"/>
    </font>
    <font>
      <b val="1"/>
      <i val="0"/>
      <strike val="0"/>
      <u val="none"/>
      <sz val="12"/>
      <color rgb="FF002060"/>
      <name val="Arial Rounded MT Bold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ahnschrift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2060"/>
      <name val="Arial Rounded MT Bold"/>
    </font>
    <font>
      <b val="1"/>
      <i val="1"/>
      <strike val="0"/>
      <u val="none"/>
      <sz val="9"/>
      <color rgb="FFFF0000"/>
      <name val="Geneva"/>
    </font>
    <font>
      <b val="1"/>
      <i val="0"/>
      <strike val="0"/>
      <u val="none"/>
      <sz val="9"/>
      <color rgb="FF000000"/>
      <name val="Geneva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10"/>
      <color rgb="FF00257E"/>
      <name val="Arial"/>
    </font>
    <font>
      <b val="1"/>
      <i val="0"/>
      <strike val="0"/>
      <u val="none"/>
      <sz val="12"/>
      <color rgb="FF000000"/>
      <name val="Arial Rounded MT Bold"/>
    </font>
    <font>
      <b val="0"/>
      <i val="0"/>
      <strike val="0"/>
      <u val="single"/>
      <sz val="8"/>
      <color rgb="FF0070C0"/>
      <name val="Calibri"/>
    </font>
    <font>
      <b val="0"/>
      <i val="0"/>
      <strike val="0"/>
      <u val="none"/>
      <sz val="8"/>
      <color rgb="FF0070C0"/>
      <name val="Bahnschrift"/>
    </font>
    <font>
      <b val="0"/>
      <i val="1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7D7D7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rgb="FFFFFFFF"/>
      </patternFill>
    </fill>
    <fill>
      <patternFill patternType="solid">
        <fgColor rgb="FF00B050"/>
        <bgColor rgb="FFFFFFFF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2060"/>
      </left>
      <top style="medium">
        <color rgb="FF002060"/>
      </top>
      <bottom style="medium">
        <color rgb="FF00206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2060"/>
      </right>
      <top style="medium">
        <color rgb="FF002060"/>
      </top>
      <bottom style="medium">
        <color rgb="FF002060"/>
      </bottom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top style="medium">
        <color rgb="FF002060"/>
      </top>
      <bottom style="medium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2060"/>
      </left>
      <bottom style="medium">
        <color rgb="FF002060"/>
      </bottom>
    </border>
    <border>
      <bottom style="medium">
        <color rgb="FF002060"/>
      </bottom>
    </border>
    <border>
      <right style="medium">
        <color rgb="FF002060"/>
      </right>
      <bottom style="medium">
        <color rgb="FF002060"/>
      </bottom>
    </border>
    <border>
      <left style="thin">
        <color rgb="FF002060"/>
      </left>
      <top style="thin">
        <color rgb="FF002060"/>
      </top>
      <bottom style="thin">
        <color rgb="FF002060"/>
      </bottom>
    </border>
    <border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10" fillId="3" borderId="4" applyFont="1" applyNumberFormat="1" applyFill="1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10" fillId="3" borderId="5" applyFont="1" applyNumberFormat="1" applyFill="1" applyBorder="1" applyAlignment="0">
      <alignment horizontal="general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10" fillId="4" borderId="4" applyFont="1" applyNumberFormat="1" applyFill="1" applyBorder="1" applyAlignment="1">
      <alignment horizontal="center" vertical="bottom" textRotation="0" wrapText="false" shrinkToFit="false"/>
    </xf>
    <xf xfId="0" fontId="5" numFmtId="10" fillId="4" borderId="4" applyFont="1" applyNumberFormat="1" applyFill="1" applyBorder="1" applyAlignment="0">
      <alignment horizontal="general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9" fillId="3" borderId="7" applyFont="1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9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0" numFmtId="0" fillId="5" borderId="4" applyFont="1" applyNumberFormat="0" applyFill="1" applyBorder="1" applyAlignment="0">
      <alignment horizontal="general" vertical="bottom" textRotation="0" wrapText="false" shrinkToFit="false"/>
    </xf>
    <xf xfId="0" fontId="0" numFmtId="0" fillId="5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6" borderId="4" applyFont="0" applyNumberFormat="1" applyFill="1" applyBorder="1" applyAlignment="1">
      <alignment horizontal="right" vertical="bottom" textRotation="0" wrapText="false" shrinkToFit="false"/>
    </xf>
    <xf xfId="0" fontId="11" numFmtId="0" fillId="7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1" numFmtId="2" fillId="7" borderId="4" applyFont="1" applyNumberFormat="1" applyFill="1" applyBorder="1" applyAlignment="1">
      <alignment horizontal="center" vertical="center" textRotation="0" wrapText="true" shrinkToFit="false"/>
    </xf>
    <xf xfId="0" fontId="10" numFmtId="0" fillId="4" borderId="4" applyFont="1" applyNumberFormat="0" applyFill="1" applyBorder="1" applyAlignment="1">
      <alignment horizontal="center" vertical="bottom" textRotation="0" wrapText="false" shrinkToFit="false"/>
    </xf>
    <xf xfId="0" fontId="11" numFmtId="0" fillId="7" borderId="9" applyFont="1" applyNumberFormat="0" applyFill="1" applyBorder="1" applyAlignment="1">
      <alignment horizontal="center" vertical="center" textRotation="0" wrapText="tru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2" fillId="0" borderId="10" applyFont="0" applyNumberFormat="1" applyFill="0" applyBorder="1" applyAlignment="1">
      <alignment horizontal="center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  <xf xfId="0" fontId="13" numFmtId="0" fillId="5" borderId="0" applyFont="1" applyNumberFormat="0" applyFill="1" applyBorder="0" applyAlignment="0">
      <alignment horizontal="general" vertical="bottom" textRotation="0" wrapText="false" shrinkToFit="false"/>
    </xf>
    <xf xfId="0" fontId="8" numFmtId="0" fillId="8" borderId="11" applyFont="1" applyNumberFormat="0" applyFill="1" applyBorder="1" applyAlignment="1">
      <alignment horizontal="center" vertical="bottom" textRotation="0" wrapText="false" shrinkToFit="false"/>
    </xf>
    <xf xfId="0" fontId="14" numFmtId="0" fillId="5" borderId="0" applyFont="1" applyNumberFormat="0" applyFill="1" applyBorder="0" applyAlignment="0">
      <alignment horizontal="general" vertical="bottom" textRotation="0" wrapText="false" shrinkToFit="false"/>
    </xf>
    <xf xfId="0" fontId="15" numFmtId="0" fillId="5" borderId="12" applyFont="1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center" vertical="center" textRotation="0" wrapText="false" shrinkToFit="false"/>
    </xf>
    <xf xfId="0" fontId="7" numFmtId="0" fillId="5" borderId="12" applyFont="1" applyNumberFormat="0" applyFill="1" applyBorder="1" applyAlignment="1">
      <alignment horizontal="center" vertical="center" textRotation="0" wrapText="false" shrinkToFit="false"/>
    </xf>
    <xf xfId="0" fontId="8" numFmtId="0" fillId="5" borderId="12" applyFont="1" applyNumberFormat="0" applyFill="1" applyBorder="1" applyAlignment="1">
      <alignment horizontal="center" vertical="bottom" textRotation="0" wrapText="false" shrinkToFit="false"/>
    </xf>
    <xf xfId="0" fontId="8" numFmtId="0" fillId="5" borderId="12" applyFont="1" applyNumberFormat="0" applyFill="1" applyBorder="1" applyAlignment="1">
      <alignment horizontal="center" vertical="bottom" textRotation="0" wrapText="false" shrinkToFit="false"/>
    </xf>
    <xf xfId="0" fontId="16" numFmtId="0" fillId="5" borderId="12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0">
      <alignment horizontal="general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7" numFmtId="10" fillId="5" borderId="12" applyFont="1" applyNumberFormat="1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0" numFmtId="0" fillId="5" borderId="4" applyFont="1" applyNumberFormat="0" applyFill="1" applyBorder="1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14" fillId="0" borderId="0" applyFont="0" applyNumberFormat="1" applyFill="0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10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10" fillId="5" borderId="14" applyFont="0" applyNumberFormat="1" applyFill="1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1">
      <alignment horizontal="center" vertical="bottom" textRotation="0" wrapText="false" shrinkToFit="false"/>
    </xf>
    <xf xfId="0" fontId="0" numFmtId="10" fillId="5" borderId="0" applyFont="0" applyNumberFormat="1" applyFill="1" applyBorder="0" applyAlignment="1">
      <alignment horizontal="center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center" vertical="bottom" textRotation="0" wrapText="false" shrinkToFit="false"/>
    </xf>
    <xf xfId="0" fontId="7" numFmtId="0" fillId="8" borderId="15" applyFont="1" applyNumberFormat="0" applyFill="1" applyBorder="1" applyAlignment="1">
      <alignment horizontal="center" vertical="bottom" textRotation="0" wrapText="false" shrinkToFit="false"/>
    </xf>
    <xf xfId="0" fontId="0" numFmtId="0" fillId="8" borderId="11" applyFont="0" applyNumberFormat="0" applyFill="1" applyBorder="1" applyAlignment="1">
      <alignment horizontal="center" vertical="bottom" textRotation="0" wrapText="false" shrinkToFit="false"/>
    </xf>
    <xf xfId="0" fontId="7" numFmtId="10" fillId="5" borderId="12" applyFont="1" applyNumberFormat="1" applyFill="1" applyBorder="1" applyAlignment="0">
      <alignment horizontal="general" vertical="bottom" textRotation="0" wrapText="false" shrinkToFit="false"/>
    </xf>
    <xf xfId="0" fontId="7" numFmtId="10" fillId="5" borderId="15" applyFont="1" applyNumberFormat="1" applyFill="1" applyBorder="1" applyAlignment="1">
      <alignment horizontal="center" vertical="bottom" textRotation="0" wrapText="false" shrinkToFit="false"/>
    </xf>
    <xf xfId="0" fontId="7" numFmtId="10" fillId="5" borderId="16" applyFont="1" applyNumberFormat="1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9" fillId="5" borderId="12" applyFont="1" applyNumberFormat="1" applyFill="1" applyBorder="1" applyAlignment="0">
      <alignment horizontal="general" vertical="bottom" textRotation="0" wrapText="false" shrinkToFit="false"/>
    </xf>
    <xf xfId="0" fontId="7" numFmtId="9" fillId="5" borderId="12" applyFont="1" applyNumberFormat="1" applyFill="1" applyBorder="1" applyAlignment="1">
      <alignment horizontal="center" vertical="bottom" textRotation="0" wrapText="false" shrinkToFit="false"/>
    </xf>
    <xf xfId="0" fontId="10" numFmtId="0" fillId="5" borderId="10" applyFont="1" applyNumberFormat="0" applyFill="1" applyBorder="1" applyAlignment="1">
      <alignment horizontal="center" vertical="bottom" textRotation="0" wrapText="false" shrinkToFit="false"/>
    </xf>
    <xf xfId="0" fontId="10" numFmtId="0" fillId="5" borderId="6" applyFont="1" applyNumberFormat="0" applyFill="1" applyBorder="1" applyAlignment="0">
      <alignment horizontal="general" vertical="bottom" textRotation="0" wrapText="false" shrinkToFit="false"/>
    </xf>
    <xf xfId="0" fontId="3" numFmtId="167" fillId="0" borderId="0" applyFont="1" applyNumberFormat="1" applyFill="0" applyBorder="0" applyAlignment="0">
      <alignment horizontal="general" vertical="bottom" textRotation="0" wrapText="false" shrinkToFit="false"/>
    </xf>
    <xf xfId="0" fontId="17" numFmtId="10" fillId="5" borderId="4" applyFont="1" applyNumberFormat="1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0" fillId="8" borderId="15" applyFont="1" applyNumberFormat="0" applyFill="1" applyBorder="1" applyAlignment="1">
      <alignment horizontal="center" vertical="bottom" textRotation="0" wrapText="false" shrinkToFit="false"/>
    </xf>
    <xf xfId="0" fontId="7" numFmtId="0" fillId="5" borderId="15" applyFont="1" applyNumberFormat="0" applyFill="1" applyBorder="1" applyAlignment="1">
      <alignment horizontal="right" vertical="bottom" textRotation="0" wrapText="false" shrinkToFit="false"/>
    </xf>
    <xf xfId="0" fontId="7" numFmtId="0" fillId="5" borderId="17" applyFont="1" applyNumberFormat="0" applyFill="1" applyBorder="1" applyAlignment="1">
      <alignment horizontal="left" vertical="bottom" textRotation="0" wrapText="false" shrinkToFit="false"/>
    </xf>
    <xf xfId="0" fontId="18" numFmtId="0" fillId="5" borderId="0" applyFont="1" applyNumberFormat="0" applyFill="1" applyBorder="0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9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9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0" numFmtId="0" fillId="5" borderId="0" applyFont="1" applyNumberFormat="0" applyFill="1" applyBorder="0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1" numFmtId="0" fillId="9" borderId="0" applyFont="1" applyNumberFormat="0" applyFill="1" applyBorder="0" applyAlignment="0">
      <alignment horizontal="general" vertical="bottom" textRotation="0" wrapText="false" shrinkToFit="false"/>
    </xf>
    <xf xfId="0" fontId="0" numFmtId="0" fillId="10" borderId="4" applyFont="0" applyNumberFormat="0" applyFill="1" applyBorder="1" applyAlignment="0">
      <alignment horizontal="general" vertical="bottom" textRotation="0" wrapText="false" shrinkToFit="false"/>
    </xf>
    <xf xfId="0" fontId="22" numFmtId="168" fillId="11" borderId="4" applyFont="1" applyNumberFormat="1" applyFill="1" applyBorder="1" applyAlignment="1">
      <alignment horizontal="center" vertical="center" textRotation="0" wrapText="fals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168" fillId="11" borderId="4" applyFont="0" applyNumberFormat="1" applyFill="1" applyBorder="1" applyAlignment="1">
      <alignment horizontal="center" vertical="bottom" textRotation="0" wrapText="false" shrinkToFit="false"/>
    </xf>
    <xf xfId="0" fontId="21" numFmtId="0" fillId="9" borderId="4" applyFont="1" applyNumberFormat="0" applyFill="1" applyBorder="1" applyAlignment="1">
      <alignment horizontal="center" vertical="bottom" textRotation="0" wrapText="false" shrinkToFit="false"/>
    </xf>
    <xf xfId="0" fontId="21" numFmtId="0" fillId="9" borderId="0" applyFont="1" applyNumberFormat="0" applyFill="1" applyBorder="0" applyAlignment="1">
      <alignment horizontal="center" vertical="bottom" textRotation="0" wrapText="false" shrinkToFit="false"/>
    </xf>
    <xf xfId="0" fontId="0" numFmtId="168" fillId="0" borderId="4" applyFont="0" applyNumberFormat="1" applyFill="0" applyBorder="1" applyAlignment="0">
      <alignment horizontal="general" vertical="bottom" textRotation="0" wrapText="false" shrinkToFit="false"/>
    </xf>
    <xf xfId="0" fontId="0" numFmtId="168" fillId="12" borderId="4" applyFont="0" applyNumberFormat="1" applyFill="1" applyBorder="1" applyAlignment="0">
      <alignment horizontal="general" vertical="bottom" textRotation="0" wrapText="false" shrinkToFit="false"/>
    </xf>
    <xf xfId="0" fontId="0" numFmtId="10" fillId="12" borderId="4" applyFont="0" applyNumberFormat="1" applyFill="1" applyBorder="1" applyAlignment="0">
      <alignment horizontal="general" vertical="bottom" textRotation="0" wrapText="false" shrinkToFit="false"/>
    </xf>
    <xf xfId="0" fontId="0" numFmtId="9" fillId="0" borderId="4" applyFont="0" applyNumberFormat="1" applyFill="0" applyBorder="1" applyAlignment="1">
      <alignment horizontal="center" vertical="bottom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69" fillId="5" borderId="0" applyFont="0" applyNumberFormat="1" applyFill="1" applyBorder="0" applyAlignment="0">
      <alignment horizontal="general" vertical="bottom" textRotation="0" wrapText="false" shrinkToFit="false"/>
    </xf>
    <xf xfId="0" fontId="0" numFmtId="170" fillId="5" borderId="18" applyFont="0" applyNumberFormat="1" applyFill="1" applyBorder="1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167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0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5" numFmtId="0" fillId="0" borderId="4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1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7" numFmtId="171" fillId="5" borderId="0" applyFont="1" applyNumberFormat="1" applyFill="1" applyBorder="0" applyAlignment="0">
      <alignment horizontal="general" vertical="bottom" textRotation="0" wrapText="false" shrinkToFit="false"/>
    </xf>
    <xf xfId="0" fontId="0" numFmtId="172" fillId="0" borderId="4" applyFont="0" applyNumberFormat="1" applyFill="0" applyBorder="1" applyAlignment="1">
      <alignment horizontal="right" vertical="bottom" textRotation="0" wrapText="false" shrinkToFit="false"/>
    </xf>
    <xf xfId="0" fontId="23" numFmtId="172" fillId="0" borderId="5" applyFont="1" applyNumberFormat="1" applyFill="0" applyBorder="1" applyAlignment="1">
      <alignment horizontal="center" vertical="bottom" textRotation="0" wrapText="false" shrinkToFit="false"/>
    </xf>
    <xf xfId="0" fontId="24" numFmtId="0" fillId="5" borderId="0" applyFont="1" applyNumberFormat="0" applyFill="1" applyBorder="0" applyAlignment="0">
      <alignment horizontal="general" vertical="bottom" textRotation="0" wrapText="false" shrinkToFit="false"/>
    </xf>
    <xf xfId="0" fontId="25" numFmtId="0" fillId="5" borderId="0" applyFont="1" applyNumberFormat="0" applyFill="1" applyBorder="0" applyAlignment="0">
      <alignment horizontal="general" vertical="bottom" textRotation="0" wrapText="false" shrinkToFit="false"/>
    </xf>
    <xf xfId="0" fontId="15" numFmtId="0" fillId="5" borderId="16" applyFont="1" applyNumberFormat="0" applyFill="1" applyBorder="1" applyAlignment="1">
      <alignment horizontal="center" vertical="bottom" textRotation="0" wrapText="false" shrinkToFit="false"/>
    </xf>
    <xf xfId="0" fontId="16" numFmtId="0" fillId="5" borderId="16" applyFont="1" applyNumberFormat="0" applyFill="1" applyBorder="1" applyAlignment="1">
      <alignment horizontal="center" vertical="center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70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" fillId="5" borderId="18" applyFont="0" applyNumberFormat="1" applyFill="1" applyBorder="1" applyAlignment="0">
      <alignment horizontal="general" vertical="bottom" textRotation="0" wrapText="false" shrinkToFit="false"/>
    </xf>
    <xf xfId="0" fontId="7" numFmtId="173" fillId="5" borderId="0" applyFont="1" applyNumberFormat="1" applyFill="1" applyBorder="0" applyAlignment="0">
      <alignment horizontal="general" vertical="bottom" textRotation="0" wrapText="false" shrinkToFit="false"/>
    </xf>
    <xf xfId="0" fontId="26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10" fillId="8" borderId="15" applyFont="1" applyNumberFormat="1" applyFill="1" applyBorder="1" applyAlignment="1">
      <alignment horizontal="center" vertical="bottom" textRotation="0" wrapText="false" shrinkToFit="false"/>
    </xf>
    <xf xfId="0" fontId="0" numFmtId="170" fillId="5" borderId="18" applyFont="0" applyNumberFormat="1" applyFill="1" applyBorder="1" applyAlignment="1">
      <alignment horizontal="right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7" numFmtId="0" fillId="4" borderId="12" applyFont="1" applyNumberFormat="0" applyFill="1" applyBorder="1" applyAlignment="0">
      <alignment horizontal="general" vertical="bottom" textRotation="0" wrapText="false" shrinkToFit="false"/>
    </xf>
    <xf xfId="0" fontId="7" numFmtId="10" fillId="4" borderId="16" applyFont="1" applyNumberFormat="1" applyFill="1" applyBorder="1" applyAlignment="1">
      <alignment horizontal="center" vertical="bottom" textRotation="0" wrapText="fals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0" fillId="0" borderId="0" applyFont="1" applyNumberFormat="1" applyFill="0" applyBorder="0" applyAlignment="1">
      <alignment horizontal="center" vertical="bottom" textRotation="0" wrapText="false" shrinkToFit="false"/>
    </xf>
    <xf xfId="0" fontId="5" numFmtId="9" fillId="0" borderId="0" applyFont="1" applyNumberFormat="1" applyFill="0" applyBorder="0" applyAlignment="1">
      <alignment horizontal="center" vertical="bottom" textRotation="0" wrapText="false" shrinkToFit="false"/>
    </xf>
    <xf xfId="0" fontId="7" numFmtId="1" fillId="5" borderId="19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10" fillId="5" borderId="4" applyFont="1" applyNumberFormat="1" applyFill="1" applyBorder="1" applyAlignment="1">
      <alignment horizontal="center" vertical="bottom" textRotation="0" wrapText="false" shrinkToFit="false"/>
    </xf>
    <xf xfId="0" fontId="3" numFmtId="10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true" shrinkToFit="false"/>
    </xf>
    <xf xfId="0" fontId="27" numFmtId="0" fillId="0" borderId="8" applyFont="1" applyNumberFormat="0" applyFill="0" applyBorder="1" applyAlignment="1">
      <alignment horizontal="general" vertical="center" textRotation="0" wrapText="true" shrinkToFit="false"/>
    </xf>
    <xf xfId="0" fontId="28" numFmtId="0" fillId="5" borderId="8" applyFont="1" applyNumberFormat="0" applyFill="1" applyBorder="1" applyAlignment="1">
      <alignment horizontal="center" vertical="center" textRotation="0" wrapText="true" shrinkToFit="false"/>
    </xf>
    <xf xfId="0" fontId="28" numFmtId="0" fillId="5" borderId="8" applyFont="1" applyNumberFormat="0" applyFill="1" applyBorder="1" applyAlignment="1">
      <alignment horizontal="center" vertical="center" textRotation="0" wrapText="true" shrinkToFit="false"/>
    </xf>
    <xf xfId="0" fontId="28" numFmtId="0" fillId="13" borderId="8" applyFont="1" applyNumberFormat="0" applyFill="1" applyBorder="1" applyAlignment="1">
      <alignment horizontal="center" vertical="center" textRotation="0" wrapText="true" shrinkToFit="false"/>
    </xf>
    <xf xfId="0" fontId="4" numFmtId="0" fillId="13" borderId="8" applyFont="1" applyNumberFormat="0" applyFill="1" applyBorder="1" applyAlignment="1">
      <alignment horizontal="center" vertical="center" textRotation="0" wrapText="true" shrinkToFit="false"/>
    </xf>
    <xf xfId="0" fontId="4" numFmtId="0" fillId="14" borderId="8" applyFont="1" applyNumberFormat="0" applyFill="1" applyBorder="1" applyAlignment="1">
      <alignment horizontal="center" vertical="center" textRotation="0" wrapText="true" shrinkToFit="false"/>
    </xf>
    <xf xfId="0" fontId="4" numFmtId="0" fillId="14" borderId="20" applyFont="1" applyNumberFormat="0" applyFill="1" applyBorder="1" applyAlignment="1">
      <alignment horizontal="center" vertical="center" textRotation="0" wrapText="true" shrinkToFit="false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2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0">
      <alignment horizontal="general" vertical="bottom" textRotation="0" wrapText="false" shrinkToFit="false"/>
    </xf>
    <xf xfId="0" fontId="3" numFmtId="174" fillId="5" borderId="8" applyFont="1" applyNumberFormat="1" applyFill="1" applyBorder="1" applyAlignment="1">
      <alignment horizontal="center" vertical="bottom" textRotation="0" wrapText="false" shrinkToFit="false"/>
    </xf>
    <xf xfId="0" fontId="3" numFmtId="167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67" fillId="5" borderId="8" applyFont="1" applyNumberFormat="1" applyFill="1" applyBorder="1" applyAlignment="1">
      <alignment horizontal="center" vertical="bottom" textRotation="0" wrapText="false" shrinkToFit="false"/>
    </xf>
    <xf xfId="0" fontId="3" numFmtId="2" fillId="5" borderId="8" applyFont="1" applyNumberFormat="1" applyFill="1" applyBorder="1" applyAlignment="1">
      <alignment horizontal="center" vertical="bottom" textRotation="0" wrapText="false" shrinkToFit="false"/>
    </xf>
    <xf xfId="0" fontId="3" numFmtId="0" fillId="5" borderId="8" applyFont="1" applyNumberFormat="0" applyFill="1" applyBorder="1" applyAlignment="1">
      <alignment horizontal="center" vertical="bottom" textRotation="0" wrapText="false" shrinkToFit="false"/>
    </xf>
    <xf xfId="0" fontId="3" numFmtId="10" fillId="5" borderId="20" applyFont="1" applyNumberFormat="1" applyFill="1" applyBorder="1" applyAlignment="1">
      <alignment horizontal="center" vertical="bottom" textRotation="0" wrapText="false" shrinkToFit="false"/>
    </xf>
    <xf xfId="0" fontId="5" numFmtId="0" fillId="0" borderId="8" applyFont="1" applyNumberFormat="0" applyFill="0" applyBorder="1" applyAlignment="1">
      <alignment horizontal="center" vertical="bottom" textRotation="0" wrapText="false" shrinkToFit="false"/>
    </xf>
    <xf xfId="0" fontId="5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0">
      <alignment horizontal="general" vertical="bottom" textRotation="0" wrapText="false" shrinkToFit="false"/>
    </xf>
    <xf xfId="0" fontId="3" numFmtId="167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28" numFmtId="0" fillId="0" borderId="8" applyFont="1" applyNumberFormat="0" applyFill="0" applyBorder="1" applyAlignment="1">
      <alignment horizontal="center" vertical="bottom" textRotation="0" wrapText="false" shrinkToFit="false"/>
    </xf>
    <xf xfId="0" fontId="28" numFmtId="2" fillId="0" borderId="8" applyFont="1" applyNumberFormat="1" applyFill="0" applyBorder="1" applyAlignment="1">
      <alignment horizontal="center" vertical="bottom" textRotation="0" wrapText="false" shrinkToFit="false"/>
    </xf>
    <xf xfId="0" fontId="29" numFmtId="10" fillId="0" borderId="8" applyFont="1" applyNumberFormat="1" applyFill="0" applyBorder="1" applyAlignment="1">
      <alignment horizontal="center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29" numFmtId="10" fillId="0" borderId="8" applyFont="1" applyNumberFormat="1" applyFill="0" applyBorder="1" applyAlignment="0">
      <alignment horizontal="general" vertical="bottom" textRotation="0" wrapText="false" shrinkToFit="false"/>
    </xf>
    <xf xfId="0" fontId="2" numFmtId="167" fillId="0" borderId="8" applyFont="1" applyNumberFormat="1" applyFill="0" applyBorder="1" applyAlignment="1">
      <alignment horizontal="center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28" numFmtId="0" fillId="5" borderId="6" applyFont="1" applyNumberFormat="0" applyFill="1" applyBorder="1" applyAlignment="1">
      <alignment horizontal="center" vertical="bottom" textRotation="0" wrapText="false" shrinkToFit="false"/>
    </xf>
    <xf xfId="0" fontId="28" numFmtId="2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29" numFmtId="10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29" numFmtId="10" fillId="5" borderId="6" applyFont="1" applyNumberFormat="1" applyFill="1" applyBorder="1" applyAlignment="0">
      <alignment horizontal="general" vertical="bottom" textRotation="0" wrapText="false" shrinkToFit="false"/>
    </xf>
    <xf xfId="0" fontId="2" numFmtId="167" fillId="5" borderId="6" applyFont="1" applyNumberFormat="1" applyFill="1" applyBorder="1" applyAlignment="1">
      <alignment horizontal="center" vertical="bottom" textRotation="0" wrapText="false" shrinkToFit="false"/>
    </xf>
    <xf xfId="0" fontId="3" numFmtId="10" fillId="5" borderId="6" applyFont="1" applyNumberFormat="1" applyFill="1" applyBorder="1" applyAlignment="1">
      <alignment horizontal="center" vertical="bottom" textRotation="0" wrapText="false" shrinkToFit="false"/>
    </xf>
    <xf xfId="0" fontId="3" numFmtId="174" fillId="5" borderId="6" applyFont="1" applyNumberFormat="1" applyFill="1" applyBorder="1" applyAlignment="1">
      <alignment horizontal="center" vertical="bottom" textRotation="0" wrapText="false" shrinkToFit="false"/>
    </xf>
    <xf xfId="0" fontId="3" numFmtId="167" fillId="5" borderId="6" applyFont="1" applyNumberFormat="1" applyFill="1" applyBorder="1" applyAlignment="1">
      <alignment horizontal="center" vertical="bottom" textRotation="0" wrapText="false" shrinkToFit="false"/>
    </xf>
    <xf xfId="0" fontId="3" numFmtId="2" fillId="5" borderId="6" applyFont="1" applyNumberFormat="1" applyFill="1" applyBorder="1" applyAlignment="1">
      <alignment horizontal="center" vertical="bottom" textRotation="0" wrapText="fals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0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1">
      <alignment horizontal="center" vertical="bottom" textRotation="0" wrapText="false" shrinkToFit="false"/>
    </xf>
    <xf xfId="0" fontId="30" numFmtId="0" fillId="5" borderId="8" applyFont="1" applyNumberFormat="0" applyFill="1" applyBorder="1" applyAlignment="1">
      <alignment horizontal="center" vertical="bottom" textRotation="0" wrapText="false" shrinkToFit="false"/>
    </xf>
    <xf xfId="0" fontId="30" numFmtId="0" fillId="4" borderId="20" applyFont="1" applyNumberFormat="0" applyFill="1" applyBorder="1" applyAlignment="1">
      <alignment horizontal="center" vertical="bottom" textRotation="0" wrapText="false" shrinkToFit="false"/>
    </xf>
    <xf xfId="0" fontId="17" numFmtId="49" fillId="5" borderId="8" applyFont="1" applyNumberFormat="1" applyFill="1" applyBorder="1" applyAlignment="0">
      <alignment horizontal="general" vertical="bottom" textRotation="0" wrapText="false" shrinkToFit="false"/>
    </xf>
    <xf xfId="0" fontId="17" numFmtId="10" fillId="5" borderId="8" applyFont="1" applyNumberFormat="1" applyFill="1" applyBorder="1" applyAlignment="1">
      <alignment horizontal="center" vertical="bottom" textRotation="0" wrapText="false" shrinkToFit="false"/>
    </xf>
    <xf xfId="0" fontId="17" numFmtId="10" fillId="5" borderId="20" applyFont="1" applyNumberFormat="1" applyFill="1" applyBorder="1" applyAlignment="1">
      <alignment horizontal="center" vertical="bottom" textRotation="0" wrapText="false" shrinkToFit="false"/>
    </xf>
    <xf xfId="0" fontId="17" numFmtId="49" fillId="5" borderId="6" applyFont="1" applyNumberFormat="1" applyFill="1" applyBorder="1" applyAlignment="0">
      <alignment horizontal="general" vertical="bottom" textRotation="0" wrapText="false" shrinkToFit="false"/>
    </xf>
    <xf xfId="0" fontId="17" numFmtId="10" fillId="5" borderId="6" applyFont="1" applyNumberFormat="1" applyFill="1" applyBorder="1" applyAlignment="1">
      <alignment horizontal="center" vertical="bottom" textRotation="0" wrapText="false" shrinkToFit="false"/>
    </xf>
    <xf xfId="0" fontId="10" numFmtId="0" fillId="8" borderId="8" applyFont="1" applyNumberFormat="0" applyFill="1" applyBorder="1" applyAlignment="0">
      <alignment horizontal="general" vertical="bottom" textRotation="0" wrapText="false" shrinkToFit="false"/>
    </xf>
    <xf xfId="0" fontId="10" numFmtId="0" fillId="8" borderId="20" applyFont="1" applyNumberFormat="0" applyFill="1" applyBorder="1" applyAlignment="0">
      <alignment horizontal="general" vertical="bottom" textRotation="0" wrapText="false" shrinkToFit="false"/>
    </xf>
    <xf xfId="0" fontId="7" numFmtId="49" fillId="5" borderId="21" applyFont="1" applyNumberFormat="1" applyFill="1" applyBorder="1" applyAlignment="1">
      <alignment horizontal="center" vertical="bottom" textRotation="0" wrapText="false" shrinkToFit="false"/>
    </xf>
    <xf xfId="0" fontId="7" numFmtId="0" fillId="5" borderId="22" applyFont="1" applyNumberFormat="0" applyFill="1" applyBorder="1" applyAlignment="1">
      <alignment horizontal="center" vertical="bottom" textRotation="0" wrapText="false" shrinkToFit="false"/>
    </xf>
    <xf xfId="0" fontId="7" numFmtId="0" fillId="5" borderId="22" applyFont="1" applyNumberFormat="0" applyFill="1" applyBorder="1" applyAlignment="1">
      <alignment horizontal="center" vertical="bottom" textRotation="0" wrapText="false" shrinkToFit="false"/>
    </xf>
    <xf xfId="0" fontId="7" numFmtId="49" fillId="5" borderId="23" applyFont="1" applyNumberFormat="1" applyFill="1" applyBorder="1" applyAlignment="1">
      <alignment horizontal="center" vertical="bottom" textRotation="0" wrapText="false" shrinkToFit="false"/>
    </xf>
    <xf xfId="0" fontId="7" numFmtId="0" fillId="5" borderId="24" applyFont="1" applyNumberFormat="0" applyFill="1" applyBorder="1" applyAlignment="1">
      <alignment horizontal="center" vertical="bottom" textRotation="0" wrapText="false" shrinkToFit="false"/>
    </xf>
    <xf xfId="0" fontId="7" numFmtId="9" fillId="5" borderId="0" applyFont="1" applyNumberFormat="1" applyFill="1" applyBorder="0" applyAlignment="0">
      <alignment horizontal="general" vertical="bottom" textRotation="0" wrapText="false" shrinkToFit="false"/>
    </xf>
    <xf xfId="0" fontId="7" numFmtId="1" fillId="5" borderId="12" applyFont="1" applyNumberFormat="1" applyFill="1" applyBorder="1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1">
      <alignment horizontal="center" vertical="bottom" textRotation="0" wrapText="false" shrinkToFit="false"/>
    </xf>
    <xf xfId="0" fontId="7" numFmtId="10" fillId="4" borderId="12" applyFont="1" applyNumberFormat="1" applyFill="1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8" borderId="25" applyFont="1" applyNumberFormat="0" applyFill="1" applyBorder="1" applyAlignment="1">
      <alignment horizontal="center" vertical="bottom" textRotation="0" wrapText="false" shrinkToFit="false"/>
    </xf>
    <xf xfId="0" fontId="1" numFmtId="0" fillId="8" borderId="10" applyFont="1" applyNumberFormat="0" applyFill="1" applyBorder="1" applyAlignment="1">
      <alignment horizontal="center" vertical="bottom" textRotation="0" wrapText="false" shrinkToFit="false"/>
    </xf>
    <xf xfId="0" fontId="32" numFmtId="0" fillId="5" borderId="0" applyFont="1" applyNumberFormat="0" applyFill="1" applyBorder="0" applyAlignment="1">
      <alignment horizontal="left" vertical="center" textRotation="0" wrapText="true" shrinkToFit="false"/>
    </xf>
    <xf xfId="0" fontId="33" numFmtId="0" fillId="5" borderId="0" applyFont="1" applyNumberFormat="0" applyFill="1" applyBorder="0" applyAlignment="1">
      <alignment horizontal="left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26" applyFont="1" applyNumberFormat="1" applyFill="1" applyBorder="1" applyAlignment="1">
      <alignment horizontal="center" vertical="bottom" textRotation="0" wrapText="false" shrinkToFit="false"/>
    </xf>
    <xf xfId="0" fontId="7" numFmtId="0" fillId="5" borderId="27" applyFont="1" applyNumberFormat="0" applyFill="1" applyBorder="1" applyAlignment="1">
      <alignment horizontal="center" vertical="bottom" textRotation="0" wrapText="false" shrinkToFit="false"/>
    </xf>
    <xf xfId="0" fontId="7" numFmtId="0" fillId="5" borderId="28" applyFont="1" applyNumberFormat="0" applyFill="1" applyBorder="1" applyAlignment="1">
      <alignment horizontal="center" vertical="bottom" textRotation="0" wrapText="false" shrinkToFit="false"/>
    </xf>
    <xf xfId="0" fontId="18" numFmtId="0" fillId="5" borderId="0" applyFont="1" applyNumberFormat="0" applyFill="1" applyBorder="0" applyAlignment="1">
      <alignment horizontal="center" vertical="bottom" textRotation="0" wrapText="false" shrinkToFit="false"/>
    </xf>
    <xf xfId="0" fontId="20" numFmtId="0" fillId="5" borderId="29" applyFont="1" applyNumberFormat="0" applyFill="1" applyBorder="1" applyAlignment="1">
      <alignment horizontal="center" vertical="bottom" textRotation="0" wrapText="false" shrinkToFit="false"/>
    </xf>
    <xf xfId="0" fontId="20" numFmtId="0" fillId="5" borderId="30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true" shrinkToFit="false"/>
    </xf>
    <xf xfId="0" fontId="2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6" numFmtId="0" fillId="5" borderId="0" applyFont="1" applyNumberFormat="0" applyFill="1" applyBorder="0" applyAlignment="1">
      <alignment horizontal="center" vertical="bottom" textRotation="0" wrapText="false" shrinkToFit="false"/>
    </xf>
    <xf xfId="0" fontId="34" numFmtId="15" fillId="2" borderId="31" applyFont="1" applyNumberFormat="1" applyFill="1" applyBorder="1" applyAlignment="1">
      <alignment horizontal="left" vertical="bottom" textRotation="0" wrapText="false" shrinkToFit="false"/>
    </xf>
    <xf xfId="0" fontId="34" numFmtId="15" fillId="2" borderId="32" applyFont="1" applyNumberFormat="1" applyFill="1" applyBorder="1" applyAlignment="1">
      <alignment horizontal="left" vertical="bottom" textRotation="0" wrapText="false" shrinkToFit="false"/>
    </xf>
    <xf xfId="0" fontId="34" numFmtId="15" fillId="2" borderId="33" applyFont="1" applyNumberFormat="1" applyFill="1" applyBorder="1" applyAlignment="1">
      <alignment horizontal="left" vertical="bottom" textRotation="0" wrapText="false" shrinkToFit="false"/>
    </xf>
    <xf xfId="0" fontId="35" numFmtId="0" fillId="2" borderId="6" applyFont="1" applyNumberFormat="0" applyFill="1" applyBorder="1" applyAlignment="1">
      <alignment horizontal="left" vertical="bottom" textRotation="0" wrapText="false" shrinkToFit="false"/>
    </xf>
    <xf xfId="0" fontId="35" numFmtId="0" fillId="2" borderId="25" applyFont="1" applyNumberFormat="0" applyFill="1" applyBorder="1" applyAlignment="1">
      <alignment horizontal="left" vertical="bottom" textRotation="0" wrapText="false" shrinkToFit="false"/>
    </xf>
    <xf xfId="0" fontId="35" numFmtId="0" fillId="2" borderId="34" applyFont="1" applyNumberFormat="0" applyFill="1" applyBorder="1" applyAlignment="1">
      <alignment horizontal="left" vertical="bottom" textRotation="0" wrapText="false" shrinkToFit="false"/>
    </xf>
    <xf xfId="0" fontId="35" numFmtId="0" fillId="5" borderId="0" applyFont="1" applyNumberFormat="0" applyFill="1" applyBorder="0" applyAlignment="1">
      <alignment horizontal="center" vertical="top" textRotation="0" wrapText="true" shrinkToFit="false"/>
    </xf>
    <xf xfId="0" fontId="3" numFmtId="0" fillId="2" borderId="6" applyFont="1" applyNumberFormat="0" applyFill="1" applyBorder="1" applyAlignment="1">
      <alignment horizontal="left" vertical="bottom" textRotation="0" wrapText="false" shrinkToFit="false"/>
    </xf>
    <xf xfId="0" fontId="3" numFmtId="0" fillId="2" borderId="25" applyFont="1" applyNumberFormat="0" applyFill="1" applyBorder="1" applyAlignment="1">
      <alignment horizontal="left" vertical="bottom" textRotation="0" wrapText="false" shrinkToFit="false"/>
    </xf>
    <xf xfId="0" fontId="3" numFmtId="0" fillId="2" borderId="10" applyFont="1" applyNumberFormat="0" applyFill="1" applyBorder="1" applyAlignment="1">
      <alignment horizontal="left" vertical="bottom" textRotation="0" wrapText="false" shrinkToFit="false"/>
    </xf>
    <xf xfId="0" fontId="3" numFmtId="0" fillId="2" borderId="34" applyFont="1" applyNumberFormat="0" applyFill="1" applyBorder="1" applyAlignment="1">
      <alignment horizontal="left" vertical="bottom" textRotation="0" wrapText="false" shrinkToFit="false"/>
    </xf>
    <xf xfId="0" fontId="35" numFmtId="15" fillId="2" borderId="6" applyFont="1" applyNumberFormat="1" applyFill="1" applyBorder="1" applyAlignment="1">
      <alignment horizontal="left" vertical="bottom" textRotation="0" wrapText="false" shrinkToFit="false"/>
    </xf>
    <xf xfId="0" fontId="35" numFmtId="15" fillId="2" borderId="25" applyFont="1" applyNumberFormat="1" applyFill="1" applyBorder="1" applyAlignment="1">
      <alignment horizontal="left" vertical="bottom" textRotation="0" wrapText="false" shrinkToFit="false"/>
    </xf>
    <xf xfId="0" fontId="35" numFmtId="15" fillId="2" borderId="34" applyFont="1" applyNumberFormat="1" applyFill="1" applyBorder="1" applyAlignment="1">
      <alignment horizontal="left" vertical="bottom" textRotation="0" wrapText="false" shrinkToFit="false"/>
    </xf>
    <xf xfId="0" fontId="35" numFmtId="0" fillId="2" borderId="6" applyFont="1" applyNumberFormat="0" applyFill="1" applyBorder="1" applyAlignment="0">
      <alignment horizontal="general" vertical="bottom" textRotation="0" wrapText="false" shrinkToFit="false"/>
    </xf>
    <xf xfId="0" fontId="35" numFmtId="0" fillId="2" borderId="25" applyFont="1" applyNumberFormat="0" applyFill="1" applyBorder="1" applyAlignment="0">
      <alignment horizontal="general" vertical="bottom" textRotation="0" wrapText="false" shrinkToFit="false"/>
    </xf>
    <xf xfId="0" fontId="35" numFmtId="0" fillId="2" borderId="34" applyFont="1" applyNumberFormat="0" applyFill="1" applyBorder="1" applyAlignment="0">
      <alignment horizontal="general" vertical="bottom" textRotation="0" wrapText="false" shrinkToFit="false"/>
    </xf>
    <xf xfId="0" fontId="3" numFmtId="0" fillId="14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28" numFmtId="0" fillId="5" borderId="6" applyFont="1" applyNumberFormat="0" applyFill="1" applyBorder="1" applyAlignment="1">
      <alignment horizontal="center" vertical="center" textRotation="0" wrapText="true" shrinkToFit="false"/>
    </xf>
    <xf xfId="0" fontId="28" numFmtId="0" fillId="5" borderId="25" applyFont="1" applyNumberFormat="0" applyFill="1" applyBorder="1" applyAlignment="1">
      <alignment horizontal="center" vertical="center" textRotation="0" wrapText="true" shrinkToFit="false"/>
    </xf>
    <xf xfId="0" fontId="28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3" numFmtId="0" fillId="5" borderId="25" applyFont="1" applyNumberFormat="0" applyFill="1" applyBorder="1" applyAlignment="1">
      <alignment horizontal="center" vertical="bottom" textRotation="0" wrapText="false" shrinkToFit="false"/>
    </xf>
    <xf xfId="0" fontId="3" numFmtId="0" fillId="5" borderId="10" applyFont="1" applyNumberFormat="0" applyFill="1" applyBorder="1" applyAlignment="1">
      <alignment horizontal="center" vertical="bottom" textRotation="0" wrapText="false" shrinkToFit="false"/>
    </xf>
    <xf xfId="0" fontId="35" numFmtId="0" fillId="2" borderId="35" applyFont="1" applyNumberFormat="0" applyFill="1" applyBorder="1" applyAlignment="1">
      <alignment horizontal="left" vertical="bottom" textRotation="0" wrapText="false" shrinkToFit="false"/>
    </xf>
    <xf xfId="0" fontId="35" numFmtId="0" fillId="2" borderId="36" applyFont="1" applyNumberFormat="0" applyFill="1" applyBorder="1" applyAlignment="1">
      <alignment horizontal="left" vertical="bottom" textRotation="0" wrapText="false" shrinkToFit="false"/>
    </xf>
    <xf xfId="0" fontId="35" numFmtId="0" fillId="2" borderId="37" applyFont="1" applyNumberFormat="0" applyFill="1" applyBorder="1" applyAlignment="1">
      <alignment horizontal="left" vertical="bottom" textRotation="0" wrapText="false" shrinkToFit="false"/>
    </xf>
    <xf xfId="0" fontId="3" numFmtId="0" fillId="13" borderId="9" applyFont="1" applyNumberFormat="0" applyFill="1" applyBorder="1" applyAlignment="1">
      <alignment horizontal="center" vertical="bottom" textRotation="0" wrapText="false" shrinkToFit="false"/>
    </xf>
    <xf xfId="0" fontId="3" numFmtId="0" fillId="1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75" fillId="0" borderId="4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png"/><Relationship Id="rId2" Type="http://schemas.openxmlformats.org/officeDocument/2006/relationships/image" Target="../media/image32.png"/><Relationship Id="rId3" Type="http://schemas.openxmlformats.org/officeDocument/2006/relationships/image" Target="../media/image4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54.png"/><Relationship Id="rId2" Type="http://schemas.openxmlformats.org/officeDocument/2006/relationships/image" Target="../media/image35.png"/><Relationship Id="rId3" Type="http://schemas.openxmlformats.org/officeDocument/2006/relationships/image" Target="../media/image4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38.png"/><Relationship Id="rId3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5</xdr:row>
          <xdr:rowOff>57150</xdr:rowOff>
        </xdr:from>
        <xdr:to>
          <xdr:col>3</xdr:col>
          <xdr:colOff>9525</xdr:colOff>
          <xdr:row>6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Reporte del Costo de Capital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0</xdr:row>
      <xdr:rowOff>152400</xdr:rowOff>
    </xdr:from>
    <xdr:ext cx="1171575" cy="371475"/>
    <xdr:pic>
      <xdr:nvPicPr>
        <xdr:cNvPr id="1" name="Imagen 2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419100</xdr:colOff>
      <xdr:row>0</xdr:row>
      <xdr:rowOff>104775</xdr:rowOff>
    </xdr:from>
    <xdr:ext cx="933450" cy="390525"/>
    <xdr:pic>
      <xdr:nvPicPr>
        <xdr:cNvPr id="2" name="Imagen 3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1762125</xdr:colOff>
      <xdr:row>0</xdr:row>
      <xdr:rowOff>76200</xdr:rowOff>
    </xdr:from>
    <xdr:ext cx="1019175" cy="466725"/>
    <xdr:pic>
      <xdr:nvPicPr>
        <xdr:cNvPr id="3" name="Imagen 3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104775</xdr:rowOff>
        </xdr:from>
        <xdr:to>
          <xdr:col>7</xdr:col>
          <xdr:colOff>123825</xdr:colOff>
          <xdr:row>7</xdr:row>
          <xdr:rowOff>104775</xdr:rowOff>
        </xdr:to>
        <xdr:sp macro="" textlink="">
          <xdr:nvSpPr>
            <xdr:cNvPr id="74753" name="Button 1" hidden="1">
              <a:extLst>
                <a:ext uri="{63B3BB69-23CF-44E3-9099-C40C66FF867C}">
                  <a14:compatExt spid="_x0000_s74753"/>
                </a:ext>
                <a:ext uri="{FF2B5EF4-FFF2-40B4-BE49-F238E27FC236}">
                  <a16:creationId xmlns="" xmlns:a16="http://schemas.microsoft.com/office/drawing/2014/main" id="{00000000-0008-0000-0200-0000012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Siguiente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123825</xdr:colOff>
          <xdr:row>6</xdr:row>
          <xdr:rowOff>104775</xdr:rowOff>
        </xdr:from>
        <xdr:to>
          <xdr:col>7</xdr:col>
          <xdr:colOff>123825</xdr:colOff>
          <xdr:row>7</xdr:row>
          <xdr:rowOff>104775</xdr:rowOff>
        </xdr:to>
        <xdr:sp macro="" textlink="">
          <xdr:nvSpPr>
            <xdr:cNvPr id="28673" name="Button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="" xmlns:a16="http://schemas.microsoft.com/office/drawing/2014/main" id="{00000000-0008-0000-03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Siguiente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13</xdr:row>
          <xdr:rowOff>38100</xdr:rowOff>
        </xdr:from>
        <xdr:to>
          <xdr:col>6</xdr:col>
          <xdr:colOff>628650</xdr:colOff>
          <xdr:row>14</xdr:row>
          <xdr:rowOff>66675</xdr:rowOff>
        </xdr:to>
        <xdr:sp macro="" textlink="">
          <xdr:nvSpPr>
            <xdr:cNvPr id="29700" name="Button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="" xmlns:a16="http://schemas.microsoft.com/office/drawing/2014/main" id="{00000000-0008-0000-04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Reporte Sectorial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114300</xdr:rowOff>
    </xdr:from>
    <xdr:ext cx="1171575" cy="3810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342900</xdr:colOff>
      <xdr:row>0</xdr:row>
      <xdr:rowOff>114300</xdr:rowOff>
    </xdr:from>
    <xdr:ext cx="933450" cy="390525"/>
    <xdr:pic>
      <xdr:nvPicPr>
        <xdr:cNvPr id="2" name="Imagen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38100</xdr:colOff>
      <xdr:row>0</xdr:row>
      <xdr:rowOff>76200</xdr:rowOff>
    </xdr:from>
    <xdr:ext cx="809625" cy="466725"/>
    <xdr:pic>
      <xdr:nvPicPr>
        <xdr:cNvPr id="3" name="Imagen 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1600200</xdr:colOff>
          <xdr:row>6</xdr:row>
          <xdr:rowOff>171450</xdr:rowOff>
        </xdr:from>
        <xdr:to>
          <xdr:col>5</xdr:col>
          <xdr:colOff>381000</xdr:colOff>
          <xdr:row>8</xdr:row>
          <xdr:rowOff>9525</xdr:rowOff>
        </xdr:to>
        <xdr:sp macro="" textlink="">
          <xdr:nvSpPr>
            <xdr:cNvPr id="80898" name="Button 2" hidden="1">
              <a:extLst>
                <a:ext uri="{63B3BB69-23CF-44E3-9099-C40C66FF867C}">
                  <a14:compatExt spid="_x0000_s80898"/>
                </a:ext>
                <a:ext uri="{FF2B5EF4-FFF2-40B4-BE49-F238E27FC236}">
                  <a16:creationId xmlns="" xmlns:a16="http://schemas.microsoft.com/office/drawing/2014/main" id="{00000000-0008-0000-0500-0000023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2867025</xdr:colOff>
      <xdr:row>0</xdr:row>
      <xdr:rowOff>38100</xdr:rowOff>
    </xdr:from>
    <xdr:ext cx="1171575" cy="333375"/>
    <xdr:pic>
      <xdr:nvPicPr>
        <xdr:cNvPr id="1" name="Imagen 1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0</xdr:row>
      <xdr:rowOff>28575</xdr:rowOff>
    </xdr:from>
    <xdr:ext cx="885825" cy="371475"/>
    <xdr:pic>
      <xdr:nvPicPr>
        <xdr:cNvPr id="2" name="Imagen 1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676275</xdr:colOff>
      <xdr:row>0</xdr:row>
      <xdr:rowOff>0</xdr:rowOff>
    </xdr:from>
    <xdr:ext cx="895350" cy="447675"/>
    <xdr:pic>
      <xdr:nvPicPr>
        <xdr:cNvPr id="3" name="Imagen 1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685800</xdr:colOff>
          <xdr:row>21</xdr:row>
          <xdr:rowOff>0</xdr:rowOff>
        </xdr:from>
        <xdr:to>
          <xdr:col>6</xdr:col>
          <xdr:colOff>285750</xdr:colOff>
          <xdr:row>22</xdr:row>
          <xdr:rowOff>28575</xdr:rowOff>
        </xdr:to>
        <xdr:sp macro="" textlink="">
          <xdr:nvSpPr>
            <xdr:cNvPr id="66561" name="Button 1" hidden="1">
              <a:extLst>
                <a:ext uri="{63B3BB69-23CF-44E3-9099-C40C66FF867C}">
                  <a14:compatExt spid="_x0000_s66561"/>
                </a:ext>
                <a:ext uri="{FF2B5EF4-FFF2-40B4-BE49-F238E27FC236}">
                  <a16:creationId xmlns="" xmlns:a16="http://schemas.microsoft.com/office/drawing/2014/main" id="{00000000-0008-0000-0600-000001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 de país emergente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12</xdr:row>
          <xdr:rowOff>85725</xdr:rowOff>
        </xdr:from>
        <xdr:to>
          <xdr:col>2</xdr:col>
          <xdr:colOff>914400</xdr:colOff>
          <xdr:row>13</xdr:row>
          <xdr:rowOff>142875</xdr:rowOff>
        </xdr:to>
        <xdr:sp macro="" textlink="">
          <xdr:nvSpPr>
            <xdr:cNvPr id="67585" name="Button 1" hidden="1">
              <a:extLst>
                <a:ext uri="{63B3BB69-23CF-44E3-9099-C40C66FF867C}">
                  <a14:compatExt spid="_x0000_s67585"/>
                </a:ext>
                <a:ext uri="{FF2B5EF4-FFF2-40B4-BE49-F238E27FC236}">
                  <a16:creationId xmlns="" xmlns:a16="http://schemas.microsoft.com/office/drawing/2014/main" id="{00000000-0008-0000-0700-00000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29</xdr:row>
          <xdr:rowOff>123825</xdr:rowOff>
        </xdr:from>
        <xdr:to>
          <xdr:col>6</xdr:col>
          <xdr:colOff>57150</xdr:colOff>
          <xdr:row>30</xdr:row>
          <xdr:rowOff>152400</xdr:rowOff>
        </xdr:to>
        <xdr:sp macro="" textlink="">
          <xdr:nvSpPr>
            <xdr:cNvPr id="67586" name="Button 2" hidden="1">
              <a:extLst>
                <a:ext uri="{63B3BB69-23CF-44E3-9099-C40C66FF867C}">
                  <a14:compatExt spid="_x0000_s67586"/>
                </a:ext>
                <a:ext uri="{FF2B5EF4-FFF2-40B4-BE49-F238E27FC236}">
                  <a16:creationId xmlns="" xmlns:a16="http://schemas.microsoft.com/office/drawing/2014/main" id="{00000000-0008-0000-0700-000002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empresarial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981075</xdr:colOff>
          <xdr:row>17</xdr:row>
          <xdr:rowOff>0</xdr:rowOff>
        </xdr:from>
        <xdr:to>
          <xdr:col>4</xdr:col>
          <xdr:colOff>9525</xdr:colOff>
          <xdr:row>18</xdr:row>
          <xdr:rowOff>38100</xdr:rowOff>
        </xdr:to>
        <xdr:sp macro="" textlink="">
          <xdr:nvSpPr>
            <xdr:cNvPr id="68609" name="Button 1" hidden="1">
              <a:extLst>
                <a:ext uri="{63B3BB69-23CF-44E3-9099-C40C66FF867C}">
                  <a14:compatExt spid="_x0000_s68609"/>
                </a:ext>
                <a:ext uri="{FF2B5EF4-FFF2-40B4-BE49-F238E27FC236}">
                  <a16:creationId xmlns="" xmlns:a16="http://schemas.microsoft.com/office/drawing/2014/main" id="{00000000-0008-0000-0800-000001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438150</xdr:colOff>
          <xdr:row>20</xdr:row>
          <xdr:rowOff>161925</xdr:rowOff>
        </xdr:from>
        <xdr:to>
          <xdr:col>6</xdr:col>
          <xdr:colOff>85725</xdr:colOff>
          <xdr:row>22</xdr:row>
          <xdr:rowOff>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="" xmlns:a16="http://schemas.microsoft.com/office/drawing/2014/main" id="{00000000-0008-0000-09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 de país emergente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12</xdr:row>
          <xdr:rowOff>104775</xdr:rowOff>
        </xdr:from>
        <xdr:to>
          <xdr:col>2</xdr:col>
          <xdr:colOff>828675</xdr:colOff>
          <xdr:row>13</xdr:row>
          <xdr:rowOff>104775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="" xmlns:a16="http://schemas.microsoft.com/office/drawing/2014/main" id="{00000000-0008-0000-0A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2114550</xdr:colOff>
          <xdr:row>30</xdr:row>
          <xdr:rowOff>38100</xdr:rowOff>
        </xdr:from>
        <xdr:to>
          <xdr:col>3</xdr:col>
          <xdr:colOff>419100</xdr:colOff>
          <xdr:row>31</xdr:row>
          <xdr:rowOff>66675</xdr:rowOff>
        </xdr:to>
        <xdr:sp macro="" textlink="">
          <xdr:nvSpPr>
            <xdr:cNvPr id="9239" name="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="" xmlns:a16="http://schemas.microsoft.com/office/drawing/2014/main" id="{00000000-0008-0000-0A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empresarial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16</xdr:row>
          <xdr:rowOff>161925</xdr:rowOff>
        </xdr:from>
        <xdr:to>
          <xdr:col>4</xdr:col>
          <xdr:colOff>28575</xdr:colOff>
          <xdr:row>18</xdr:row>
          <xdr:rowOff>28575</xdr:rowOff>
        </xdr:to>
        <xdr:sp macro="" textlink="">
          <xdr:nvSpPr>
            <xdr:cNvPr id="17409" name="Butto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=""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Relationship Id="rId3" Type="http://schemas.openxmlformats.org/officeDocument/2006/relationships/ctrlProp" Target="../ctrlProps/ctrlProp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Relationship Id="rId3" Type="http://schemas.openxmlformats.org/officeDocument/2006/relationships/ctrlProp" Target="../ctrlProps/ctrlProp5.xml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4" Type="http://schemas.openxmlformats.org/officeDocument/2006/relationships/ctrlProp" Target="../ctrlProps/ctrlProp6.xml"/><Relationship Id="rId3" Type="http://schemas.openxmlformats.org/officeDocument/2006/relationships/vmlDrawing" Target="../drawings/vmlDrawing6.vml"/><Relationship Id="rId1ps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ctrlProp" Target="../ctrlProps/ctrlProp7.xml"/><Relationship Id="rId4" Type="http://schemas.openxmlformats.org/officeDocument/2006/relationships/ctrlProp" Target="../ctrlProps/ctrlProp8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4" Type="http://schemas.openxmlformats.org/officeDocument/2006/relationships/ctrlProp" Target="../ctrlProps/ctrlProp9.xml"/><Relationship Id="rId3" Type="http://schemas.openxmlformats.org/officeDocument/2006/relationships/vmlDrawing" Target="../drawings/vmlDrawing8.vml"/><Relationship Id="rId1ps" Type="http://schemas.openxmlformats.org/officeDocument/2006/relationships/printerSettings" Target="../printerSettings/printerSettings3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9.v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ctrlProp" Target="../ctrlProps/ctrlProp11.xml"/><Relationship Id="rId4" Type="http://schemas.openxmlformats.org/officeDocument/2006/relationships/ctrlProp" Target="../ctrlProps/ctrlProp12.xml"/><Relationship Id="rId2" Type="http://schemas.openxmlformats.org/officeDocument/2006/relationships/vmlDrawing" Target="../drawings/vmlDrawing10.vml"/></Relationships>
</file>

<file path=xl/work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2.xml"/><Relationship Id="rId4" Type="http://schemas.openxmlformats.org/officeDocument/2006/relationships/ctrlProp" Target="../ctrlProps/ctrlProp13.xml"/><Relationship Id="rId3" Type="http://schemas.openxmlformats.org/officeDocument/2006/relationships/vmlDrawing" Target="../drawings/vmlDrawing11.vml"/><Relationship Id="rId1ps" Type="http://schemas.openxmlformats.org/officeDocument/2006/relationships/printerSettings" Target="../printerSettings/printerSettings4.bin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Relationship Id="rId1ps" Type="http://schemas.openxmlformats.org/officeDocument/2006/relationships/printerSettings" Target="../printerSettings/printerSettings5.bin"/></Relationships>
</file>

<file path=xl/worksheets/_rels/sheet1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amodar@stern.nyu.edu?subject=Data%20on%20website" TargetMode="External"/><Relationship Id="rId_hyperlink_2" Type="http://schemas.openxmlformats.org/officeDocument/2006/relationships/hyperlink" Target="http://www.damodaran.com/" TargetMode="External"/><Relationship Id="rId_hyperlink_3" Type="http://schemas.openxmlformats.org/officeDocument/2006/relationships/hyperlink" Target="http://www.stern.nyu.edu/~adamodar/New_Home_Page/data.html" TargetMode="External"/><Relationship Id="rId_hyperlink_4" Type="http://schemas.openxmlformats.org/officeDocument/2006/relationships/hyperlink" Target="http://www.stern.nyu.edu/~adamodar/pc/datasets/indname.xls" TargetMode="External"/><Relationship Id="rId_hyperlink_5" Type="http://schemas.openxmlformats.org/officeDocument/2006/relationships/hyperlink" Target="http://www.stern.nyu.edu/~adamodar/New_Home_Page/datafile/variable.htm" TargetMode="External"/><Relationship Id="rId_hyperlink_6" Type="http://schemas.openxmlformats.org/officeDocument/2006/relationships/hyperlink" Target="https://youtu.be/ypvQuufNUrY" TargetMode="External"/><Relationship Id="rId_hyperlink_7" Type="http://schemas.openxmlformats.org/officeDocument/2006/relationships/hyperlink" Target="https://youtu.be/ypvQuufNUrY" TargetMode="External"/><Relationship Id="rId_hyperlink_8" Type="http://schemas.openxmlformats.org/officeDocument/2006/relationships/hyperlink" Target="https://youtu.be/ypvQuufNUrY" TargetMode="External"/><Relationship Id="rId_hyperlink_9" Type="http://schemas.openxmlformats.org/officeDocument/2006/relationships/hyperlink" Target="https://youtu.be/ypvQuufNUrY" TargetMode="External"/><Relationship Id="rId_hyperlink_10" Type="http://schemas.openxmlformats.org/officeDocument/2006/relationships/hyperlink" Target="https://youtu.be/ypvQuufNUrY" TargetMode="External"/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Relationship Id="rId7ps" Type="http://schemas.openxmlformats.org/officeDocument/2006/relationships/printerSettings" Target="../printerSettings/printerSettings6.bin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0" workbookViewId="0" zoomScale="90" zoomScaleNormal="90" showGridLines="true" showRowColHeaders="1">
      <selection activeCell="C4" sqref="C4"/>
    </sheetView>
  </sheetViews>
  <sheetFormatPr defaultRowHeight="14.4" zeroHeight="1" defaultColWidth="0" outlineLevelRow="0" outlineLevelCol="0"/>
  <cols>
    <col min="1" max="1" width="5.5703125" customWidth="true" style="21"/>
    <col min="2" max="2" width="29.7109375" customWidth="true" style="0"/>
    <col min="3" max="3" width="33.42578125" customWidth="true" style="0"/>
    <col min="4" max="4" width="7.140625" customWidth="true" style="21"/>
    <col min="5" max="5" width="11.42578125" customWidth="true" style="0"/>
    <col min="6" max="6" width="11.42578125" customWidth="true" style="0"/>
    <col min="7" max="7" width="11.42578125" customWidth="true" style="0"/>
    <col min="8" max="8" width="11.42578125" customWidth="true" style="0"/>
    <col min="9" max="9" width="11.42578125" customWidth="true" style="0"/>
    <col min="10" max="10" width="11.42578125" customWidth="true" style="0"/>
    <col min="11" max="11" width="11.42578125" customWidth="true" style="0"/>
    <col min="12" max="12" width="11.42578125" customWidth="true" style="0"/>
    <col min="13" max="13" width="11.42578125" customWidth="true" style="0"/>
    <col min="14" max="14" width="11.42578125" customWidth="true" style="0"/>
    <col min="15" max="15" width="11.42578125" customWidth="true" style="0"/>
    <col min="16" max="16" width="11.42578125" customWidth="true" style="0"/>
    <col min="17" max="17" width="11.42578125" hidden="true" customWidth="true" style="0"/>
  </cols>
  <sheetData>
    <row r="1" spans="1:17" customHeight="1" ht="48" s="21" customFormat="1">
      <c r="F1" s="274"/>
      <c r="G1" s="274"/>
      <c r="H1" s="274"/>
      <c r="I1" s="274"/>
      <c r="J1" s="274"/>
      <c r="K1" s="274"/>
      <c r="L1" s="274"/>
      <c r="M1" s="274"/>
      <c r="N1" s="274"/>
      <c r="O1" s="274"/>
    </row>
    <row r="2" spans="1:17" customHeight="1" ht="15.75">
      <c r="B2" s="272" t="s">
        <v>0</v>
      </c>
      <c r="C2" s="273"/>
      <c r="E2" s="21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1"/>
    </row>
    <row r="3" spans="1:17" customHeight="1" ht="15.75">
      <c r="B3" s="21"/>
      <c r="C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7" customHeight="1" ht="15.75">
      <c r="B4" s="69" t="s">
        <v>1</v>
      </c>
      <c r="C4" s="77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>
      <c r="B5" s="22"/>
      <c r="C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7" s="23" customFormat="1">
      <c r="B6" s="22"/>
      <c r="C6" s="22"/>
    </row>
    <row r="7" spans="1:17" s="23" customFormat="1">
      <c r="B7" s="22"/>
      <c r="C7" s="22"/>
    </row>
    <row r="8" spans="1:17" s="23" customFormat="1">
      <c r="B8" s="24"/>
      <c r="C8" s="33"/>
    </row>
    <row r="9" spans="1:17" s="23" customFormat="1">
      <c r="B9" s="32"/>
      <c r="C9" s="32"/>
    </row>
    <row r="10" spans="1:17" s="23" customFormat="1">
      <c r="B10" s="21"/>
      <c r="C10" s="32"/>
    </row>
    <row r="11" spans="1:17">
      <c r="C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7">
      <c r="B12" s="23"/>
      <c r="C12" s="23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>
      <c r="B13" s="23"/>
      <c r="C13" s="23"/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>
      <c r="B14" s="23"/>
      <c r="C14" s="67"/>
      <c r="D14" s="23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7">
      <c r="B15" s="23"/>
      <c r="C15" s="23"/>
      <c r="D15" s="23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7">
      <c r="B16" s="21"/>
      <c r="C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7">
      <c r="B17" s="21"/>
      <c r="C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7">
      <c r="B18" s="21"/>
      <c r="C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7">
      <c r="B19" s="21"/>
      <c r="C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7">
      <c r="B20" s="21"/>
      <c r="C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7" s="21" customFormat="1"/>
    <row r="22" spans="1:17">
      <c r="B22" s="21"/>
      <c r="C22" s="21"/>
      <c r="E22" s="275" t="s">
        <v>3</v>
      </c>
      <c r="F22" s="275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7" s="21" customFormat="1">
      <c r="E23" s="275" t="s">
        <v>4</v>
      </c>
      <c r="F23" s="275"/>
    </row>
    <row r="24" spans="1:17" s="21" customFormat="1"/>
    <row r="28" spans="1:17" hidden="true">
      <c r="H2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F1:O2"/>
    <mergeCell ref="E23:F23"/>
    <mergeCell ref="E22:F22"/>
  </mergeCells>
  <dataValidations count="2">
    <dataValidation type="whole" operator="greaterThan" allowBlank="0" showDropDown="0" showInputMessage="1" showErrorMessage="1" sqref="C10">
      <formula1>0</formula1>
    </dataValidation>
    <dataValidation operator="greaterThanOrEqual" allowBlank="0" showDropDown="0" showInputMessage="1" showErrorMessage="1" sqref="C6"/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irduracion">
                <anchor moveWithCells="1" sizeWithCells="1">
                  <from>
                    <xdr:col>2</xdr:col>
                    <xdr:colOff>19050</xdr:colOff>
                    <xdr:row>5</xdr:row>
                    <xdr:rowOff>57150</xdr:rowOff>
                  </from>
                  <to>
                    <xdr:col>3</xdr:col>
                    <xdr:colOff>9525</xdr:colOff>
                    <xdr:row>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H11" sqref="H11"/>
    </sheetView>
  </sheetViews>
  <sheetFormatPr defaultRowHeight="14.4" zeroHeight="1" defaultColWidth="0" outlineLevelRow="0" outlineLevelCol="0"/>
  <cols>
    <col min="1" max="1" width="11.42578125" customWidth="true" style="21"/>
    <col min="2" max="2" width="5.42578125" customWidth="true" style="21"/>
    <col min="3" max="3" width="12.85546875" customWidth="true" style="21"/>
    <col min="4" max="4" width="4.85546875" customWidth="true" style="21"/>
    <col min="5" max="5" width="5" customWidth="true" style="21"/>
    <col min="6" max="6" width="13.140625" customWidth="true" style="21"/>
    <col min="7" max="7" width="36.5703125" customWidth="true" style="21"/>
    <col min="8" max="8" width="11.42578125" customWidth="true" style="21"/>
    <col min="9" max="9" width="11.42578125" hidden="true" customWidth="true" style="0"/>
  </cols>
  <sheetData>
    <row r="1" spans="1:9" customHeight="1" ht="54.75">
      <c r="A1" s="21"/>
      <c r="F1" s="21"/>
      <c r="G1" s="21"/>
    </row>
    <row r="12" spans="1:9">
      <c r="C12" s="276" t="s">
        <v>5</v>
      </c>
      <c r="D12" s="277"/>
      <c r="E12" s="277"/>
      <c r="F12" s="278"/>
      <c r="G12" s="8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F5" sqref="F5"/>
    </sheetView>
  </sheetViews>
  <sheetFormatPr defaultRowHeight="14.4" zeroHeight="1" defaultColWidth="0" outlineLevelRow="0" outlineLevelCol="0"/>
  <cols>
    <col min="1" max="1" width="11.42578125" customWidth="true" style="0"/>
    <col min="2" max="2" width="11.42578125" customWidth="true" style="0"/>
    <col min="3" max="3" width="11.42578125" customWidth="true" style="0"/>
    <col min="4" max="4" width="11.42578125" customWidth="true" style="0"/>
    <col min="5" max="5" width="11.42578125" customWidth="true" style="0"/>
    <col min="6" max="6" width="9" customWidth="true" style="0"/>
    <col min="7" max="7" width="11.42578125" customWidth="true" style="0"/>
    <col min="8" max="8" width="11.42578125" customWidth="true" style="0"/>
    <col min="9" max="9" width="0" hidden="true" style="0"/>
    <col min="10" max="10" width="11.42578125" hidden="true" customWidth="true" style="0"/>
  </cols>
  <sheetData>
    <row r="1" spans="1:10" customHeight="1" ht="52.5">
      <c r="A1" s="21"/>
      <c r="B1" s="21"/>
      <c r="C1" s="21"/>
      <c r="D1" s="21"/>
      <c r="E1" s="21"/>
      <c r="F1" s="21"/>
      <c r="G1" s="21"/>
      <c r="H1" s="21"/>
    </row>
    <row r="2" spans="1:10">
      <c r="A2" s="21"/>
      <c r="B2" s="21"/>
      <c r="C2" s="21"/>
      <c r="D2" s="21"/>
      <c r="E2" s="21"/>
      <c r="F2" s="21"/>
      <c r="G2" s="21"/>
      <c r="H2" s="21"/>
    </row>
    <row r="3" spans="1:10">
      <c r="A3" s="21"/>
      <c r="B3" s="21"/>
      <c r="C3" s="21"/>
      <c r="D3" s="21"/>
      <c r="E3" s="21"/>
      <c r="F3" s="21"/>
      <c r="G3" s="21"/>
      <c r="H3" s="21"/>
    </row>
    <row r="4" spans="1:10">
      <c r="A4" s="21"/>
      <c r="B4" s="21"/>
      <c r="C4" s="21"/>
      <c r="D4" s="21"/>
      <c r="E4" s="21"/>
      <c r="F4" s="21"/>
      <c r="G4" s="21"/>
      <c r="H4" s="21"/>
    </row>
    <row r="5" spans="1:10">
      <c r="A5" s="21"/>
      <c r="B5" s="276" t="s">
        <v>7</v>
      </c>
      <c r="C5" s="277"/>
      <c r="D5" s="277"/>
      <c r="E5" s="277"/>
      <c r="F5" s="108">
        <v>5</v>
      </c>
      <c r="G5" s="107" t="s">
        <v>8</v>
      </c>
      <c r="H5" s="21"/>
    </row>
    <row r="6" spans="1:10">
      <c r="A6" s="21"/>
      <c r="B6" s="21"/>
      <c r="C6" s="21"/>
      <c r="D6" s="21"/>
      <c r="E6" s="21"/>
      <c r="F6" s="21"/>
      <c r="G6" s="21"/>
      <c r="H6" s="21"/>
    </row>
    <row r="7" spans="1:10">
      <c r="A7" s="21"/>
      <c r="B7" s="21"/>
      <c r="C7" s="21"/>
      <c r="D7" s="21"/>
      <c r="E7" s="21"/>
      <c r="F7" s="21"/>
      <c r="G7" s="21"/>
      <c r="H7" s="21"/>
    </row>
    <row r="8" spans="1:10">
      <c r="A8" s="21"/>
      <c r="B8" s="21"/>
      <c r="C8" s="21"/>
      <c r="D8" s="21"/>
      <c r="E8" s="21"/>
      <c r="F8" s="21"/>
      <c r="G8" s="21"/>
      <c r="H8" s="21"/>
    </row>
    <row r="9" spans="1:10">
      <c r="A9" s="21"/>
      <c r="B9" s="68"/>
      <c r="C9" s="35"/>
      <c r="D9" s="21"/>
      <c r="E9" s="21"/>
      <c r="F9" s="21"/>
      <c r="G9" s="21"/>
      <c r="H9" s="21"/>
    </row>
    <row r="10" spans="1:10" customHeight="1" ht="36" hidden="true">
      <c r="A10" s="21"/>
      <c r="B10" s="279"/>
      <c r="C10" s="279"/>
      <c r="D10" s="279"/>
      <c r="E10" s="279"/>
      <c r="F10" s="279"/>
      <c r="G10" s="21"/>
      <c r="H10" s="21"/>
    </row>
    <row r="11" spans="1:10" customHeight="1" ht="33.75" hidden="true">
      <c r="A11" s="21"/>
      <c r="B11" s="279"/>
      <c r="C11" s="279"/>
      <c r="D11" s="279"/>
      <c r="E11" s="279"/>
      <c r="F11" s="279"/>
      <c r="G11" s="21"/>
      <c r="H1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F10"/>
    <mergeCell ref="B11:F11"/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4753" r:id="rId3" name="Button 1">
              <controlPr defaultSize="0" print="0" autoFill="0" autoPict="0" macro="[0]!Siguiente2">
                <anchor moveWithCells="1" sizeWithCells="1">
                  <from>
                    <xdr:col>6</xdr:col>
                    <xdr:colOff>0</xdr:colOff>
                    <xdr:row>6</xdr:row>
                    <xdr:rowOff>104775</xdr:rowOff>
                  </from>
                  <to>
                    <xdr:col>7</xdr:col>
                    <xdr:colOff>123825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G11" sqref="G11"/>
    </sheetView>
  </sheetViews>
  <sheetFormatPr defaultRowHeight="14.4" zeroHeight="1" defaultColWidth="0" outlineLevelRow="0" outlineLevelCol="0"/>
  <cols>
    <col min="1" max="1" width="11.42578125" customWidth="true" style="21"/>
    <col min="2" max="2" width="14" customWidth="true" style="21"/>
    <col min="3" max="3" width="14" customWidth="true" style="21"/>
    <col min="4" max="4" width="11.42578125" customWidth="true" style="21"/>
    <col min="5" max="5" width="15.85546875" customWidth="true" style="21"/>
    <col min="6" max="6" width="11.42578125" customWidth="true" style="21"/>
    <col min="7" max="7" width="11.42578125" customWidth="true" style="21"/>
    <col min="8" max="8" width="11.42578125" customWidth="true" style="21"/>
    <col min="9" max="9" width="11.42578125" hidden="true" customWidth="true" style="0"/>
  </cols>
  <sheetData>
    <row r="1" spans="1:9" customHeight="1" ht="51.75"/>
    <row r="9" spans="1:9">
      <c r="B9" s="68" t="s">
        <v>9</v>
      </c>
      <c r="C9" s="35"/>
    </row>
    <row r="10" spans="1:9" customHeight="1" ht="32.25">
      <c r="B10" s="279"/>
      <c r="C10" s="279"/>
      <c r="D10" s="279"/>
      <c r="E10" s="279"/>
      <c r="F10" s="279"/>
    </row>
    <row r="11" spans="1:9" customHeight="1" ht="36.75">
      <c r="B11" s="279"/>
      <c r="C11" s="279"/>
      <c r="D11" s="279"/>
      <c r="E11" s="279"/>
      <c r="F11" s="279"/>
    </row>
    <row r="12" spans="1:9" hidden="true">
      <c r="C12" s="279"/>
      <c r="D12" s="280"/>
      <c r="E12" s="280"/>
      <c r="F12" s="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2:F12"/>
    <mergeCell ref="B10:F10"/>
    <mergeCell ref="B11:F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3" name="Button 1">
              <controlPr defaultSize="0" print="0" autoFill="0" autoPict="0" macro="[0]!Siguiente3">
                <anchor moveWithCells="1" sizeWithCells="1">
                  <from>
                    <xdr:col>6</xdr:col>
                    <xdr:colOff>123825</xdr:colOff>
                    <xdr:row>6</xdr:row>
                    <xdr:rowOff>104775</xdr:rowOff>
                  </from>
                  <to>
                    <xdr:col>7</xdr:col>
                    <xdr:colOff>123825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17"/>
  <sheetViews>
    <sheetView tabSelected="0" workbookViewId="0" zoomScale="110" zoomScaleNormal="110" showGridLines="true" showRowColHeaders="1">
      <selection activeCell="C5" sqref="C5"/>
    </sheetView>
  </sheetViews>
  <sheetFormatPr defaultRowHeight="14.4" zeroHeight="1" defaultColWidth="11.42578125" outlineLevelRow="0" outlineLevelCol="0"/>
  <cols>
    <col min="1" max="1" width="11.42578125" style="21"/>
    <col min="2" max="2" width="31.28515625" customWidth="true" style="21"/>
    <col min="3" max="3" width="11.42578125" style="21"/>
  </cols>
  <sheetData>
    <row r="1" spans="1:123" customHeight="1" ht="54"/>
    <row r="2" spans="1:123">
      <c r="B2" s="281" t="s">
        <v>10</v>
      </c>
      <c r="C2" s="281"/>
    </row>
    <row r="3" spans="1:123" customHeight="1" ht="15.75"/>
    <row r="4" spans="1:123" customHeight="1" ht="15.75">
      <c r="B4" s="71" t="s">
        <v>11</v>
      </c>
      <c r="C4" s="76">
        <v>5</v>
      </c>
    </row>
    <row r="5" spans="1:123" customHeight="1" ht="15.75">
      <c r="B5" s="172" t="s">
        <v>12</v>
      </c>
      <c r="C5" s="173" t="s">
        <v>13</v>
      </c>
    </row>
    <row r="6" spans="1:123" customHeight="1" ht="15.75">
      <c r="B6" s="71" t="s">
        <v>14</v>
      </c>
      <c r="C6" s="76">
        <f>IF($C$5="Trimestral",$C$4*4,IF($C$5="Anual",$C$4,$C$4*2))</f>
        <v>5</v>
      </c>
      <c r="D6" s="170"/>
    </row>
    <row r="8" spans="1:123">
      <c r="B8" s="35"/>
    </row>
    <row r="9" spans="1:123" customHeight="1" ht="15.75"/>
    <row r="10" spans="1:123" customHeight="1" ht="15.75">
      <c r="B10" s="71" t="s">
        <v>15</v>
      </c>
      <c r="C10" s="73">
        <v>0</v>
      </c>
      <c r="D10" s="73">
        <v>1</v>
      </c>
      <c r="E10" s="73">
        <v>2</v>
      </c>
      <c r="F10" s="73">
        <v>3</v>
      </c>
      <c r="G10" s="73">
        <v>4</v>
      </c>
      <c r="H10" s="73">
        <v>5</v>
      </c>
      <c r="I10" s="73">
        <v>6</v>
      </c>
      <c r="J10" s="73">
        <v>7</v>
      </c>
      <c r="K10" s="73">
        <v>8</v>
      </c>
      <c r="L10" s="73">
        <v>9</v>
      </c>
      <c r="M10" s="73">
        <v>10</v>
      </c>
      <c r="N10" s="73">
        <v>11</v>
      </c>
      <c r="O10" s="73">
        <v>12</v>
      </c>
      <c r="P10" s="73">
        <v>13</v>
      </c>
      <c r="Q10" s="73">
        <v>14</v>
      </c>
      <c r="R10" s="73">
        <v>15</v>
      </c>
      <c r="S10" s="73">
        <v>16</v>
      </c>
      <c r="T10" s="73">
        <v>17</v>
      </c>
      <c r="U10" s="73">
        <v>18</v>
      </c>
      <c r="V10" s="73">
        <v>19</v>
      </c>
      <c r="W10" s="73">
        <v>20</v>
      </c>
      <c r="X10" s="73">
        <v>21</v>
      </c>
      <c r="Y10" s="73">
        <v>22</v>
      </c>
      <c r="Z10" s="73">
        <v>23</v>
      </c>
      <c r="AA10" s="73">
        <v>24</v>
      </c>
      <c r="AB10" s="73">
        <v>25</v>
      </c>
      <c r="AC10" s="73">
        <v>26</v>
      </c>
      <c r="AD10" s="73">
        <v>27</v>
      </c>
      <c r="AE10" s="73">
        <v>28</v>
      </c>
      <c r="AF10" s="73">
        <v>29</v>
      </c>
      <c r="AG10" s="73">
        <v>30</v>
      </c>
      <c r="AH10" s="73">
        <v>31</v>
      </c>
      <c r="AI10" s="73">
        <v>32</v>
      </c>
      <c r="AJ10" s="73">
        <v>33</v>
      </c>
      <c r="AK10" s="73">
        <v>34</v>
      </c>
      <c r="AL10" s="73">
        <v>35</v>
      </c>
      <c r="AM10" s="73">
        <v>36</v>
      </c>
      <c r="AN10" s="73">
        <v>37</v>
      </c>
      <c r="AO10" s="73">
        <v>38</v>
      </c>
      <c r="AP10" s="73">
        <v>39</v>
      </c>
      <c r="AQ10" s="73">
        <v>40</v>
      </c>
      <c r="AR10" s="73">
        <v>41</v>
      </c>
      <c r="AS10" s="73">
        <v>42</v>
      </c>
      <c r="AT10" s="73">
        <v>43</v>
      </c>
      <c r="AU10" s="73">
        <v>44</v>
      </c>
      <c r="AV10" s="73">
        <v>45</v>
      </c>
      <c r="AW10" s="73">
        <v>46</v>
      </c>
      <c r="AX10" s="73">
        <v>47</v>
      </c>
      <c r="AY10" s="73">
        <v>48</v>
      </c>
      <c r="AZ10" s="73">
        <v>49</v>
      </c>
      <c r="BA10" s="73">
        <v>50</v>
      </c>
      <c r="BB10" s="73">
        <v>51</v>
      </c>
      <c r="BC10" s="73">
        <v>52</v>
      </c>
      <c r="BD10" s="73">
        <v>53</v>
      </c>
      <c r="BE10" s="73">
        <v>54</v>
      </c>
      <c r="BF10" s="73">
        <v>55</v>
      </c>
      <c r="BG10" s="73">
        <v>56</v>
      </c>
      <c r="BH10" s="73">
        <v>57</v>
      </c>
      <c r="BI10" s="73">
        <v>58</v>
      </c>
      <c r="BJ10" s="73">
        <v>59</v>
      </c>
      <c r="BK10" s="73">
        <v>60</v>
      </c>
      <c r="BL10" s="73">
        <v>61</v>
      </c>
      <c r="BM10" s="73">
        <v>62</v>
      </c>
      <c r="BN10" s="73">
        <v>63</v>
      </c>
      <c r="BO10" s="73">
        <v>64</v>
      </c>
      <c r="BP10" s="73">
        <v>65</v>
      </c>
      <c r="BQ10" s="73">
        <v>66</v>
      </c>
      <c r="BR10" s="73">
        <v>67</v>
      </c>
      <c r="BS10" s="73">
        <v>68</v>
      </c>
      <c r="BT10" s="73">
        <v>69</v>
      </c>
      <c r="BU10" s="73">
        <v>70</v>
      </c>
      <c r="BV10" s="73">
        <v>71</v>
      </c>
      <c r="BW10" s="73">
        <v>72</v>
      </c>
      <c r="BX10" s="73">
        <v>73</v>
      </c>
      <c r="BY10" s="73">
        <v>74</v>
      </c>
      <c r="BZ10" s="73">
        <v>75</v>
      </c>
      <c r="CA10" s="73">
        <v>76</v>
      </c>
      <c r="CB10" s="73">
        <v>77</v>
      </c>
      <c r="CC10" s="73">
        <v>78</v>
      </c>
      <c r="CD10" s="73">
        <v>79</v>
      </c>
      <c r="CE10" s="73">
        <v>80</v>
      </c>
      <c r="CF10" s="73">
        <v>81</v>
      </c>
      <c r="CG10" s="73">
        <v>82</v>
      </c>
      <c r="CH10" s="73">
        <v>83</v>
      </c>
      <c r="CI10" s="73">
        <v>84</v>
      </c>
      <c r="CJ10" s="73">
        <v>85</v>
      </c>
      <c r="CK10" s="73">
        <v>86</v>
      </c>
      <c r="CL10" s="73">
        <v>87</v>
      </c>
      <c r="CM10" s="73">
        <v>88</v>
      </c>
      <c r="CN10" s="73">
        <v>89</v>
      </c>
      <c r="CO10" s="73">
        <v>90</v>
      </c>
      <c r="CP10" s="73">
        <v>91</v>
      </c>
      <c r="CQ10" s="73">
        <v>92</v>
      </c>
      <c r="CR10" s="73">
        <v>93</v>
      </c>
      <c r="CS10" s="73">
        <v>94</v>
      </c>
      <c r="CT10" s="73">
        <v>95</v>
      </c>
      <c r="CU10" s="73">
        <v>96</v>
      </c>
      <c r="CV10" s="73">
        <v>97</v>
      </c>
      <c r="CW10" s="73">
        <v>98</v>
      </c>
      <c r="CX10" s="73">
        <v>99</v>
      </c>
      <c r="CY10" s="73">
        <v>100</v>
      </c>
      <c r="CZ10" s="73">
        <v>101</v>
      </c>
      <c r="DA10" s="73">
        <v>102</v>
      </c>
      <c r="DB10" s="73">
        <v>103</v>
      </c>
      <c r="DC10" s="73">
        <v>104</v>
      </c>
      <c r="DD10" s="73">
        <v>105</v>
      </c>
      <c r="DE10" s="73">
        <v>106</v>
      </c>
      <c r="DF10" s="73">
        <v>107</v>
      </c>
      <c r="DG10" s="73">
        <v>108</v>
      </c>
      <c r="DH10" s="73">
        <v>109</v>
      </c>
      <c r="DI10" s="73">
        <v>110</v>
      </c>
      <c r="DJ10" s="73">
        <v>111</v>
      </c>
      <c r="DK10" s="73">
        <v>112</v>
      </c>
      <c r="DL10" s="73">
        <v>113</v>
      </c>
      <c r="DM10" s="73">
        <v>114</v>
      </c>
      <c r="DN10" s="73">
        <v>115</v>
      </c>
      <c r="DO10" s="73">
        <v>116</v>
      </c>
      <c r="DP10" s="73">
        <v>117</v>
      </c>
      <c r="DQ10" s="73">
        <v>118</v>
      </c>
      <c r="DR10" s="73">
        <v>119</v>
      </c>
      <c r="DS10" s="73">
        <v>120</v>
      </c>
    </row>
    <row r="11" spans="1:123" customHeight="1" ht="15.75">
      <c r="B11" s="71" t="s">
        <v>16</v>
      </c>
      <c r="C11" s="72"/>
      <c r="D11" s="72">
        <v>900</v>
      </c>
      <c r="E11" s="72">
        <v>900</v>
      </c>
      <c r="F11" s="72">
        <v>900</v>
      </c>
      <c r="G11" s="72">
        <v>900</v>
      </c>
      <c r="H11" s="72">
        <v>900</v>
      </c>
      <c r="I11" s="72">
        <v>900</v>
      </c>
      <c r="J11" s="72">
        <v>900</v>
      </c>
      <c r="K11" s="72">
        <v>900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</row>
    <row r="12" spans="1:123" customHeight="1" ht="15.75">
      <c r="B12" s="71" t="s">
        <v>17</v>
      </c>
      <c r="C12" s="72">
        <v>2000</v>
      </c>
      <c r="D12" s="72">
        <v>10</v>
      </c>
      <c r="E12" s="72">
        <v>20</v>
      </c>
      <c r="F12" s="72">
        <v>30</v>
      </c>
      <c r="G12" s="72">
        <v>10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</row>
    <row r="13" spans="1:123"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7" spans="1:123">
      <c r="B17" s="1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700" r:id="rId3" name="Button 4">
              <controlPr defaultSize="0" print="0" autoFill="0" autoPict="0" macro="[0]!report_koa_sect">
                <anchor moveWithCells="1" sizeWithCells="1">
                  <from>
                    <xdr:col>3</xdr:col>
                    <xdr:colOff>666750</xdr:colOff>
                    <xdr:row>13</xdr:row>
                    <xdr:rowOff>38100</xdr:rowOff>
                  </from>
                  <to>
                    <xdr:col>6</xdr:col>
                    <xdr:colOff>628650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C6" sqref="C6:E6"/>
    </sheetView>
  </sheetViews>
  <sheetFormatPr defaultRowHeight="14.4" zeroHeight="1" defaultColWidth="0" outlineLevelRow="0" outlineLevelCol="0"/>
  <cols>
    <col min="1" max="1" width="11.7109375" customWidth="true" style="0"/>
    <col min="2" max="2" width="32.42578125" customWidth="true" style="0"/>
    <col min="3" max="3" width="35.140625" customWidth="true" style="0"/>
    <col min="4" max="4" width="5.28515625" customWidth="true" style="0"/>
    <col min="5" max="5" width="5.85546875" customWidth="true" style="0"/>
    <col min="6" max="6" width="11.42578125" customWidth="true" style="0"/>
    <col min="7" max="7" width="11.42578125" hidden="true" customWidth="true" style="0"/>
  </cols>
  <sheetData>
    <row r="1" spans="1:7" customHeight="1" ht="53.25">
      <c r="A1" s="21"/>
      <c r="B1" s="21"/>
      <c r="C1" s="21"/>
      <c r="D1" s="21"/>
      <c r="E1" s="21"/>
      <c r="F1" s="21"/>
    </row>
    <row r="2" spans="1:7" customHeight="1" ht="15.75">
      <c r="A2" s="21"/>
      <c r="B2" s="285" t="s">
        <v>19</v>
      </c>
      <c r="C2" s="285"/>
      <c r="D2" s="285"/>
      <c r="E2" s="285"/>
      <c r="F2" s="21"/>
    </row>
    <row r="3" spans="1:7">
      <c r="A3" s="21"/>
      <c r="B3" s="21"/>
      <c r="C3" s="21"/>
      <c r="D3" s="21"/>
      <c r="E3" s="21"/>
      <c r="F3" s="21"/>
    </row>
    <row r="4" spans="1:7" customHeight="1" ht="15.75">
      <c r="A4" s="21"/>
      <c r="B4" s="70"/>
      <c r="C4" s="36"/>
      <c r="D4" s="21"/>
      <c r="E4" s="21"/>
      <c r="F4" s="21"/>
    </row>
    <row r="5" spans="1:7" customHeight="1" ht="15.75">
      <c r="A5" s="21"/>
      <c r="B5" s="112" t="s">
        <v>5</v>
      </c>
      <c r="C5" s="113" t="s">
        <v>20</v>
      </c>
      <c r="D5" s="195">
        <f>'Cálculo del Rf'!$B$27</f>
        <v>2</v>
      </c>
      <c r="E5" s="114" t="s">
        <v>21</v>
      </c>
      <c r="F5" s="21"/>
    </row>
    <row r="6" spans="1:7" customHeight="1" ht="15.75">
      <c r="A6" s="21"/>
      <c r="B6" s="112" t="s">
        <v>22</v>
      </c>
      <c r="C6" s="282">
        <f>'Cálculo del Rf'!$B$28</f>
        <v>0.0016</v>
      </c>
      <c r="D6" s="283"/>
      <c r="E6" s="284"/>
      <c r="F6" s="21"/>
    </row>
    <row r="7" spans="1:7">
      <c r="A7" s="21"/>
      <c r="B7" s="22"/>
      <c r="C7" s="22"/>
      <c r="D7" s="21"/>
      <c r="E7" s="21"/>
      <c r="F7" s="21"/>
    </row>
    <row r="8" spans="1:7">
      <c r="B8" s="21"/>
      <c r="C8" s="21"/>
      <c r="D8" s="21"/>
      <c r="E8" s="21"/>
      <c r="F8" s="21"/>
    </row>
    <row r="9" spans="1:7" s="2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E6"/>
    <mergeCell ref="B2:E2"/>
  </mergeCells>
  <dataValidations count="1">
    <dataValidation allowBlank="0" showDropDown="0" showInputMessage="1" showErrorMessage="1" sqref="C5:C6"/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0898" r:id="rId3" name="Button 2">
              <controlPr defaultSize="0" print="0" autoFill="0" autoPict="0" macro="[0]!reporte">
                <anchor moveWithCells="1" sizeWithCells="1">
                  <from>
                    <xdr:col>2</xdr:col>
                    <xdr:colOff>1600200</xdr:colOff>
                    <xdr:row>6</xdr:row>
                    <xdr:rowOff>171450</xdr:rowOff>
                  </from>
                  <to>
                    <xdr:col>5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33"/>
  <sheetViews>
    <sheetView tabSelected="0" workbookViewId="0" showGridLines="true" showRowColHeaders="1">
      <selection activeCell="C18" sqref="C18"/>
    </sheetView>
  </sheetViews>
  <sheetFormatPr customHeight="true" defaultRowHeight="15" zeroHeight="1" defaultColWidth="0" outlineLevelRow="0" outlineLevelCol="0"/>
  <cols>
    <col min="1" max="1" width="6.5703125" customWidth="true" style="0"/>
    <col min="2" max="2" width="52.28515625" customWidth="true" style="0"/>
    <col min="3" max="3" width="16.5703125" customWidth="true" style="0"/>
    <col min="4" max="4" width="7.5703125" customWidth="true" style="21"/>
    <col min="5" max="5" width="20.7109375" customWidth="true" style="21"/>
    <col min="6" max="6" width="7.28515625" customWidth="true" style="21"/>
    <col min="7" max="7" width="7.85546875" customWidth="true" style="21"/>
    <col min="8" max="8" width="11.42578125" hidden="true" customWidth="true" style="0"/>
  </cols>
  <sheetData>
    <row r="1" spans="1:8" customHeight="1" ht="46.5" s="21" customFormat="1">
      <c r="B1" s="21"/>
      <c r="E1" s="21"/>
    </row>
    <row r="2" spans="1:8" customHeight="1" ht="15.75">
      <c r="A2" s="21"/>
      <c r="B2" s="272" t="s">
        <v>23</v>
      </c>
      <c r="C2" s="272"/>
      <c r="D2" s="272"/>
      <c r="E2" s="272"/>
      <c r="F2" s="272"/>
    </row>
    <row r="3" spans="1:8" customHeight="1" ht="15.75">
      <c r="A3" s="21"/>
      <c r="B3" s="21"/>
      <c r="C3" s="21"/>
    </row>
    <row r="4" spans="1:8" customHeight="1" ht="17.25">
      <c r="A4" s="21"/>
      <c r="B4" s="69" t="s">
        <v>24</v>
      </c>
      <c r="C4" s="78">
        <f>VLOOKUP('Pagina principal'!$C$4,'Industry Averages'!$A$19:$AE$112,17,FALSE)</f>
        <v>0.040381879852849</v>
      </c>
      <c r="D4" s="25"/>
      <c r="E4" s="286" t="s">
        <v>25</v>
      </c>
      <c r="F4" s="287"/>
    </row>
    <row r="5" spans="1:8" customHeight="1" ht="17.25">
      <c r="A5" s="21"/>
      <c r="B5" s="21"/>
      <c r="C5" s="21"/>
      <c r="E5" s="116" t="s">
        <v>26</v>
      </c>
      <c r="F5" s="136">
        <f>'Industry Averages'!$D$9</f>
        <v>0.0082</v>
      </c>
    </row>
    <row r="6" spans="1:8" customHeight="1" ht="17.25">
      <c r="A6" s="21"/>
      <c r="B6" s="69" t="s">
        <v>27</v>
      </c>
      <c r="C6" s="78">
        <f>VLOOKUP('Pagina principal'!$C$4,'Industry Averages'!$A$19:$AE$112,13,FALSE)</f>
        <v>0.5511753121542</v>
      </c>
      <c r="D6" s="25"/>
      <c r="E6" s="116" t="s">
        <v>28</v>
      </c>
      <c r="F6" s="137">
        <f>'Prima de mercado'!J3</f>
        <v>0.045426807303537</v>
      </c>
    </row>
    <row r="7" spans="1:8" customHeight="1" ht="17.25" s="21" customFormat="1">
      <c r="B7" s="37"/>
      <c r="C7" s="25"/>
      <c r="D7" s="25"/>
      <c r="E7" s="116" t="s">
        <v>29</v>
      </c>
      <c r="F7" s="139">
        <f>VLOOKUP('Pagina principal'!$C$4,'Industry Averages'!$A$19:$AE$112,3,FALSE)</f>
        <v>0.99347761010416</v>
      </c>
    </row>
    <row r="8" spans="1:8" customHeight="1" ht="17.25">
      <c r="A8" s="21"/>
      <c r="B8" s="69" t="s">
        <v>30</v>
      </c>
      <c r="C8" s="78">
        <f>VLOOKUP('Pagina principal'!$C$4,'Industry Averages'!$A$19:$AE$112,10,FALSE)</f>
        <v>0.35532754282219</v>
      </c>
      <c r="D8" s="180"/>
      <c r="E8" s="116" t="s">
        <v>31</v>
      </c>
      <c r="F8" s="139">
        <f>VLOOKUP('Pagina principal'!$C$4,'Industry Averages'!$A$19:$AE$112,14,FALSE)</f>
        <v>0.7084336708458</v>
      </c>
    </row>
    <row r="9" spans="1:8" customHeight="1" ht="17.25" s="21" customFormat="1">
      <c r="B9" s="37"/>
      <c r="C9" s="25"/>
      <c r="D9" s="25"/>
      <c r="E9" s="120"/>
      <c r="F9" s="175"/>
    </row>
    <row r="10" spans="1:8" customHeight="1" ht="17.25">
      <c r="A10" s="21"/>
      <c r="B10" s="69" t="s">
        <v>32</v>
      </c>
      <c r="C10" s="78">
        <f>VLOOKUP('Pagina principal'!$C$4,'Industry Averages'!$A$19:$AE$112,5,FALSE)</f>
        <v>0.64467245717781</v>
      </c>
      <c r="D10" s="25"/>
      <c r="E10" s="120"/>
      <c r="F10" s="175"/>
    </row>
    <row r="11" spans="1:8" customHeight="1" ht="15.75">
      <c r="A11" s="21"/>
      <c r="B11" s="21"/>
      <c r="C11" s="21"/>
      <c r="F11" s="25"/>
    </row>
    <row r="12" spans="1:8" customHeight="1" ht="15.75">
      <c r="A12" s="21"/>
      <c r="B12" s="69" t="s">
        <v>33</v>
      </c>
      <c r="C12" s="78">
        <f>VLOOKUP('Pagina principal'!$C$4,'Industry Averages'!$A$19:$AE$112,18,FALSE)</f>
        <v>0.05333051595458</v>
      </c>
      <c r="D12" s="25"/>
      <c r="E12" s="25"/>
      <c r="F12" s="25"/>
    </row>
    <row r="13" spans="1:8" customHeight="1" ht="15.75">
      <c r="A13" s="21"/>
      <c r="B13" s="21"/>
      <c r="C13" s="21"/>
    </row>
    <row r="14" spans="1:8" customHeight="1" ht="15.75">
      <c r="A14" s="21"/>
      <c r="B14" s="69" t="s">
        <v>34</v>
      </c>
      <c r="C14" s="78">
        <f>VLOOKUP('Pagina principal'!$C$4,'Industry Averages'!$A$19:$AE$112,16,FALSE)</f>
        <v>0.0210824</v>
      </c>
      <c r="D14" s="25"/>
      <c r="E14" s="25"/>
      <c r="F14" s="25"/>
    </row>
    <row r="15" spans="1:8" customHeight="1" ht="15.75">
      <c r="A15" s="21"/>
      <c r="B15" s="21"/>
      <c r="C15" s="21"/>
    </row>
    <row r="16" spans="1:8" customHeight="1" ht="15.75">
      <c r="A16" s="21"/>
      <c r="B16" s="69" t="s">
        <v>35</v>
      </c>
      <c r="C16" s="78">
        <f>VLOOKUP('Pagina principal'!$C$4,'Industry Averages'!$A$19:$AE$112,15,FALSE)</f>
        <v>0.27</v>
      </c>
      <c r="D16" s="25"/>
      <c r="E16" s="25"/>
      <c r="F16" s="25"/>
    </row>
    <row r="17" spans="1:8" customHeight="1" ht="15.75" s="21" customFormat="1">
      <c r="B17" s="24"/>
      <c r="C17" s="25"/>
      <c r="D17" s="25"/>
      <c r="E17" s="25"/>
      <c r="F17" s="25"/>
    </row>
    <row r="18" spans="1:8" customHeight="1" ht="15.75" s="21" customFormat="1">
      <c r="B18" s="69" t="s">
        <v>36</v>
      </c>
      <c r="C18" s="78">
        <f>VLOOKUP('Pagina principal'!$C$4,'Industry Averages'!$A$19:$AE$112,21,FALSE)</f>
        <v>0.02068</v>
      </c>
      <c r="D18" s="25"/>
      <c r="E18" s="25"/>
      <c r="F18" s="25"/>
    </row>
    <row r="19" spans="1:8" customHeight="1" ht="15.75" s="21" customFormat="1">
      <c r="B19" s="24"/>
      <c r="C19" s="25"/>
      <c r="D19" s="25"/>
      <c r="E19" s="25"/>
      <c r="F19" s="25"/>
    </row>
    <row r="20" spans="1:8" customHeight="1" ht="15.75" s="21" customFormat="1">
      <c r="B20" s="69" t="s">
        <v>37</v>
      </c>
      <c r="C20" s="78">
        <f>C14*C8+C12*C10</f>
        <v>0.041871872151794</v>
      </c>
      <c r="D20" s="25"/>
      <c r="E20" s="25"/>
      <c r="F20" s="25"/>
    </row>
    <row r="21" spans="1:8" s="21" customFormat="1">
      <c r="B21" s="24"/>
      <c r="C21" s="25"/>
      <c r="D21" s="25"/>
      <c r="E21" s="25"/>
      <c r="F21" s="25"/>
    </row>
    <row r="22" spans="1:8" s="21" customFormat="1">
      <c r="B22" s="24"/>
      <c r="C22" s="25"/>
      <c r="D22" s="25"/>
      <c r="E22" s="25"/>
      <c r="F22" s="25"/>
    </row>
    <row r="23" spans="1:8" s="21" customFormat="1">
      <c r="B23" s="24"/>
      <c r="C23" s="25"/>
      <c r="D23" s="25"/>
      <c r="E23" s="25"/>
      <c r="F23" s="25"/>
    </row>
    <row r="27" spans="1:8" customHeight="1" ht="15" hidden="true">
      <c r="C27" s="28">
        <f>'Reporte Koa Sectorial_10'!$C$14+Koa_emercountry_sec_10!$C$17</f>
        <v>0.037649834420985</v>
      </c>
      <c r="D27" s="60"/>
      <c r="E27" s="60"/>
      <c r="F27" s="60"/>
    </row>
    <row r="29" spans="1:8" customHeight="1" ht="15" hidden="true">
      <c r="C29" s="28">
        <f>'Reporte Koa Sectorial_10'!$C$18+Koa_emercountry_sec_10!$C$17</f>
        <v>0.037247434420985</v>
      </c>
      <c r="D29" s="60"/>
      <c r="E29" s="60"/>
      <c r="F29" s="60"/>
    </row>
    <row r="31" spans="1:8" customHeight="1" ht="15" hidden="true">
      <c r="C31" s="28">
        <f>'Reporte Koa Sectorial_10'!$C$4-'Reporte Koa Sectorial_10'!$C$14+Koa_emercountry_sec_10!$C$21</f>
        <v>0.051339921119644</v>
      </c>
      <c r="D31" s="60"/>
      <c r="E31" s="60"/>
      <c r="F31" s="60"/>
    </row>
    <row r="33" spans="1:8" customHeight="1" ht="15" hidden="true">
      <c r="C33" s="28">
        <f>'Industry Averages'!$D$9+VLOOKUP('Pagina principal'!$C$4,'Industry Averages'!$A$19:$AE$112,28,FALSE)+Koa_emercountry_sec_10!$C$20</f>
        <v>0.044919524912101</v>
      </c>
      <c r="D33" s="60"/>
      <c r="E33" s="60"/>
      <c r="F3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B2:F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6561" r:id="rId4" name="Button 1">
              <controlPr defaultSize="0" print="0" autoFill="0" autoPict="0" macro="[0]!koa_emercountry_10">
                <anchor moveWithCells="1" sizeWithCells="1">
                  <from>
                    <xdr:col>2</xdr:col>
                    <xdr:colOff>685800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36"/>
  <sheetViews>
    <sheetView tabSelected="0" workbookViewId="0" zoomScale="80" zoomScaleNormal="80" showGridLines="false" showRowColHeaders="1">
      <selection activeCell="C17" sqref="C17"/>
    </sheetView>
  </sheetViews>
  <sheetFormatPr customHeight="true" defaultRowHeight="0" zeroHeight="1" defaultColWidth="0" outlineLevelRow="0" outlineLevelCol="0"/>
  <cols>
    <col min="1" max="1" width="11.42578125" customWidth="true" style="0"/>
    <col min="2" max="2" width="45" customWidth="true" style="0"/>
    <col min="3" max="3" width="14.140625" customWidth="true" style="0"/>
    <col min="4" max="4" width="14.140625" customWidth="true" style="21"/>
    <col min="5" max="5" width="20.85546875" customWidth="true" style="21"/>
    <col min="6" max="6" width="7.5703125" customWidth="true" style="21"/>
    <col min="7" max="7" width="11.42578125" customWidth="true" style="0"/>
    <col min="8" max="8" width="11.42578125" hidden="true" customWidth="true" style="0"/>
  </cols>
  <sheetData>
    <row r="1" spans="1:8" customHeight="1" ht="44.25"/>
    <row r="2" spans="1:8" customHeight="1" ht="15.75" s="21" customFormat="1">
      <c r="A2" s="285" t="s">
        <v>38</v>
      </c>
      <c r="B2" s="285"/>
      <c r="C2" s="285"/>
      <c r="D2" s="285"/>
      <c r="E2" s="285"/>
      <c r="F2" s="285"/>
      <c r="G2" s="285"/>
      <c r="H2" s="285"/>
    </row>
    <row r="3" spans="1:8" customHeight="1" ht="15.75" s="115" customFormat="1"/>
    <row r="4" spans="1:8" customHeight="1" ht="15">
      <c r="A4" s="121"/>
      <c r="B4" s="121"/>
      <c r="C4" s="121"/>
      <c r="D4" s="121"/>
      <c r="G4" s="121"/>
    </row>
    <row r="5" spans="1:8" customHeight="1" ht="15.75">
      <c r="A5" s="54"/>
      <c r="B5" s="54"/>
      <c r="C5" s="54"/>
      <c r="D5" s="104"/>
      <c r="G5" s="119"/>
    </row>
    <row r="6" spans="1:8" customHeight="1" ht="17.25">
      <c r="B6" s="74" t="s">
        <v>39</v>
      </c>
      <c r="C6" s="79" t="s">
        <v>40</v>
      </c>
      <c r="D6" s="117"/>
      <c r="E6" s="286" t="s">
        <v>25</v>
      </c>
      <c r="F6" s="287"/>
      <c r="G6" s="122"/>
    </row>
    <row r="7" spans="1:8" customHeight="1" ht="17.25">
      <c r="A7" s="21"/>
      <c r="B7" s="21"/>
      <c r="C7" s="21"/>
      <c r="E7" s="140" t="s">
        <v>26</v>
      </c>
      <c r="F7" s="136">
        <f>'Industry Averages'!D9</f>
        <v>0.0082</v>
      </c>
      <c r="G7" s="23"/>
    </row>
    <row r="8" spans="1:8" customHeight="1" ht="17.25">
      <c r="A8" s="21"/>
      <c r="B8" s="74" t="s">
        <v>27</v>
      </c>
      <c r="C8" s="80">
        <f>C10/C12</f>
        <v>0.2</v>
      </c>
      <c r="D8" s="25"/>
      <c r="E8" s="140" t="s">
        <v>41</v>
      </c>
      <c r="F8" s="137">
        <f>'Prima de mercado'!J3</f>
        <v>0.045426807303537</v>
      </c>
      <c r="G8" s="23"/>
    </row>
    <row r="9" spans="1:8" customHeight="1" ht="17.25" s="21" customFormat="1">
      <c r="B9" s="22"/>
      <c r="C9" s="22"/>
      <c r="D9" s="25"/>
      <c r="E9" s="140" t="s">
        <v>29</v>
      </c>
      <c r="F9" s="139">
        <f>VLOOKUP('Pagina principal'!$C$4,'Industry Averages'!$A$19:$AE$112,27,FALSE)</f>
        <v>0.80832281843506</v>
      </c>
      <c r="G9" s="23"/>
    </row>
    <row r="10" spans="1:8" customHeight="1" ht="17.25" s="21" customFormat="1">
      <c r="B10" s="74" t="s">
        <v>42</v>
      </c>
      <c r="C10" s="186">
        <v>10000</v>
      </c>
      <c r="D10" s="25"/>
      <c r="E10" s="140" t="s">
        <v>31</v>
      </c>
      <c r="F10" s="139">
        <f>VLOOKUP('Pagina principal'!$C$4,'Industry Averages'!$A$19:$AE$112,14,FALSE)</f>
        <v>0.7084336708458</v>
      </c>
    </row>
    <row r="11" spans="1:8" customHeight="1" ht="15.75" s="21" customFormat="1">
      <c r="B11" s="22"/>
      <c r="C11" s="22"/>
      <c r="D11" s="22"/>
      <c r="E11" s="22"/>
      <c r="F11" s="22"/>
    </row>
    <row r="12" spans="1:8" customHeight="1" ht="15.75" s="21" customFormat="1">
      <c r="B12" s="74" t="s">
        <v>43</v>
      </c>
      <c r="C12" s="186">
        <v>50000</v>
      </c>
      <c r="D12" s="32"/>
      <c r="E12" s="32"/>
      <c r="F12" s="32"/>
    </row>
    <row r="13" spans="1:8" customHeight="1" ht="15" s="21" customFormat="1">
      <c r="D13" s="22"/>
      <c r="E13" s="22"/>
      <c r="F13" s="22"/>
    </row>
    <row r="14" spans="1:8" customHeight="1" ht="15" s="21" customFormat="1">
      <c r="D14" s="32"/>
      <c r="E14" s="32"/>
      <c r="F14" s="32"/>
    </row>
    <row r="15" spans="1:8" customHeight="1" ht="15">
      <c r="A15" s="21"/>
      <c r="B15" s="22"/>
      <c r="C15" s="22"/>
      <c r="D15" s="22"/>
      <c r="E15" s="22"/>
      <c r="F15" s="22"/>
      <c r="G15" s="21"/>
    </row>
    <row r="16" spans="1:8" customHeight="1" ht="15.75">
      <c r="D16" s="118"/>
      <c r="E16" s="118"/>
      <c r="F16" s="118"/>
      <c r="G16" s="21"/>
    </row>
    <row r="17" spans="1:8" customHeight="1" ht="15.75">
      <c r="A17" s="21"/>
      <c r="B17" s="69" t="s">
        <v>44</v>
      </c>
      <c r="C17" s="78">
        <f>VLOOKUP(Koa_emercountry_sec_10!$C$6,Embi!$A$1:$B$11,2,FALSE)</f>
        <v>0.016567434420985</v>
      </c>
      <c r="G17" s="21"/>
    </row>
    <row r="18" spans="1:8" customHeight="1" ht="15.75">
      <c r="A18" s="21"/>
      <c r="B18" s="21"/>
      <c r="C18" s="21"/>
      <c r="G18" s="21"/>
    </row>
    <row r="19" spans="1:8" customHeight="1" ht="15.75">
      <c r="A19" s="21"/>
      <c r="B19" s="69" t="s">
        <v>35</v>
      </c>
      <c r="C19" s="78">
        <f>VLOOKUP(Koa_emercountry_sec_10!$C$6,IR!$A$1:$G$184,7,FALSE)</f>
        <v>0.295</v>
      </c>
      <c r="D19" s="60"/>
      <c r="E19" s="60"/>
      <c r="F19" s="60"/>
      <c r="G19" s="21"/>
    </row>
    <row r="20" spans="1:8" customHeight="1" ht="15.75" s="21" customFormat="1">
      <c r="C20" s="60"/>
      <c r="D20" s="60"/>
      <c r="E20" s="138"/>
    </row>
    <row r="21" spans="1:8" customHeight="1" ht="15.75" s="21" customFormat="1">
      <c r="B21" s="69" t="s">
        <v>45</v>
      </c>
      <c r="C21" s="78">
        <f>(VLOOKUP('Pagina principal'!$C$4,'Industry Averages'!$A$19:$AE$112,7,FALSE)+Koa_emercountry_sec_10!$C$17)*(1-Koa_emercountry_sec_10!$C$19)</f>
        <v>0.032040441266795</v>
      </c>
      <c r="D21" s="25"/>
    </row>
    <row r="22" spans="1:8" customHeight="1" ht="15.75">
      <c r="A22" s="21"/>
      <c r="B22" s="21"/>
      <c r="C22" s="60"/>
      <c r="D22" s="60"/>
    </row>
    <row r="23" spans="1:8" customHeight="1" ht="15.75">
      <c r="A23" s="21"/>
      <c r="B23" s="69" t="s">
        <v>46</v>
      </c>
      <c r="C23" s="78">
        <f>'Reporte Koa Sectorial_10'!$C$18+Koa_emercountry_sec_10!$C$17</f>
        <v>0.037247434420985</v>
      </c>
      <c r="D23" s="25"/>
    </row>
    <row r="24" spans="1:8" customHeight="1" ht="15.75">
      <c r="A24" s="21"/>
      <c r="B24" s="21"/>
      <c r="C24" s="60"/>
      <c r="D24" s="60"/>
      <c r="E24" s="60"/>
      <c r="F24" s="60"/>
      <c r="G24" s="21"/>
    </row>
    <row r="25" spans="1:8" customHeight="1" ht="15.75">
      <c r="A25" s="21"/>
      <c r="B25" s="69" t="s">
        <v>24</v>
      </c>
      <c r="C25" s="78">
        <f>'Industry Averages'!$D$9+VLOOKUP('Pagina principal'!$C$4,'Industry Averages'!$A$19:$AE$112,14,FALSE)*'Prima de mercado'!$J$3+Koa_emercountry_sec_10!$C$17</f>
        <v>0.056949314273835</v>
      </c>
      <c r="D25" s="25"/>
      <c r="F25" s="25"/>
      <c r="G25" s="21"/>
    </row>
    <row r="26" spans="1:8" customHeight="1" ht="15.75">
      <c r="A26" s="21"/>
      <c r="B26" s="21"/>
      <c r="C26" s="60"/>
      <c r="D26" s="60"/>
      <c r="E26" s="60"/>
      <c r="F26" s="60"/>
      <c r="G26" s="21"/>
    </row>
    <row r="27" spans="1:8" customHeight="1" ht="15.75">
      <c r="A27" s="34"/>
      <c r="B27" s="69" t="s">
        <v>33</v>
      </c>
      <c r="C27" s="78">
        <f>'Industry Averages'!$D$9+VLOOKUP('Pagina principal'!$C$4,'Industry Averages'!$A$19:$AE$112,28,FALSE)+Koa_emercountry_sec_10!$C$17</f>
        <v>0.061486959333086</v>
      </c>
      <c r="D27" s="25"/>
      <c r="E27" s="25"/>
      <c r="F27" s="25"/>
      <c r="G27" s="21"/>
    </row>
    <row r="28" spans="1:8" customHeight="1" ht="15.75" s="21" customFormat="1">
      <c r="A28" s="34"/>
      <c r="B28" s="24"/>
      <c r="C28" s="25"/>
      <c r="D28" s="25"/>
      <c r="E28" s="25"/>
      <c r="F28" s="25"/>
    </row>
    <row r="29" spans="1:8" customHeight="1" ht="15.75" s="21" customFormat="1">
      <c r="A29" s="34"/>
      <c r="B29" s="69" t="s">
        <v>37</v>
      </c>
      <c r="C29" s="78">
        <f>C21*C10/(C12+C10)+C27*C12/(C12+C10)</f>
        <v>0.056579206322038</v>
      </c>
      <c r="D29" s="167"/>
      <c r="E29" s="25"/>
      <c r="F29" s="25"/>
    </row>
    <row r="30" spans="1:8" customHeight="1" ht="15"/>
    <row r="31" spans="1:8" customHeight="1" ht="15"/>
    <row r="32" spans="1:8" customHeight="1" ht="15" hidden="true"/>
    <row r="33" spans="1:8" customHeight="1" ht="15" hidden="true"/>
    <row r="34" spans="1:8" customHeight="1" ht="15" hidden="true"/>
    <row r="35" spans="1:8" customHeight="1" ht="15" hidden="true"/>
    <row r="36" spans="1:8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6:F6"/>
  </mergeCells>
  <dataValidations count="10">
    <dataValidation type="decimal" allowBlank="1" showDropDown="0" showInputMessage="1" showErrorMessage="1" sqref="C8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10">
      <formula1>0</formula1>
      <formula2>1</formula2>
    </dataValidation>
    <dataValidation type="whole" operator="greaterThanOrEqual" allowBlank="1" showDropDown="0" showInputMessage="1" showErrorMessage="1" sqref="D12">
      <formula1>0</formula1>
    </dataValidation>
    <dataValidation type="whole" operator="greaterThanOrEqual" allowBlank="1" showDropDown="0" showInputMessage="1" showErrorMessage="1" sqref="D14">
      <formula1>0</formula1>
    </dataValidation>
    <dataValidation type="whole" operator="greaterThanOrEqual" allowBlank="1" showDropDown="0" showInputMessage="1" showErrorMessage="1" sqref="E12">
      <formula1>0</formula1>
    </dataValidation>
    <dataValidation type="whole" operator="greaterThanOrEqual" allowBlank="1" showDropDown="0" showInputMessage="1" showErrorMessage="1" sqref="E14">
      <formula1>0</formula1>
    </dataValidation>
    <dataValidation type="whole" operator="greaterThanOrEqual" allowBlank="1" showDropDown="0" showInputMessage="1" showErrorMessage="1" sqref="F12">
      <formula1>0</formula1>
    </dataValidation>
    <dataValidation type="whole" operator="greaterThanOrEqual" allowBlank="1" showDropDown="0" showInputMessage="1" showErrorMessage="1" sqref="F14">
      <formula1>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3" name="Button 1">
              <controlPr defaultSize="0" print="0" autoFill="0" autoPict="0" macro="[0]!Cal_koaemercountry_10">
                <anchor moveWithCells="1" sizeWithCells="1">
                  <from>
                    <xdr:col>2</xdr:col>
                    <xdr:colOff>19050</xdr:colOff>
                    <xdr:row>12</xdr:row>
                    <xdr:rowOff>85725</xdr:rowOff>
                  </from>
                  <to>
                    <xdr:col>2</xdr:col>
                    <xdr:colOff>914400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6" r:id="rId4" name="Button 2">
              <controlPr defaultSize="0" print="0" autoFill="0" autoPict="0" macro="[0]!ke_empresa">
                <anchor moveWithCells="1" sizeWithCells="1">
                  <from>
                    <xdr:col>3</xdr:col>
                    <xdr:colOff>133350</xdr:colOff>
                    <xdr:row>29</xdr:row>
                    <xdr:rowOff>123825</xdr:rowOff>
                  </from>
                  <to>
                    <xdr:col>6</xdr:col>
                    <xdr:colOff>57150</xdr:colOff>
                    <xdr:row>30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N42"/>
  <sheetViews>
    <sheetView tabSelected="0" workbookViewId="0" zoomScale="80" zoomScaleNormal="80" showGridLines="false" showRowColHeaders="1">
      <selection activeCell="F30" sqref="F30"/>
    </sheetView>
  </sheetViews>
  <sheetFormatPr customHeight="true" defaultRowHeight="15" zeroHeight="1" defaultColWidth="0" outlineLevelRow="0" outlineLevelCol="0"/>
  <cols>
    <col min="1" max="1" width="11.42578125" customWidth="true" style="21"/>
    <col min="2" max="2" width="48.7109375" customWidth="true" style="0"/>
    <col min="3" max="3" width="15" customWidth="true" style="0"/>
    <col min="4" max="4" width="15" customWidth="true" style="21"/>
    <col min="5" max="5" width="11.42578125" customWidth="true" style="21"/>
    <col min="6" max="6" width="8.42578125" customWidth="true" style="21"/>
    <col min="7" max="7" width="19.5703125" customWidth="true" style="21"/>
    <col min="8" max="8" width="11.42578125" customWidth="true" style="21"/>
    <col min="9" max="9" width="11.42578125" customWidth="true" style="21"/>
    <col min="10" max="10" width="11.42578125" customWidth="true" style="21"/>
    <col min="11" max="11" width="11.42578125" customWidth="true" style="63"/>
    <col min="12" max="12" width="11.42578125" customWidth="true" style="63"/>
    <col min="13" max="13" width="11.42578125" hidden="true" customWidth="true" style="21"/>
    <col min="14" max="14" width="11.42578125" hidden="true" customWidth="true" style="0"/>
  </cols>
  <sheetData>
    <row r="1" spans="1:14" customHeight="1" ht="67.5"/>
    <row r="2" spans="1:14" customHeight="1" ht="15.75" s="55" customFormat="1">
      <c r="A2" s="21"/>
      <c r="B2" s="272" t="s">
        <v>47</v>
      </c>
      <c r="C2" s="272"/>
      <c r="D2" s="272"/>
      <c r="E2" s="21"/>
      <c r="F2" s="21"/>
      <c r="G2" s="21"/>
      <c r="H2" s="21"/>
      <c r="I2" s="21"/>
      <c r="J2" s="21"/>
      <c r="K2" s="63"/>
      <c r="L2" s="63"/>
    </row>
    <row r="3" spans="1:14" customHeight="1" ht="15.75" s="274" customFormat="1">
      <c r="A3" s="274"/>
    </row>
    <row r="4" spans="1:14" customHeight="1" ht="15.75" s="274" customFormat="1">
      <c r="A4" s="274"/>
    </row>
    <row r="5" spans="1:14" customHeight="1" ht="15.75" s="56" customFormat="1">
      <c r="A5" s="21"/>
      <c r="B5" s="22"/>
      <c r="C5" s="97" t="s">
        <v>48</v>
      </c>
      <c r="D5" s="98" t="s">
        <v>49</v>
      </c>
      <c r="E5" s="23"/>
      <c r="F5" s="21"/>
      <c r="G5" s="21"/>
      <c r="H5" s="21"/>
      <c r="I5" s="21"/>
      <c r="J5" s="21"/>
      <c r="K5" s="64"/>
      <c r="L5" s="64"/>
      <c r="M5" s="55"/>
    </row>
    <row r="6" spans="1:14" customHeight="1" ht="15.75" s="56" customFormat="1">
      <c r="A6" s="21"/>
      <c r="B6" s="75" t="s">
        <v>50</v>
      </c>
      <c r="C6" s="103">
        <f>(1+D6)/(1+Devaluación!$I$21)-1</f>
        <v>0.094366488377115</v>
      </c>
      <c r="D6" s="187">
        <v>0.12</v>
      </c>
      <c r="E6" s="21"/>
      <c r="F6" s="21"/>
      <c r="G6" s="21"/>
      <c r="H6" s="21"/>
      <c r="I6" s="21"/>
      <c r="J6" s="21"/>
      <c r="K6" s="64"/>
      <c r="L6" s="64"/>
      <c r="M6" s="55"/>
    </row>
    <row r="7" spans="1:14" customHeight="1" ht="15.75" s="56" customFormat="1">
      <c r="A7" s="21"/>
      <c r="B7" s="22"/>
      <c r="C7" s="91"/>
      <c r="D7" s="21"/>
      <c r="E7" s="21"/>
      <c r="F7" s="21"/>
      <c r="G7" s="21"/>
      <c r="H7" s="21"/>
      <c r="I7" s="21"/>
      <c r="J7" s="21"/>
      <c r="K7" s="64"/>
      <c r="L7" s="64"/>
      <c r="M7" s="55"/>
    </row>
    <row r="8" spans="1:14" customHeight="1" ht="15.75" s="56" customFormat="1">
      <c r="A8" s="21"/>
      <c r="B8" s="75" t="s">
        <v>51</v>
      </c>
      <c r="C8" s="106">
        <f>Koa_emercountry_sec_10!$C$8</f>
        <v>0.2</v>
      </c>
      <c r="D8" s="267"/>
      <c r="E8" s="21"/>
      <c r="F8" s="21"/>
      <c r="G8" s="21"/>
      <c r="H8" s="21"/>
      <c r="I8" s="21"/>
      <c r="J8" s="21"/>
      <c r="K8" s="64"/>
      <c r="L8" s="64"/>
      <c r="M8" s="55"/>
    </row>
    <row r="9" spans="1:14" customHeight="1" ht="15.75" s="56" customFormat="1">
      <c r="A9" s="21"/>
      <c r="B9" s="22"/>
      <c r="C9" s="91"/>
      <c r="D9" s="23"/>
      <c r="E9" s="21"/>
      <c r="F9" s="21"/>
      <c r="G9" s="21"/>
      <c r="H9" s="21"/>
      <c r="I9" s="21"/>
      <c r="J9" s="21"/>
      <c r="K9" s="64"/>
      <c r="L9" s="64"/>
      <c r="M9" s="55"/>
    </row>
    <row r="10" spans="1:14" customHeight="1" ht="15.75" s="56" customFormat="1">
      <c r="A10" s="21"/>
      <c r="B10" s="75" t="s">
        <v>42</v>
      </c>
      <c r="C10" s="92">
        <f>Koa_emercountry_sec_10!$C$10</f>
        <v>10000</v>
      </c>
      <c r="D10" s="32"/>
      <c r="E10" s="21"/>
      <c r="F10" s="21"/>
      <c r="G10" s="21"/>
      <c r="H10" s="21"/>
      <c r="I10" s="21"/>
      <c r="J10" s="21"/>
      <c r="K10" s="64"/>
      <c r="L10" s="64"/>
      <c r="M10" s="55"/>
    </row>
    <row r="11" spans="1:14" customHeight="1" ht="15.75" s="56" customFormat="1">
      <c r="A11" s="21"/>
      <c r="B11" s="22"/>
      <c r="C11" s="91"/>
      <c r="D11" s="23"/>
      <c r="E11" s="21"/>
      <c r="F11" s="21"/>
      <c r="G11" s="21"/>
      <c r="H11" s="21"/>
      <c r="I11" s="21"/>
      <c r="J11" s="21"/>
      <c r="K11" s="64"/>
      <c r="L11" s="64"/>
      <c r="M11" s="55"/>
    </row>
    <row r="12" spans="1:14" customHeight="1" ht="15.75" s="56" customFormat="1">
      <c r="A12" s="21"/>
      <c r="B12" s="75" t="s">
        <v>43</v>
      </c>
      <c r="C12" s="92">
        <f>Koa_emercountry_sec_10!$C$12</f>
        <v>50000</v>
      </c>
      <c r="D12" s="32"/>
      <c r="E12" s="21"/>
      <c r="F12" s="21"/>
      <c r="G12" s="21"/>
      <c r="H12" s="21"/>
      <c r="I12" s="21"/>
      <c r="J12" s="21"/>
      <c r="K12" s="63"/>
      <c r="L12" s="63"/>
      <c r="M12" s="55"/>
    </row>
    <row r="13" spans="1:14" s="56" customFormat="1">
      <c r="A13" s="21"/>
      <c r="B13" s="22"/>
      <c r="C13" s="91"/>
      <c r="D13" s="267"/>
      <c r="E13" s="21"/>
      <c r="F13" s="21"/>
      <c r="G13" s="21"/>
      <c r="H13" s="21"/>
      <c r="I13" s="21"/>
      <c r="J13" s="21"/>
      <c r="K13" s="63"/>
      <c r="L13" s="63"/>
      <c r="M13" s="55"/>
    </row>
    <row r="14" spans="1:14" customHeight="1" ht="42.75" s="56" customFormat="1">
      <c r="A14" s="21"/>
      <c r="B14" s="288" t="s">
        <v>52</v>
      </c>
      <c r="C14" s="288"/>
      <c r="D14" s="288"/>
      <c r="E14" s="21"/>
      <c r="F14" s="21"/>
      <c r="G14" s="21"/>
      <c r="H14" s="21"/>
      <c r="I14" s="21"/>
      <c r="J14" s="21"/>
      <c r="K14" s="63"/>
      <c r="L14" s="63"/>
      <c r="M14" s="55"/>
    </row>
    <row r="15" spans="1:14" customHeight="1" ht="15.75" s="56" customFormat="1">
      <c r="A15" s="21"/>
      <c r="D15" s="64"/>
      <c r="E15" s="21"/>
      <c r="F15" s="21"/>
      <c r="G15" s="21"/>
      <c r="H15" s="21"/>
      <c r="I15" s="21"/>
      <c r="J15" s="21"/>
      <c r="K15" s="63"/>
      <c r="L15" s="63"/>
      <c r="M15" s="55"/>
    </row>
    <row r="16" spans="1:14" customHeight="1" ht="15.75" s="56" customFormat="1">
      <c r="A16" s="21"/>
      <c r="B16" s="75" t="s">
        <v>35</v>
      </c>
      <c r="C16" s="188">
        <f>VLOOKUP(Koa_emercountry_sec_10!$C$6,IR!$A$1:$G$184,7,FALSE)</f>
        <v>0.295</v>
      </c>
      <c r="D16" s="269">
        <f>VLOOKUP(Koa_emercountry_sec_10!$C$6,IR!$A$1:$G$184,7,FALSE)</f>
        <v>0.295</v>
      </c>
      <c r="E16" s="21"/>
      <c r="F16" s="21"/>
      <c r="G16" s="21"/>
      <c r="H16" s="21"/>
      <c r="I16" s="21"/>
      <c r="J16" s="21"/>
      <c r="K16" s="63"/>
      <c r="L16" s="63"/>
      <c r="M16" s="55"/>
    </row>
    <row r="17" spans="1:14" s="56" customFormat="1">
      <c r="A17" s="21"/>
      <c r="D17" s="64"/>
      <c r="E17" s="21"/>
      <c r="F17" s="21"/>
      <c r="G17" s="21"/>
      <c r="H17" s="21"/>
      <c r="I17" s="21"/>
      <c r="J17" s="21"/>
      <c r="K17" s="63"/>
      <c r="L17" s="63"/>
      <c r="M17" s="55"/>
    </row>
    <row r="18" spans="1:14" s="56" customFormat="1">
      <c r="A18" s="21"/>
      <c r="E18" s="21"/>
      <c r="F18" s="21"/>
      <c r="G18" s="21"/>
      <c r="H18" s="21"/>
      <c r="I18" s="21"/>
      <c r="J18" s="21"/>
      <c r="K18" s="63"/>
      <c r="L18" s="63"/>
      <c r="M18" s="55"/>
    </row>
    <row r="19" spans="1:14" s="56" customFormat="1">
      <c r="A19" s="21"/>
      <c r="E19" s="21"/>
      <c r="F19" s="21"/>
      <c r="G19" s="21"/>
      <c r="H19" s="21"/>
      <c r="I19" s="21"/>
      <c r="J19" s="21"/>
      <c r="K19" s="64"/>
      <c r="L19" s="64"/>
      <c r="M19" s="55"/>
    </row>
    <row r="20" spans="1:14" s="55" customFormat="1">
      <c r="A20" s="21"/>
      <c r="B20" s="22"/>
      <c r="C20" s="32"/>
      <c r="D20" s="21"/>
      <c r="E20" s="21"/>
      <c r="F20" s="21"/>
      <c r="G20" s="21"/>
      <c r="H20" s="21"/>
      <c r="I20" s="21"/>
      <c r="J20" s="21"/>
      <c r="K20" s="37" t="s">
        <v>53</v>
      </c>
      <c r="L20" s="65">
        <f>C23</f>
        <v>0.066528374305866</v>
      </c>
    </row>
    <row r="21" spans="1:14" customHeight="1" ht="15.75" s="55" customFormat="1">
      <c r="A21" s="21"/>
      <c r="B21" s="56"/>
      <c r="C21" s="56"/>
      <c r="D21" s="56"/>
      <c r="E21" s="21"/>
      <c r="F21" s="21"/>
      <c r="G21" s="21"/>
      <c r="H21" s="21"/>
      <c r="I21" s="21"/>
      <c r="J21" s="21"/>
      <c r="K21" s="37" t="s">
        <v>54</v>
      </c>
      <c r="L21" s="66">
        <f>C25</f>
        <v>0.091437247312906</v>
      </c>
    </row>
    <row r="22" spans="1:14" customHeight="1" ht="15.75" s="55" customFormat="1">
      <c r="A22" s="21"/>
      <c r="B22" s="22"/>
      <c r="C22" s="182" t="s">
        <v>48</v>
      </c>
      <c r="D22" s="100" t="s">
        <v>49</v>
      </c>
      <c r="E22" s="21"/>
      <c r="F22" s="21"/>
      <c r="G22" s="21"/>
      <c r="H22" s="21"/>
      <c r="I22" s="21"/>
      <c r="J22" s="21"/>
      <c r="K22" s="37" t="s">
        <v>55</v>
      </c>
      <c r="L22" s="66">
        <f>C27</f>
        <v>0.095974892372158</v>
      </c>
    </row>
    <row r="23" spans="1:14" customHeight="1" ht="15.75" s="56" customFormat="1">
      <c r="A23" s="21"/>
      <c r="B23" s="69" t="s">
        <v>53</v>
      </c>
      <c r="C23" s="93">
        <f>$C$6*(1-$C$16)</f>
        <v>0.066528374305866</v>
      </c>
      <c r="D23" s="95">
        <f>(1+Devaluación!$I$21)*(1+Wacc_empresa_10!$C$23)-1</f>
        <v>0.091509829576347</v>
      </c>
      <c r="E23" s="21"/>
      <c r="F23" s="21"/>
      <c r="G23" s="21"/>
      <c r="H23" s="21"/>
      <c r="I23" s="21"/>
      <c r="J23" s="21"/>
      <c r="K23" s="37" t="s">
        <v>56</v>
      </c>
      <c r="L23" s="65">
        <f>C33</f>
        <v>0.09106713936111</v>
      </c>
      <c r="M23" s="55"/>
    </row>
    <row r="24" spans="1:14" customHeight="1" ht="15.75" s="56" customFormat="1">
      <c r="A24" s="21"/>
      <c r="B24" s="21"/>
      <c r="C24" s="96"/>
      <c r="D24" s="96"/>
      <c r="E24" s="21"/>
      <c r="F24" s="21"/>
      <c r="G24" s="21"/>
      <c r="H24" s="21"/>
      <c r="I24" s="21"/>
      <c r="J24" s="21"/>
      <c r="K24" s="64"/>
      <c r="L24" s="64"/>
    </row>
    <row r="25" spans="1:14" customHeight="1" ht="15.75">
      <c r="B25" s="69" t="s">
        <v>54</v>
      </c>
      <c r="C25" s="93">
        <f>Koa_emercountry_sec_10!$C$25+Wacc_empresa_10!$C$23-Koa_emercountry_sec_10!$C$21</f>
        <v>0.091437247312906</v>
      </c>
      <c r="D25" s="95">
        <f>(1+C25)*(1+Devaluación!$I$21)-1</f>
        <v>0.11700214687972</v>
      </c>
    </row>
    <row r="26" spans="1:14" customHeight="1" ht="15.75" s="21" customFormat="1">
      <c r="C26" s="96"/>
      <c r="D26" s="81"/>
      <c r="K26" s="37" t="s">
        <v>57</v>
      </c>
      <c r="L26" s="66">
        <f>C29</f>
        <v>0.16666666666667</v>
      </c>
    </row>
    <row r="27" spans="1:14" customHeight="1" ht="15.75" s="21" customFormat="1">
      <c r="B27" s="69" t="s">
        <v>55</v>
      </c>
      <c r="C27" s="93">
        <f>Koa_emercountry_sec_10!$C$27+Wacc_empresa_10!$C$23-Koa_emercountry_sec_10!$C$21</f>
        <v>0.095974892372158</v>
      </c>
      <c r="D27" s="95">
        <f>(1+C27)*(1+Devaluación!$I$21)-1</f>
        <v>0.12164607788486</v>
      </c>
      <c r="K27" s="37" t="s">
        <v>58</v>
      </c>
      <c r="L27" s="66">
        <f>C31</f>
        <v>0.83333333333333</v>
      </c>
    </row>
    <row r="28" spans="1:14" customHeight="1" ht="15.75" s="21" customFormat="1">
      <c r="C28" s="81"/>
      <c r="D28" s="81"/>
      <c r="K28" s="63"/>
      <c r="L28" s="63"/>
    </row>
    <row r="29" spans="1:14" customHeight="1" ht="15.75" s="21" customFormat="1">
      <c r="B29" s="69" t="s">
        <v>59</v>
      </c>
      <c r="C29" s="93">
        <f>C10/(C10+C12)</f>
        <v>0.16666666666667</v>
      </c>
      <c r="D29" s="93">
        <f>C29</f>
        <v>0.16666666666667</v>
      </c>
      <c r="E29" s="83"/>
      <c r="K29" s="63"/>
      <c r="L29" s="63"/>
    </row>
    <row r="30" spans="1:14" customHeight="1" ht="15.75" s="21" customFormat="1">
      <c r="C30" s="81"/>
      <c r="D30" s="81"/>
      <c r="K30" s="63"/>
      <c r="L30" s="63"/>
    </row>
    <row r="31" spans="1:14" customHeight="1" ht="15.75" s="21" customFormat="1">
      <c r="B31" s="69" t="s">
        <v>60</v>
      </c>
      <c r="C31" s="93">
        <f>C12/(C12+C10)</f>
        <v>0.83333333333333</v>
      </c>
      <c r="D31" s="93">
        <f>C31</f>
        <v>0.83333333333333</v>
      </c>
      <c r="K31" s="63"/>
      <c r="L31" s="63"/>
    </row>
    <row r="32" spans="1:14" customHeight="1" ht="15.75" s="21" customFormat="1">
      <c r="B32" s="37"/>
      <c r="C32" s="94"/>
      <c r="D32" s="83"/>
      <c r="K32" s="63"/>
      <c r="L32" s="63"/>
    </row>
    <row r="33" spans="1:14" customHeight="1" ht="15.75">
      <c r="B33" s="69" t="s">
        <v>56</v>
      </c>
      <c r="C33" s="95">
        <f>C29*C23+C27*C31</f>
        <v>0.09106713936111</v>
      </c>
      <c r="D33" s="95">
        <f>(1+C33)*(1+Devaluación!$I$21)-1</f>
        <v>0.11662336983344</v>
      </c>
    </row>
    <row r="35" spans="1:14" customHeight="1" ht="16.5">
      <c r="G35" s="286" t="s">
        <v>25</v>
      </c>
      <c r="H35" s="287"/>
    </row>
    <row r="36" spans="1:14" customHeight="1" ht="15">
      <c r="G36" s="140" t="s">
        <v>26</v>
      </c>
      <c r="H36" s="136">
        <f>'Industry Averages'!$D$9</f>
        <v>0.0082</v>
      </c>
    </row>
    <row r="37" spans="1:14" customHeight="1" ht="15">
      <c r="G37" s="140" t="s">
        <v>41</v>
      </c>
      <c r="H37" s="137">
        <f>'Prima de mercado'!J3</f>
        <v>0.045426807303537</v>
      </c>
    </row>
    <row r="38" spans="1:14" customHeight="1" ht="15">
      <c r="G38" s="140" t="s">
        <v>29</v>
      </c>
      <c r="H38" s="139">
        <f>VLOOKUP('Pagina principal'!$C$4,'Industry Averages'!$A$19:$AE$112,27,FALSE)</f>
        <v>0.80832281843506</v>
      </c>
    </row>
    <row r="39" spans="1:14" customHeight="1" ht="15">
      <c r="G39" s="116" t="s">
        <v>31</v>
      </c>
      <c r="H39" s="139">
        <f>VLOOKUP('Pagina principal'!$C$4,'Industry Averages'!$A$19:$AE$112,14,FALSE)</f>
        <v>0.7084336708458</v>
      </c>
    </row>
    <row r="40" spans="1:14" customHeight="1" ht="15">
      <c r="G40" s="116" t="s">
        <v>61</v>
      </c>
      <c r="H40" s="174">
        <f>Devaluación!$I$21</f>
        <v>0.02342315110626</v>
      </c>
    </row>
    <row r="41" spans="1:14" customHeight="1" ht="15">
      <c r="G41" s="116" t="s">
        <v>62</v>
      </c>
      <c r="H41" s="174">
        <f>C16</f>
        <v>0.295</v>
      </c>
    </row>
    <row r="42" spans="1:1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XFD4"/>
    <mergeCell ref="A3:XFD3"/>
    <mergeCell ref="G35:H35"/>
    <mergeCell ref="B2:D2"/>
    <mergeCell ref="B14:D14"/>
  </mergeCells>
  <dataValidations count="8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6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8">
      <formula1>0</formula1>
      <formula2>1</formula2>
    </dataValidation>
    <dataValidation type="decimal" allowBlank="1" showDropDown="0" showInputMessage="1" showErrorMessage="1" sqref="D16">
      <formula1>0</formula1>
      <formula2>1</formula2>
    </dataValidation>
    <dataValidation type="whole" operator="greaterThanOrEqual" allowBlank="1" showDropDown="0" showInputMessage="1" showErrorMessage="1" sqref="D10">
      <formula1>0</formula1>
    </dataValidation>
    <dataValidation type="whole" operator="greaterThanOrEqual" allowBlank="1" showDropDown="0" showInputMessage="1" showErrorMessage="1" sqref="D12">
      <formula1>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8609" r:id="rId4" name="Button 1">
              <controlPr defaultSize="0" print="0" autoFill="0" autoPict="0" macro="[0]!Cal_waccempresa_10">
                <anchor moveWithCells="1" sizeWithCells="1">
                  <from>
                    <xdr:col>2</xdr:col>
                    <xdr:colOff>981075</xdr:colOff>
                    <xdr:row>17</xdr:row>
                    <xdr:rowOff>0</xdr:rowOff>
                  </from>
                  <to>
                    <xdr:col>4</xdr:col>
                    <xdr:colOff>9525</xdr:colOff>
                    <xdr:row>18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23"/>
  <sheetViews>
    <sheetView tabSelected="0" workbookViewId="0" showGridLines="true" showRowColHeaders="1">
      <selection activeCell="F8" sqref="F8"/>
    </sheetView>
  </sheetViews>
  <sheetFormatPr defaultRowHeight="14.4" zeroHeight="1" defaultColWidth="0" outlineLevelRow="0" outlineLevelCol="0"/>
  <cols>
    <col min="1" max="1" width="6.5703125" customWidth="true" style="0"/>
    <col min="2" max="2" width="51.5703125" customWidth="true" style="0"/>
    <col min="3" max="3" width="15.5703125" customWidth="true" style="0"/>
    <col min="4" max="4" width="8.140625" customWidth="true" style="21"/>
    <col min="5" max="5" width="21" customWidth="true" style="21"/>
    <col min="6" max="6" width="7.85546875" customWidth="true" style="21"/>
    <col min="7" max="7" width="6.140625" customWidth="true" style="21"/>
    <col min="8" max="8" width="11.42578125" hidden="true" customWidth="true" style="0"/>
  </cols>
  <sheetData>
    <row r="1" spans="1:8" customHeight="1" ht="44.25" s="21" customFormat="1"/>
    <row r="2" spans="1:8">
      <c r="A2" s="21"/>
      <c r="B2" s="289" t="s">
        <v>23</v>
      </c>
      <c r="C2" s="289"/>
      <c r="D2" s="289"/>
      <c r="E2" s="289"/>
      <c r="F2" s="289"/>
    </row>
    <row r="3" spans="1:8" customHeight="1" ht="15.75">
      <c r="A3" s="21"/>
      <c r="B3" s="21"/>
      <c r="C3" s="21"/>
    </row>
    <row r="4" spans="1:8" customHeight="1" ht="17.25">
      <c r="A4" s="21"/>
      <c r="B4" s="69" t="s">
        <v>24</v>
      </c>
      <c r="C4" s="78">
        <f>VLOOKUP('Pagina principal'!$C$4,'Industry Averages'!$A$19:$AE$112,22,FALSE)</f>
        <v>0.033781879852849</v>
      </c>
      <c r="D4" s="25"/>
      <c r="E4" s="286" t="s">
        <v>25</v>
      </c>
      <c r="F4" s="287"/>
    </row>
    <row r="5" spans="1:8" customHeight="1" ht="17.25">
      <c r="A5" s="21"/>
      <c r="B5" s="21"/>
      <c r="C5" s="21"/>
      <c r="E5" s="116" t="s">
        <v>26</v>
      </c>
      <c r="F5" s="136">
        <f>'Cálculo del Rf'!$B$28</f>
        <v>0.0016</v>
      </c>
    </row>
    <row r="6" spans="1:8" customHeight="1" ht="17.25">
      <c r="A6" s="21"/>
      <c r="B6" s="69" t="s">
        <v>27</v>
      </c>
      <c r="C6" s="78">
        <f>VLOOKUP('Pagina principal'!$C$4,'Industry Averages'!$A$19:$AE$112,13,FALSE)</f>
        <v>0.5511753121542</v>
      </c>
      <c r="D6" s="25"/>
      <c r="E6" s="116" t="s">
        <v>41</v>
      </c>
      <c r="F6" s="137">
        <f>'Prima de mercado'!J3</f>
        <v>0.045426807303537</v>
      </c>
    </row>
    <row r="7" spans="1:8" customHeight="1" ht="17.25">
      <c r="A7" s="21"/>
      <c r="B7" s="21"/>
      <c r="C7" s="21"/>
      <c r="E7" s="116" t="s">
        <v>29</v>
      </c>
      <c r="F7" s="139">
        <f>VLOOKUP('Pagina principal'!$C$4,'Industry Averages'!$A$19:$AE$112,3,FALSE)</f>
        <v>0.99347761010416</v>
      </c>
    </row>
    <row r="8" spans="1:8" customHeight="1" ht="17.25">
      <c r="A8" s="21"/>
      <c r="B8" s="69" t="s">
        <v>30</v>
      </c>
      <c r="C8" s="78">
        <f>VLOOKUP('Pagina principal'!$C$4,'Industry Averages'!$A$19:$AE$112,10,FALSE)</f>
        <v>0.35532754282219</v>
      </c>
      <c r="E8" s="116" t="s">
        <v>31</v>
      </c>
      <c r="F8" s="139">
        <f>VLOOKUP('Pagina principal'!$C$4,'Industry Averages'!$A$19:$AE$112,14,FALSE)</f>
        <v>0.7084336708458</v>
      </c>
    </row>
    <row r="9" spans="1:8" customHeight="1" ht="15.75">
      <c r="A9" s="21"/>
      <c r="B9" s="37"/>
      <c r="C9" s="21"/>
      <c r="F9" s="25"/>
    </row>
    <row r="10" spans="1:8" customHeight="1" ht="15.75">
      <c r="A10" s="21"/>
      <c r="B10" s="69" t="s">
        <v>32</v>
      </c>
      <c r="C10" s="78">
        <f>VLOOKUP('Pagina principal'!$C$4,'Industry Averages'!$A$19:$AE$112,5,FALSE)</f>
        <v>0.64467245717781</v>
      </c>
      <c r="F10" s="25"/>
    </row>
    <row r="11" spans="1:8" customHeight="1" ht="15.75">
      <c r="A11" s="21"/>
      <c r="B11" s="21"/>
      <c r="C11" s="21"/>
      <c r="E11" s="138"/>
      <c r="F11" s="25"/>
    </row>
    <row r="12" spans="1:8" customHeight="1" ht="15.75">
      <c r="A12" s="21"/>
      <c r="B12" s="69" t="s">
        <v>33</v>
      </c>
      <c r="C12" s="78">
        <f>VLOOKUP('Pagina principal'!$C$4,'Industry Averages'!$A$19:$AE$112,25,FALSE)</f>
        <v>0.04673051595458</v>
      </c>
      <c r="D12" s="25"/>
      <c r="E12" s="25"/>
      <c r="F12" s="25"/>
    </row>
    <row r="13" spans="1:8" customHeight="1" ht="15.75">
      <c r="A13" s="21"/>
      <c r="B13" s="21"/>
      <c r="C13" s="21"/>
    </row>
    <row r="14" spans="1:8" customHeight="1" ht="15.75">
      <c r="A14" s="21"/>
      <c r="B14" s="69" t="s">
        <v>34</v>
      </c>
      <c r="C14" s="78">
        <f>VLOOKUP('Pagina principal'!$C$4,'Industry Averages'!$A$19:$AE$112,23,FALSE)</f>
        <v>0.0162644</v>
      </c>
      <c r="D14" s="25"/>
      <c r="E14" s="25"/>
      <c r="F14" s="25"/>
    </row>
    <row r="15" spans="1:8" customHeight="1" ht="15.75">
      <c r="A15" s="21"/>
      <c r="B15" s="21"/>
      <c r="C15" s="21"/>
    </row>
    <row r="16" spans="1:8" customHeight="1" ht="15.75">
      <c r="A16" s="21"/>
      <c r="B16" s="69" t="s">
        <v>35</v>
      </c>
      <c r="C16" s="78">
        <f>VLOOKUP('Pagina principal'!$C$4,'Industry Averages'!$A$19:$AE$112,15,FALSE)</f>
        <v>0.27</v>
      </c>
      <c r="D16" s="25"/>
      <c r="E16" s="25"/>
      <c r="F16" s="25"/>
    </row>
    <row r="17" spans="1:8" customHeight="1" ht="15.75" s="21" customFormat="1">
      <c r="B17" s="24"/>
      <c r="C17" s="25"/>
      <c r="D17" s="25"/>
      <c r="E17" s="25"/>
      <c r="F17" s="25"/>
    </row>
    <row r="18" spans="1:8" customHeight="1" ht="15.75" s="21" customFormat="1">
      <c r="B18" s="69" t="s">
        <v>36</v>
      </c>
      <c r="C18" s="78">
        <f>VLOOKUP('Pagina principal'!$C$4,'Industry Averages'!$A$19:$AE$112,21,FALSE)</f>
        <v>0.02068</v>
      </c>
      <c r="D18" s="25"/>
      <c r="E18" s="25"/>
      <c r="F18" s="25"/>
    </row>
    <row r="19" spans="1:8" customHeight="1" ht="15.75" s="21" customFormat="1">
      <c r="B19" s="37"/>
      <c r="C19" s="25"/>
      <c r="D19" s="25"/>
      <c r="E19" s="25"/>
      <c r="F19" s="25"/>
    </row>
    <row r="20" spans="1:8" customHeight="1" ht="15.75" s="21" customFormat="1">
      <c r="B20" s="69" t="s">
        <v>37</v>
      </c>
      <c r="C20" s="78">
        <f>C14*C8+C12*C10</f>
        <v>0.035905065833103</v>
      </c>
      <c r="D20" s="25"/>
      <c r="E20" s="25"/>
      <c r="F20" s="25"/>
    </row>
    <row r="21" spans="1:8" s="21" customFormat="1">
      <c r="B21" s="24"/>
      <c r="C21" s="25"/>
      <c r="D21" s="25"/>
      <c r="E21" s="25"/>
      <c r="F21" s="25"/>
    </row>
    <row r="22" spans="1:8" s="21" customFormat="1">
      <c r="B22" s="24"/>
      <c r="C22" s="25"/>
      <c r="D22" s="25"/>
      <c r="E22" s="25"/>
      <c r="F22" s="25"/>
    </row>
    <row r="23" spans="1:8" s="21" customFormat="1">
      <c r="B23" s="24"/>
      <c r="C23" s="25"/>
      <c r="D23" s="25"/>
      <c r="E23" s="25"/>
      <c r="F2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9" r:id="rId3" name="Button 3">
              <controlPr defaultSize="0" print="0" autoFill="0" autoPict="0" macro="[0]!Koa_emercountry">
                <anchor moveWithCells="1" sizeWithCells="1">
                  <from>
                    <xdr:col>2</xdr:col>
                    <xdr:colOff>438150</xdr:colOff>
                    <xdr:row>20</xdr:row>
                    <xdr:rowOff>161925</xdr:rowOff>
                  </from>
                  <to>
                    <xdr:col>6</xdr:col>
                    <xdr:colOff>85725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1048576"/>
  <sheetViews>
    <sheetView tabSelected="0" workbookViewId="0" zoomScale="80" zoomScaleNormal="80" showGridLines="false" showRowColHeaders="1">
      <selection activeCell="E16" sqref="E16"/>
    </sheetView>
  </sheetViews>
  <sheetFormatPr defaultRowHeight="14.4" zeroHeight="1" defaultColWidth="0" outlineLevelRow="0" outlineLevelCol="0"/>
  <cols>
    <col min="1" max="1" width="11.42578125" customWidth="true" style="0"/>
    <col min="2" max="2" width="45" customWidth="true" style="0"/>
    <col min="3" max="3" width="13" customWidth="true" style="0"/>
    <col min="4" max="4" width="11.42578125" customWidth="true" style="0"/>
    <col min="5" max="5" width="20.42578125" customWidth="true" style="0"/>
    <col min="6" max="6" width="11.42578125" customWidth="true" style="0"/>
    <col min="7" max="7" width="11.42578125" customWidth="true" style="0"/>
    <col min="8" max="8" width="11.42578125" hidden="true" customWidth="true" style="0"/>
  </cols>
  <sheetData>
    <row r="1" spans="1:8" customHeight="1" ht="48.75"/>
    <row r="2" spans="1:8" s="21" customFormat="1">
      <c r="B2" s="291" t="s">
        <v>38</v>
      </c>
      <c r="C2" s="291"/>
      <c r="D2" s="291"/>
      <c r="E2" s="291"/>
      <c r="F2" s="291"/>
      <c r="G2" s="181"/>
    </row>
    <row r="3" spans="1:8">
      <c r="A3" s="290"/>
      <c r="B3" s="290"/>
      <c r="C3" s="290"/>
    </row>
    <row r="4" spans="1:8">
      <c r="A4" s="51"/>
      <c r="B4" s="51"/>
      <c r="C4" s="51"/>
    </row>
    <row r="5" spans="1:8" customHeight="1" ht="15.75">
      <c r="A5" s="26"/>
      <c r="B5" s="26"/>
      <c r="C5" s="26"/>
      <c r="D5" s="26"/>
    </row>
    <row r="6" spans="1:8" customHeight="1" ht="17.25">
      <c r="B6" s="74" t="s">
        <v>39</v>
      </c>
      <c r="C6" s="79" t="s">
        <v>40</v>
      </c>
      <c r="D6" s="1"/>
      <c r="E6" s="286" t="s">
        <v>25</v>
      </c>
      <c r="F6" s="287"/>
    </row>
    <row r="7" spans="1:8" customHeight="1" ht="17.25">
      <c r="A7" s="21"/>
      <c r="B7" s="21"/>
      <c r="C7" s="21"/>
      <c r="D7" s="21"/>
      <c r="E7" s="123" t="s">
        <v>26</v>
      </c>
      <c r="F7" s="136">
        <f>'Cálculo del Rf'!B28</f>
        <v>0.0016</v>
      </c>
    </row>
    <row r="8" spans="1:8" customHeight="1" ht="17.25">
      <c r="A8" s="21"/>
      <c r="B8" s="74" t="s">
        <v>27</v>
      </c>
      <c r="C8" s="105">
        <f>C10/C12</f>
        <v>0.2</v>
      </c>
      <c r="D8" s="21"/>
      <c r="E8" s="140" t="s">
        <v>41</v>
      </c>
      <c r="F8" s="137">
        <f>'Prima de mercado'!J3</f>
        <v>0.045426807303537</v>
      </c>
    </row>
    <row r="9" spans="1:8" customHeight="1" ht="17.25" s="21" customFormat="1">
      <c r="B9" s="22"/>
      <c r="C9" s="22"/>
      <c r="E9" s="116" t="s">
        <v>29</v>
      </c>
      <c r="F9" s="139">
        <f>VLOOKUP('Pagina principal'!$C$4,'Industry Averages'!$A$19:$AE$112,27,FALSE)</f>
        <v>0.80832281843506</v>
      </c>
    </row>
    <row r="10" spans="1:8" customHeight="1" ht="17.25" s="21" customFormat="1">
      <c r="B10" s="74" t="s">
        <v>42</v>
      </c>
      <c r="C10" s="186">
        <v>10000</v>
      </c>
      <c r="E10" s="116" t="s">
        <v>31</v>
      </c>
      <c r="F10" s="139">
        <f>VLOOKUP('Pagina principal'!$C$4,'Industry Averages'!$A$19:$AE$112,14,FALSE)</f>
        <v>0.7084336708458</v>
      </c>
    </row>
    <row r="11" spans="1:8" customHeight="1" ht="15.75" s="21" customFormat="1">
      <c r="B11" s="22"/>
      <c r="C11" s="22"/>
    </row>
    <row r="12" spans="1:8" customHeight="1" ht="15.75" s="21" customFormat="1">
      <c r="B12" s="74" t="s">
        <v>63</v>
      </c>
      <c r="C12" s="186">
        <v>50000</v>
      </c>
    </row>
    <row r="13" spans="1:8" s="21" customFormat="1"/>
    <row r="14" spans="1:8" s="21" customFormat="1">
      <c r="F14" s="141"/>
    </row>
    <row r="15" spans="1:8" s="21" customFormat="1">
      <c r="B15" s="22"/>
      <c r="C15" s="22"/>
    </row>
    <row r="16" spans="1:8" customHeight="1" ht="15.75" s="21" customFormat="1"/>
    <row r="17" spans="1:8" customHeight="1" ht="15.75">
      <c r="A17" s="21"/>
      <c r="B17" s="69" t="s">
        <v>44</v>
      </c>
      <c r="C17" s="78">
        <f>VLOOKUP(Koa_emercountry_sec!$C$6,Embi!$A$1:$B$11,2,FALSE)</f>
        <v>0.016567434420985</v>
      </c>
      <c r="D17" s="21"/>
    </row>
    <row r="18" spans="1:8" customHeight="1" ht="15.75">
      <c r="A18" s="21"/>
      <c r="B18" s="21"/>
      <c r="C18" s="21"/>
      <c r="D18" s="21"/>
    </row>
    <row r="19" spans="1:8" customHeight="1" ht="15.75">
      <c r="A19" s="21"/>
      <c r="B19" s="69" t="s">
        <v>35</v>
      </c>
      <c r="C19" s="78">
        <f>VLOOKUP(Koa_emercountry_sec!$C$6,IR!$A$1:$G$184,7,FALSE)</f>
        <v>0.295</v>
      </c>
      <c r="D19" s="21"/>
    </row>
    <row r="20" spans="1:8" customHeight="1" ht="15.75" s="21" customFormat="1">
      <c r="B20" s="24"/>
      <c r="C20" s="25"/>
    </row>
    <row r="21" spans="1:8" customHeight="1" ht="15.75" s="21" customFormat="1">
      <c r="B21" s="69" t="s">
        <v>45</v>
      </c>
      <c r="C21" s="78">
        <f>(VLOOKUP('Pagina principal'!$C$4,'Industry Averages'!$A$19:$AE$112,7,FALSE)+Koa_emercountry_sec!$C$17)*(1-Koa_emercountry_sec!$C$19)</f>
        <v>0.032040441266795</v>
      </c>
    </row>
    <row r="22" spans="1:8" customHeight="1" ht="15.75" s="21" customFormat="1">
      <c r="B22" s="24"/>
      <c r="C22" s="25"/>
    </row>
    <row r="23" spans="1:8" customHeight="1" ht="15.75" s="21" customFormat="1">
      <c r="B23" s="69" t="s">
        <v>64</v>
      </c>
      <c r="C23" s="78">
        <f>'Reporte Koa Sectorial'!$C$18+Koa_emercountry_sec!$C$17</f>
        <v>0.037247434420985</v>
      </c>
    </row>
    <row r="24" spans="1:8" customHeight="1" ht="15.75" s="21" customFormat="1"/>
    <row r="25" spans="1:8" customHeight="1" ht="15.75">
      <c r="A25" s="21"/>
      <c r="B25" s="69" t="s">
        <v>24</v>
      </c>
      <c r="C25" s="78">
        <f>'Cálculo del Rf'!$B$28+VLOOKUP('Pagina principal'!$C$4,'Industry Averages'!$A$19:$AE$112,14,FALSE)*'Prima de mercado'!$J$3+Koa_emercountry_sec!$C$17</f>
        <v>0.050349314273835</v>
      </c>
      <c r="D25" s="21"/>
    </row>
    <row r="26" spans="1:8" customHeight="1" ht="15.75">
      <c r="A26" s="21"/>
      <c r="B26" s="21"/>
      <c r="C26" s="21"/>
      <c r="D26" s="21"/>
    </row>
    <row r="27" spans="1:8" customHeight="1" ht="15.75">
      <c r="A27" s="34"/>
      <c r="B27" s="69" t="s">
        <v>33</v>
      </c>
      <c r="C27" s="78">
        <f>'Cálculo del Rf'!$B$28+VLOOKUP('Pagina principal'!$C$4,'Industry Averages'!$A$19:$AE$112,31,FALSE)+Koa_emercountry_sec!$C$17</f>
        <v>0.054886959333086</v>
      </c>
      <c r="D27" s="60"/>
    </row>
    <row r="28" spans="1:8" customHeight="1" ht="15.75" s="21" customFormat="1">
      <c r="A28" s="34"/>
      <c r="B28" s="37"/>
      <c r="C28" s="25"/>
      <c r="D28" s="60"/>
    </row>
    <row r="29" spans="1:8" customHeight="1" ht="15.75" s="21" customFormat="1">
      <c r="A29" s="34"/>
      <c r="B29" s="69" t="s">
        <v>37</v>
      </c>
      <c r="C29" s="78">
        <f>C21*C10/(C12+C10)+C27*C12/(C12+C10)</f>
        <v>0.051079206322038</v>
      </c>
      <c r="D29" s="60"/>
    </row>
    <row r="30" spans="1:8">
      <c r="A30" s="21"/>
      <c r="B30" s="21"/>
      <c r="C30" s="21"/>
      <c r="D30" s="21"/>
    </row>
    <row r="1048576" spans="1:8" hidden="true">
      <c r="A1048576">
        <f>1048510:1048576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E6:F6"/>
    <mergeCell ref="B2:F2"/>
  </mergeCells>
  <dataValidations count="4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9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8" r:id="rId3" name="Button 12">
              <controlPr defaultSize="0" print="0" autoFill="0" autoPict="0" macro="[0]!Cal_koaemercountry">
                <anchor moveWithCells="1" sizeWithCells="1">
                  <from>
                    <xdr:col>2</xdr:col>
                    <xdr:colOff>9525</xdr:colOff>
                    <xdr:row>12</xdr:row>
                    <xdr:rowOff>104775</xdr:rowOff>
                  </from>
                  <to>
                    <xdr:col>2</xdr:col>
                    <xdr:colOff>828675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4" name="Button 23">
              <controlPr defaultSize="0" print="0" autoFill="0" autoPict="0" macro="[0]!ke_empresa_wacc">
                <anchor moveWithCells="1" sizeWithCells="1">
                  <from>
                    <xdr:col>1</xdr:col>
                    <xdr:colOff>2114550</xdr:colOff>
                    <xdr:row>30</xdr:row>
                    <xdr:rowOff>38100</xdr:rowOff>
                  </from>
                  <to>
                    <xdr:col>3</xdr:col>
                    <xdr:colOff>419100</xdr:colOff>
                    <xdr:row>31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XFD42"/>
  <sheetViews>
    <sheetView tabSelected="0" workbookViewId="0" zoomScale="84" zoomScaleNormal="84" showGridLines="false" showRowColHeaders="1">
      <selection activeCell="C31" sqref="C31"/>
    </sheetView>
  </sheetViews>
  <sheetFormatPr defaultRowHeight="14.4" zeroHeight="1" defaultColWidth="0" outlineLevelRow="0" outlineLevelCol="0"/>
  <cols>
    <col min="1" max="1" width="11.42578125" customWidth="true" style="21"/>
    <col min="2" max="2" width="46.28515625" customWidth="true" style="0"/>
    <col min="3" max="3" width="15.7109375" customWidth="true" style="0"/>
    <col min="4" max="4" width="15.5703125" customWidth="true" style="21"/>
    <col min="5" max="5" width="11.42578125" customWidth="true" style="21"/>
    <col min="6" max="6" width="8.42578125" customWidth="true" style="21"/>
    <col min="7" max="7" width="19.42578125" customWidth="true" style="21"/>
    <col min="8" max="8" width="11.42578125" customWidth="true" style="21"/>
    <col min="9" max="9" width="11.42578125" customWidth="true" style="21"/>
    <col min="10" max="10" width="11.42578125" customWidth="true" style="21"/>
    <col min="11" max="11" width="11.42578125" customWidth="true" style="63"/>
    <col min="12" max="12" width="11.42578125" customWidth="true" style="63"/>
    <col min="13" max="13" width="11.42578125" hidden="true" customWidth="true" style="21"/>
    <col min="14" max="14" width="11.42578125" hidden="true" customWidth="true" style="0"/>
  </cols>
  <sheetData>
    <row r="1" spans="1:16384" customHeight="1" ht="75"/>
    <row r="2" spans="1:16384" customHeight="1" ht="15.75" s="55" customFormat="1">
      <c r="A2" s="21"/>
      <c r="B2" s="272" t="s">
        <v>47</v>
      </c>
      <c r="C2" s="272"/>
      <c r="D2" s="272"/>
      <c r="E2" s="21"/>
      <c r="F2" s="21"/>
      <c r="G2" s="21"/>
      <c r="H2" s="21"/>
      <c r="I2" s="21"/>
      <c r="J2" s="21"/>
      <c r="K2" s="63"/>
      <c r="L2" s="63"/>
    </row>
    <row r="3" spans="1:16384" s="55" customFormat="1">
      <c r="D3" s="21"/>
      <c r="E3" s="21"/>
      <c r="F3" s="21"/>
      <c r="G3" s="21"/>
      <c r="H3" s="21"/>
      <c r="I3" s="21"/>
      <c r="J3" s="21"/>
      <c r="K3" s="63"/>
      <c r="L3" s="63"/>
    </row>
    <row r="4" spans="1:16384" customHeight="1" ht="15.75" s="274" customFormat="1">
      <c r="A4" s="274"/>
    </row>
    <row r="5" spans="1:16384" customHeight="1" ht="15.75" s="56" customFormat="1">
      <c r="A5" s="21"/>
      <c r="B5" s="22"/>
      <c r="C5" s="97" t="s">
        <v>48</v>
      </c>
      <c r="D5" s="98" t="s">
        <v>49</v>
      </c>
      <c r="E5" s="21"/>
      <c r="F5" s="21"/>
      <c r="G5" s="21"/>
      <c r="H5" s="21"/>
      <c r="I5" s="21"/>
      <c r="J5" s="21"/>
      <c r="K5" s="64"/>
      <c r="L5" s="64"/>
      <c r="M5" s="55"/>
    </row>
    <row r="6" spans="1:16384" customHeight="1" ht="15.75" s="56" customFormat="1">
      <c r="A6" s="21"/>
      <c r="B6" s="75" t="s">
        <v>65</v>
      </c>
      <c r="C6" s="101">
        <f>(1+D6)/(1+Devaluación!I21)-1</f>
        <v>0.094366488377115</v>
      </c>
      <c r="D6" s="270">
        <v>0.12</v>
      </c>
      <c r="E6" s="21"/>
      <c r="F6" s="21"/>
      <c r="G6" s="21"/>
      <c r="H6" s="21"/>
      <c r="I6" s="21"/>
      <c r="J6" s="21"/>
      <c r="K6" s="64"/>
      <c r="L6" s="64"/>
      <c r="M6" s="55"/>
    </row>
    <row r="7" spans="1:16384" customHeight="1" ht="15.75" s="56" customFormat="1">
      <c r="A7" s="21"/>
      <c r="B7" s="22"/>
      <c r="C7" s="22"/>
      <c r="D7" s="21"/>
      <c r="E7" s="21"/>
      <c r="F7" s="21"/>
      <c r="G7" s="21"/>
      <c r="H7" s="21"/>
      <c r="I7" s="21"/>
      <c r="J7" s="21"/>
      <c r="K7" s="64"/>
      <c r="L7" s="64"/>
      <c r="M7" s="55"/>
    </row>
    <row r="8" spans="1:16384" customHeight="1" ht="15.75" s="56" customFormat="1">
      <c r="A8" s="21"/>
      <c r="B8" s="75" t="s">
        <v>51</v>
      </c>
      <c r="C8" s="101">
        <f>Koa_emercountry_sec!$C$8</f>
        <v>0.2</v>
      </c>
      <c r="D8" s="267"/>
      <c r="E8" s="21"/>
      <c r="F8" s="21"/>
      <c r="G8" s="21"/>
      <c r="H8" s="21"/>
      <c r="I8" s="21"/>
      <c r="J8" s="21"/>
      <c r="K8" s="64"/>
      <c r="L8" s="64"/>
      <c r="M8" s="55"/>
    </row>
    <row r="9" spans="1:16384" customHeight="1" ht="15.75" s="56" customFormat="1">
      <c r="A9" s="21"/>
      <c r="B9" s="22"/>
      <c r="C9" s="22"/>
      <c r="D9" s="23"/>
      <c r="E9" s="21"/>
      <c r="F9" s="21"/>
      <c r="G9" s="21"/>
      <c r="H9" s="21"/>
      <c r="I9" s="21"/>
      <c r="J9" s="21"/>
      <c r="K9" s="64"/>
      <c r="L9" s="64"/>
      <c r="M9" s="55"/>
    </row>
    <row r="10" spans="1:16384" customHeight="1" ht="15.75" s="56" customFormat="1">
      <c r="A10" s="21"/>
      <c r="B10" s="75" t="s">
        <v>42</v>
      </c>
      <c r="C10" s="268">
        <f>Koa_emercountry_sec!$C$10</f>
        <v>10000</v>
      </c>
      <c r="D10" s="32"/>
      <c r="E10" s="21"/>
      <c r="F10" s="21"/>
      <c r="G10" s="21"/>
      <c r="H10" s="21"/>
      <c r="I10" s="21"/>
      <c r="J10" s="21"/>
      <c r="K10" s="64"/>
      <c r="L10" s="64"/>
      <c r="M10" s="55"/>
    </row>
    <row r="11" spans="1:16384" customHeight="1" ht="15.75" s="56" customFormat="1">
      <c r="A11" s="21"/>
      <c r="B11" s="22"/>
      <c r="C11" s="22"/>
      <c r="D11" s="23"/>
      <c r="E11" s="21"/>
      <c r="F11" s="21"/>
      <c r="G11" s="21"/>
      <c r="H11" s="21"/>
      <c r="I11" s="21"/>
      <c r="J11" s="21"/>
      <c r="K11" s="64"/>
      <c r="L11" s="64"/>
      <c r="M11" s="55"/>
    </row>
    <row r="12" spans="1:16384" customHeight="1" ht="15.75" s="56" customFormat="1">
      <c r="A12" s="21"/>
      <c r="B12" s="75" t="s">
        <v>43</v>
      </c>
      <c r="C12" s="268">
        <f>Koa_emercountry_sec!$C$12</f>
        <v>50000</v>
      </c>
      <c r="D12" s="32"/>
      <c r="E12" s="21"/>
      <c r="F12" s="21"/>
      <c r="G12" s="21"/>
      <c r="H12" s="21"/>
      <c r="I12" s="21"/>
      <c r="J12" s="21"/>
      <c r="K12" s="63"/>
      <c r="L12" s="63"/>
      <c r="M12" s="55"/>
    </row>
    <row r="13" spans="1:16384" s="56" customFormat="1">
      <c r="A13" s="21"/>
      <c r="B13" s="22"/>
      <c r="C13" s="22"/>
      <c r="D13" s="21"/>
      <c r="E13" s="21"/>
      <c r="F13" s="21"/>
      <c r="G13" s="21"/>
      <c r="H13" s="21"/>
      <c r="I13" s="21"/>
      <c r="J13" s="21"/>
      <c r="K13" s="63"/>
      <c r="L13" s="63"/>
      <c r="M13" s="55"/>
    </row>
    <row r="14" spans="1:16384" customHeight="1" ht="44.25" s="56" customFormat="1">
      <c r="A14" s="21"/>
      <c r="B14" s="288" t="s">
        <v>52</v>
      </c>
      <c r="C14" s="288"/>
      <c r="D14" s="288"/>
      <c r="E14" s="21"/>
      <c r="F14" s="21"/>
      <c r="G14" s="21"/>
      <c r="H14" s="21"/>
      <c r="I14" s="21"/>
      <c r="J14" s="21"/>
      <c r="K14" s="63"/>
      <c r="L14" s="63"/>
      <c r="M14" s="55"/>
    </row>
    <row r="15" spans="1:16384" customHeight="1" ht="15.75" s="56" customFormat="1">
      <c r="A15" s="21"/>
      <c r="E15" s="21"/>
      <c r="F15" s="21"/>
      <c r="G15" s="21"/>
      <c r="H15" s="21"/>
      <c r="I15" s="21"/>
      <c r="J15" s="21"/>
      <c r="K15" s="63"/>
      <c r="L15" s="63"/>
      <c r="M15" s="55"/>
    </row>
    <row r="16" spans="1:16384" customHeight="1" ht="15.75" s="56" customFormat="1">
      <c r="A16" s="21"/>
      <c r="B16" s="75" t="s">
        <v>35</v>
      </c>
      <c r="C16" s="188">
        <f>VLOOKUP(Koa_emercountry_sec_10!$C$6,IR!$A$1:$G$184,7,FALSE)</f>
        <v>0.295</v>
      </c>
      <c r="D16" s="32"/>
      <c r="E16" s="21"/>
      <c r="F16" s="21"/>
      <c r="G16" s="21"/>
      <c r="H16" s="21"/>
      <c r="I16" s="21"/>
      <c r="J16" s="21"/>
      <c r="K16" s="63"/>
      <c r="L16" s="63"/>
      <c r="M16" s="55"/>
    </row>
    <row r="17" spans="1:16384" s="56" customFormat="1">
      <c r="A17" s="21"/>
      <c r="E17" s="21"/>
      <c r="F17" s="21"/>
      <c r="G17" s="21"/>
      <c r="H17" s="21"/>
      <c r="I17" s="21"/>
      <c r="J17" s="21"/>
      <c r="K17" s="63"/>
      <c r="L17" s="63"/>
      <c r="M17" s="55"/>
    </row>
    <row r="18" spans="1:16384" s="56" customFormat="1">
      <c r="A18" s="178"/>
      <c r="E18" s="21"/>
      <c r="F18" s="21"/>
      <c r="G18" s="21"/>
      <c r="H18" s="21"/>
      <c r="I18" s="21"/>
      <c r="J18" s="21"/>
      <c r="K18" s="64"/>
      <c r="L18" s="64"/>
      <c r="M18" s="55"/>
    </row>
    <row r="19" spans="1:16384" s="55" customFormat="1">
      <c r="A19" s="21"/>
      <c r="E19" s="21"/>
      <c r="F19" s="21"/>
      <c r="G19" s="21"/>
      <c r="H19" s="21"/>
      <c r="I19" s="21"/>
      <c r="J19" s="21"/>
      <c r="K19" s="64"/>
      <c r="L19" s="64"/>
    </row>
    <row r="20" spans="1:16384" s="55" customFormat="1">
      <c r="A20" s="21"/>
      <c r="B20" s="22"/>
      <c r="C20" s="32"/>
      <c r="D20" s="21"/>
      <c r="E20" s="21"/>
      <c r="F20" s="21"/>
      <c r="G20" s="21"/>
      <c r="H20" s="21"/>
      <c r="I20" s="21"/>
      <c r="J20" s="21"/>
      <c r="K20" s="37" t="s">
        <v>53</v>
      </c>
      <c r="L20" s="65">
        <f>C23</f>
        <v>0.066528374305866</v>
      </c>
    </row>
    <row r="21" spans="1:16384" customHeight="1" ht="15.75" s="55" customFormat="1">
      <c r="A21" s="21"/>
      <c r="B21" s="22"/>
      <c r="C21" s="56"/>
      <c r="D21" s="56"/>
      <c r="E21" s="21"/>
      <c r="F21" s="21"/>
      <c r="G21" s="21"/>
      <c r="H21" s="21"/>
      <c r="I21" s="21"/>
      <c r="J21" s="21"/>
      <c r="K21" s="37" t="s">
        <v>54</v>
      </c>
      <c r="L21" s="66">
        <f>C25</f>
        <v>0.084837247312906</v>
      </c>
    </row>
    <row r="22" spans="1:16384" customHeight="1" ht="15.75" s="55" customFormat="1">
      <c r="A22" s="21"/>
      <c r="B22" s="56"/>
      <c r="C22" s="99" t="s">
        <v>48</v>
      </c>
      <c r="D22" s="100" t="s">
        <v>49</v>
      </c>
      <c r="E22" s="21"/>
      <c r="F22" s="21"/>
      <c r="G22" s="21"/>
      <c r="H22" s="21"/>
      <c r="I22" s="21"/>
      <c r="J22" s="21"/>
      <c r="K22" s="37" t="s">
        <v>55</v>
      </c>
      <c r="L22" s="66">
        <f>C27</f>
        <v>0.089374892372158</v>
      </c>
    </row>
    <row r="23" spans="1:16384" customHeight="1" ht="15.75" s="56" customFormat="1">
      <c r="A23" s="21"/>
      <c r="B23" s="69" t="s">
        <v>53</v>
      </c>
      <c r="C23" s="102">
        <f>$C$6*(1-$C$16)</f>
        <v>0.066528374305866</v>
      </c>
      <c r="D23" s="95">
        <f>(1+Devaluación!$I$21)*(1+C23)-1</f>
        <v>0.091509829576347</v>
      </c>
      <c r="E23" s="21"/>
      <c r="F23" s="21"/>
      <c r="G23" s="21"/>
      <c r="H23" s="21"/>
      <c r="I23" s="21"/>
      <c r="J23" s="21"/>
      <c r="K23" s="37" t="s">
        <v>56</v>
      </c>
      <c r="L23" s="65">
        <f>C33</f>
        <v>0.08556713936111</v>
      </c>
      <c r="M23" s="55"/>
    </row>
    <row r="24" spans="1:16384" customHeight="1" ht="15.75">
      <c r="B24" s="21"/>
      <c r="C24" s="83"/>
    </row>
    <row r="25" spans="1:16384" customHeight="1" ht="15.75" s="21" customFormat="1">
      <c r="B25" s="69" t="s">
        <v>54</v>
      </c>
      <c r="C25" s="102">
        <f>Koa_emercountry_sec!$C$25+Wacc_empresa!$C$23-Koa_emercountry_sec!$C$21</f>
        <v>0.084837247312906</v>
      </c>
      <c r="D25" s="95">
        <f>(1+Devaluación!$I$21)*(1+C25)-1</f>
        <v>0.11024755408242</v>
      </c>
      <c r="K25" s="37" t="s">
        <v>57</v>
      </c>
      <c r="L25" s="66">
        <f>C29</f>
        <v>0.16666666666667</v>
      </c>
    </row>
    <row r="26" spans="1:16384" customHeight="1" ht="15.75" s="21" customFormat="1">
      <c r="C26" s="83"/>
      <c r="K26" s="37" t="s">
        <v>58</v>
      </c>
      <c r="L26" s="66">
        <f>C31</f>
        <v>0.83333333333333</v>
      </c>
    </row>
    <row r="27" spans="1:16384" customHeight="1" ht="15.75" s="21" customFormat="1">
      <c r="B27" s="69" t="s">
        <v>55</v>
      </c>
      <c r="C27" s="102">
        <f>Koa_emercountry_sec!$C$27+Wacc_empresa!$C$23-Koa_emercountry_sec!$C$21</f>
        <v>0.089374892372158</v>
      </c>
      <c r="D27" s="95">
        <f>(1+Devaluación!$I$21)*(1+C27)-1</f>
        <v>0.11489148508756</v>
      </c>
      <c r="K27" s="63"/>
      <c r="L27" s="63"/>
    </row>
    <row r="28" spans="1:16384" customHeight="1" ht="15.75" s="21" customFormat="1">
      <c r="C28" s="83"/>
      <c r="K28" s="63"/>
      <c r="L28" s="63"/>
    </row>
    <row r="29" spans="1:16384" customHeight="1" ht="15.75" s="21" customFormat="1">
      <c r="B29" s="69" t="s">
        <v>59</v>
      </c>
      <c r="C29" s="93">
        <f>C10/(C10+C12)</f>
        <v>0.16666666666667</v>
      </c>
      <c r="D29" s="93">
        <f>C29</f>
        <v>0.16666666666667</v>
      </c>
      <c r="K29" s="63"/>
      <c r="L29" s="63"/>
    </row>
    <row r="30" spans="1:16384" customHeight="1" ht="15.75" s="21" customFormat="1">
      <c r="C30" s="83"/>
      <c r="D30" s="83"/>
      <c r="K30" s="63"/>
      <c r="L30" s="63"/>
    </row>
    <row r="31" spans="1:16384" customHeight="1" ht="15.75" s="21" customFormat="1">
      <c r="B31" s="69" t="s">
        <v>60</v>
      </c>
      <c r="C31" s="93">
        <f>C12/(C12+C10)</f>
        <v>0.83333333333333</v>
      </c>
      <c r="D31" s="93">
        <f>C31</f>
        <v>0.83333333333333</v>
      </c>
      <c r="K31" s="63"/>
      <c r="L31" s="63"/>
    </row>
    <row r="32" spans="1:16384" customHeight="1" ht="15.75">
      <c r="B32" s="37"/>
      <c r="C32" s="38"/>
    </row>
    <row r="33" spans="1:16384" customHeight="1" ht="15.75">
      <c r="B33" s="69" t="s">
        <v>56</v>
      </c>
      <c r="C33" s="95">
        <f>C27*C31+C23*C29</f>
        <v>0.08556713936111</v>
      </c>
      <c r="D33" s="95">
        <f>(1+Devaluación!$I$21)*(1+C33)-1</f>
        <v>0.11099454250236</v>
      </c>
    </row>
    <row r="34" spans="1:16384" customHeight="1" ht="15"/>
    <row r="35" spans="1:16384" customHeight="1" ht="15" s="176" customFormat="1">
      <c r="A35" s="120"/>
      <c r="E35" s="120"/>
      <c r="F35" s="175"/>
      <c r="G35" s="286" t="s">
        <v>25</v>
      </c>
      <c r="H35" s="287"/>
      <c r="I35" s="120"/>
      <c r="J35" s="175"/>
      <c r="K35" s="120"/>
      <c r="L35" s="175"/>
      <c r="M35" s="120"/>
      <c r="N35" s="175"/>
      <c r="O35" s="120"/>
      <c r="P35" s="175"/>
      <c r="Q35" s="120"/>
      <c r="R35" s="175"/>
      <c r="S35" s="120"/>
      <c r="T35" s="175"/>
      <c r="U35" s="120"/>
      <c r="V35" s="175"/>
      <c r="W35" s="120"/>
      <c r="X35" s="175"/>
      <c r="Y35" s="120"/>
      <c r="Z35" s="175"/>
      <c r="AA35" s="120"/>
      <c r="AB35" s="175"/>
      <c r="AC35" s="120"/>
      <c r="AD35" s="175"/>
      <c r="AE35" s="120"/>
      <c r="AF35" s="175"/>
      <c r="AG35" s="120"/>
      <c r="AH35" s="175"/>
      <c r="AI35" s="120"/>
      <c r="AJ35" s="175"/>
      <c r="AK35" s="120"/>
      <c r="AL35" s="175"/>
      <c r="AM35" s="120"/>
      <c r="AN35" s="175"/>
      <c r="AO35" s="120"/>
      <c r="AP35" s="175"/>
      <c r="AQ35" s="120"/>
      <c r="AR35" s="175"/>
      <c r="AS35" s="120"/>
      <c r="AT35" s="175"/>
      <c r="AU35" s="120"/>
      <c r="AV35" s="175"/>
      <c r="AW35" s="120"/>
      <c r="AX35" s="175"/>
      <c r="AY35" s="120"/>
      <c r="AZ35" s="175"/>
      <c r="BA35" s="120"/>
      <c r="BB35" s="175"/>
      <c r="BC35" s="120"/>
      <c r="BD35" s="175"/>
      <c r="BE35" s="120"/>
      <c r="BF35" s="175"/>
      <c r="BG35" s="120"/>
      <c r="BH35" s="175"/>
      <c r="BI35" s="120"/>
      <c r="BJ35" s="175"/>
      <c r="BK35" s="120"/>
      <c r="BL35" s="175"/>
      <c r="BM35" s="120"/>
      <c r="BN35" s="175"/>
      <c r="BO35" s="120"/>
      <c r="BP35" s="175"/>
      <c r="BQ35" s="120"/>
      <c r="BR35" s="175"/>
      <c r="BS35" s="120"/>
      <c r="BT35" s="175"/>
      <c r="BU35" s="120"/>
      <c r="BV35" s="175"/>
      <c r="BW35" s="120"/>
      <c r="BX35" s="175"/>
      <c r="BY35" s="120"/>
      <c r="BZ35" s="175"/>
      <c r="CA35" s="120"/>
      <c r="CB35" s="175"/>
      <c r="CC35" s="120"/>
      <c r="CD35" s="175"/>
      <c r="CE35" s="120"/>
      <c r="CF35" s="175"/>
      <c r="CG35" s="120"/>
      <c r="CH35" s="175"/>
      <c r="CI35" s="120"/>
      <c r="CJ35" s="175"/>
      <c r="CK35" s="120"/>
      <c r="CL35" s="175"/>
      <c r="CM35" s="120"/>
      <c r="CN35" s="175"/>
      <c r="CO35" s="120"/>
      <c r="CP35" s="175"/>
      <c r="CQ35" s="120"/>
      <c r="CR35" s="175"/>
      <c r="CS35" s="120"/>
      <c r="CT35" s="175"/>
      <c r="CU35" s="120"/>
      <c r="CV35" s="175"/>
      <c r="CW35" s="120"/>
      <c r="CX35" s="175"/>
      <c r="CY35" s="120"/>
      <c r="CZ35" s="175"/>
      <c r="DA35" s="120"/>
      <c r="DB35" s="175"/>
      <c r="DC35" s="120"/>
      <c r="DD35" s="175"/>
      <c r="DE35" s="120"/>
      <c r="DF35" s="175"/>
      <c r="DG35" s="120"/>
      <c r="DH35" s="175"/>
      <c r="DI35" s="120"/>
      <c r="DJ35" s="175"/>
      <c r="DK35" s="120"/>
      <c r="DL35" s="175"/>
      <c r="DM35" s="120"/>
      <c r="DN35" s="175"/>
      <c r="DO35" s="120"/>
      <c r="DP35" s="175"/>
      <c r="DQ35" s="120"/>
      <c r="DR35" s="175"/>
      <c r="DS35" s="120"/>
      <c r="DT35" s="175"/>
      <c r="DU35" s="120"/>
      <c r="DV35" s="175"/>
      <c r="DW35" s="120"/>
      <c r="DX35" s="175"/>
      <c r="DY35" s="120"/>
      <c r="DZ35" s="175"/>
      <c r="EA35" s="120"/>
      <c r="EB35" s="175"/>
      <c r="EC35" s="120"/>
      <c r="ED35" s="175"/>
      <c r="EE35" s="120"/>
      <c r="EF35" s="175"/>
      <c r="EG35" s="120"/>
      <c r="EH35" s="175"/>
      <c r="EI35" s="120"/>
      <c r="EJ35" s="175"/>
      <c r="EK35" s="120"/>
      <c r="EL35" s="175"/>
      <c r="EM35" s="120"/>
      <c r="EN35" s="175"/>
      <c r="EO35" s="120"/>
      <c r="EP35" s="175"/>
      <c r="EQ35" s="120"/>
      <c r="ER35" s="175"/>
      <c r="ES35" s="120"/>
      <c r="ET35" s="175"/>
      <c r="EU35" s="120"/>
      <c r="EV35" s="175"/>
      <c r="EW35" s="120"/>
      <c r="EX35" s="175"/>
      <c r="EY35" s="120"/>
      <c r="EZ35" s="175"/>
      <c r="FA35" s="120"/>
      <c r="FB35" s="175"/>
      <c r="FC35" s="120"/>
      <c r="FD35" s="175"/>
      <c r="FE35" s="120"/>
      <c r="FF35" s="175"/>
      <c r="FG35" s="120"/>
      <c r="FH35" s="175"/>
      <c r="FI35" s="120"/>
      <c r="FJ35" s="175"/>
      <c r="FK35" s="120"/>
      <c r="FL35" s="175"/>
      <c r="FM35" s="120"/>
      <c r="FN35" s="175"/>
      <c r="FO35" s="120"/>
      <c r="FP35" s="175"/>
      <c r="FQ35" s="120"/>
      <c r="FR35" s="175"/>
      <c r="FS35" s="120"/>
      <c r="FT35" s="175"/>
      <c r="FU35" s="120"/>
      <c r="FV35" s="175"/>
      <c r="FW35" s="120"/>
      <c r="FX35" s="175"/>
      <c r="FY35" s="120"/>
      <c r="FZ35" s="175"/>
      <c r="GA35" s="120"/>
      <c r="GB35" s="175"/>
      <c r="GC35" s="120"/>
      <c r="GD35" s="175"/>
      <c r="GE35" s="120"/>
      <c r="GF35" s="175"/>
      <c r="GG35" s="120"/>
      <c r="GH35" s="175"/>
      <c r="GI35" s="120"/>
      <c r="GJ35" s="175"/>
      <c r="GK35" s="120"/>
      <c r="GL35" s="175"/>
      <c r="GM35" s="120"/>
      <c r="GN35" s="175"/>
      <c r="GO35" s="120"/>
      <c r="GP35" s="175"/>
      <c r="GQ35" s="120"/>
      <c r="GR35" s="175"/>
      <c r="GS35" s="120"/>
      <c r="GT35" s="175"/>
      <c r="GU35" s="120"/>
      <c r="GV35" s="175"/>
      <c r="GW35" s="120"/>
      <c r="GX35" s="175"/>
      <c r="GY35" s="120"/>
      <c r="GZ35" s="175"/>
      <c r="HA35" s="120"/>
      <c r="HB35" s="175"/>
      <c r="HC35" s="120"/>
      <c r="HD35" s="175"/>
      <c r="HE35" s="120"/>
      <c r="HF35" s="175"/>
      <c r="HG35" s="120"/>
      <c r="HH35" s="175"/>
      <c r="HI35" s="120"/>
      <c r="HJ35" s="175"/>
      <c r="HK35" s="120"/>
      <c r="HL35" s="175"/>
      <c r="HM35" s="120"/>
      <c r="HN35" s="175"/>
      <c r="HO35" s="120"/>
      <c r="HP35" s="175"/>
      <c r="HQ35" s="120"/>
      <c r="HR35" s="175"/>
      <c r="HS35" s="120"/>
      <c r="HT35" s="175"/>
      <c r="HU35" s="120"/>
      <c r="HV35" s="175"/>
      <c r="HW35" s="120"/>
      <c r="HX35" s="175"/>
      <c r="HY35" s="120"/>
      <c r="HZ35" s="175"/>
      <c r="IA35" s="120"/>
      <c r="IB35" s="175"/>
      <c r="IC35" s="120"/>
      <c r="ID35" s="175"/>
      <c r="IE35" s="120"/>
      <c r="IF35" s="175"/>
      <c r="IG35" s="120"/>
      <c r="IH35" s="175"/>
      <c r="II35" s="120"/>
      <c r="IJ35" s="175"/>
      <c r="IK35" s="120"/>
      <c r="IL35" s="175"/>
      <c r="IM35" s="120"/>
      <c r="IN35" s="175"/>
      <c r="IO35" s="120"/>
      <c r="IP35" s="175"/>
      <c r="IQ35" s="120"/>
      <c r="IR35" s="175"/>
      <c r="IS35" s="120"/>
      <c r="IT35" s="175"/>
      <c r="IU35" s="120"/>
      <c r="IV35" s="175"/>
      <c r="IW35" s="120"/>
      <c r="IX35" s="175"/>
      <c r="IY35" s="120"/>
      <c r="IZ35" s="175"/>
      <c r="JA35" s="120"/>
      <c r="JB35" s="175"/>
      <c r="JC35" s="120"/>
      <c r="JD35" s="175"/>
      <c r="JE35" s="120"/>
      <c r="JF35" s="175"/>
      <c r="JG35" s="120"/>
      <c r="JH35" s="175"/>
      <c r="JI35" s="120"/>
      <c r="JJ35" s="175"/>
      <c r="JK35" s="120"/>
      <c r="JL35" s="175"/>
      <c r="JM35" s="120"/>
      <c r="JN35" s="175"/>
      <c r="JO35" s="120"/>
      <c r="JP35" s="175"/>
      <c r="JQ35" s="120"/>
      <c r="JR35" s="175"/>
      <c r="JS35" s="120"/>
      <c r="JT35" s="175"/>
      <c r="JU35" s="120"/>
      <c r="JV35" s="175"/>
      <c r="JW35" s="120"/>
      <c r="JX35" s="175"/>
      <c r="JY35" s="120"/>
      <c r="JZ35" s="175"/>
      <c r="KA35" s="120"/>
      <c r="KB35" s="175"/>
      <c r="KC35" s="120"/>
      <c r="KD35" s="175"/>
      <c r="KE35" s="120"/>
      <c r="KF35" s="175"/>
      <c r="KG35" s="120"/>
      <c r="KH35" s="175"/>
      <c r="KI35" s="120"/>
      <c r="KJ35" s="175"/>
      <c r="KK35" s="120"/>
      <c r="KL35" s="175"/>
      <c r="KM35" s="120"/>
      <c r="KN35" s="175"/>
      <c r="KO35" s="120"/>
      <c r="KP35" s="175"/>
      <c r="KQ35" s="120"/>
      <c r="KR35" s="175"/>
      <c r="KS35" s="120"/>
      <c r="KT35" s="175"/>
      <c r="KU35" s="120"/>
      <c r="KV35" s="175"/>
      <c r="KW35" s="120"/>
      <c r="KX35" s="175"/>
      <c r="KY35" s="120"/>
      <c r="KZ35" s="175"/>
      <c r="LA35" s="120"/>
      <c r="LB35" s="175"/>
      <c r="LC35" s="120"/>
      <c r="LD35" s="175"/>
      <c r="LE35" s="120"/>
      <c r="LF35" s="175"/>
      <c r="LG35" s="120"/>
      <c r="LH35" s="175"/>
      <c r="LI35" s="120"/>
      <c r="LJ35" s="175"/>
      <c r="LK35" s="120"/>
      <c r="LL35" s="175"/>
      <c r="LM35" s="120"/>
      <c r="LN35" s="175"/>
      <c r="LO35" s="120"/>
      <c r="LP35" s="175"/>
      <c r="LQ35" s="120"/>
      <c r="LR35" s="175"/>
      <c r="LS35" s="120"/>
      <c r="LT35" s="175"/>
      <c r="LU35" s="120"/>
      <c r="LV35" s="175"/>
      <c r="LW35" s="120"/>
      <c r="LX35" s="175"/>
      <c r="LY35" s="120"/>
      <c r="LZ35" s="175"/>
      <c r="MA35" s="120"/>
      <c r="MB35" s="175"/>
      <c r="MC35" s="120"/>
      <c r="MD35" s="175"/>
      <c r="ME35" s="120"/>
      <c r="MF35" s="175"/>
      <c r="MG35" s="120"/>
      <c r="MH35" s="175"/>
      <c r="MI35" s="120"/>
      <c r="MJ35" s="175"/>
      <c r="MK35" s="120"/>
      <c r="ML35" s="175"/>
      <c r="MM35" s="120"/>
      <c r="MN35" s="175"/>
      <c r="MO35" s="120"/>
      <c r="MP35" s="175"/>
      <c r="MQ35" s="120"/>
      <c r="MR35" s="175"/>
      <c r="MS35" s="120"/>
      <c r="MT35" s="175"/>
      <c r="MU35" s="120"/>
      <c r="MV35" s="175"/>
      <c r="MW35" s="120"/>
      <c r="MX35" s="175"/>
      <c r="MY35" s="120"/>
      <c r="MZ35" s="175"/>
      <c r="NA35" s="120"/>
      <c r="NB35" s="175"/>
      <c r="NC35" s="120"/>
      <c r="ND35" s="175"/>
      <c r="NE35" s="120"/>
      <c r="NF35" s="175"/>
      <c r="NG35" s="120"/>
      <c r="NH35" s="175"/>
      <c r="NI35" s="120"/>
      <c r="NJ35" s="175"/>
      <c r="NK35" s="120"/>
      <c r="NL35" s="175"/>
      <c r="NM35" s="120"/>
      <c r="NN35" s="175"/>
      <c r="NO35" s="120"/>
      <c r="NP35" s="175"/>
      <c r="NQ35" s="120"/>
      <c r="NR35" s="175"/>
      <c r="NS35" s="120"/>
      <c r="NT35" s="175"/>
      <c r="NU35" s="120"/>
      <c r="NV35" s="175"/>
      <c r="NW35" s="120"/>
      <c r="NX35" s="175"/>
      <c r="NY35" s="120"/>
      <c r="NZ35" s="175"/>
      <c r="OA35" s="120"/>
      <c r="OB35" s="175"/>
      <c r="OC35" s="120"/>
      <c r="OD35" s="175"/>
      <c r="OE35" s="120"/>
      <c r="OF35" s="175"/>
      <c r="OG35" s="120"/>
      <c r="OH35" s="175"/>
      <c r="OI35" s="120"/>
      <c r="OJ35" s="175"/>
      <c r="OK35" s="120"/>
      <c r="OL35" s="175"/>
      <c r="OM35" s="120"/>
      <c r="ON35" s="175"/>
      <c r="OO35" s="120"/>
      <c r="OP35" s="175"/>
      <c r="OQ35" s="120"/>
      <c r="OR35" s="175"/>
      <c r="OS35" s="120"/>
      <c r="OT35" s="175"/>
      <c r="OU35" s="120"/>
      <c r="OV35" s="175"/>
      <c r="OW35" s="120"/>
      <c r="OX35" s="175"/>
      <c r="OY35" s="120"/>
      <c r="OZ35" s="175"/>
      <c r="PA35" s="120"/>
      <c r="PB35" s="175"/>
      <c r="PC35" s="120"/>
      <c r="PD35" s="175"/>
      <c r="PE35" s="120"/>
      <c r="PF35" s="175"/>
      <c r="PG35" s="120"/>
      <c r="PH35" s="175"/>
      <c r="PI35" s="120"/>
      <c r="PJ35" s="175"/>
      <c r="PK35" s="120"/>
      <c r="PL35" s="175"/>
      <c r="PM35" s="120"/>
      <c r="PN35" s="175"/>
      <c r="PO35" s="120"/>
      <c r="PP35" s="175"/>
      <c r="PQ35" s="120"/>
      <c r="PR35" s="175"/>
      <c r="PS35" s="120"/>
      <c r="PT35" s="175"/>
      <c r="PU35" s="120"/>
      <c r="PV35" s="175"/>
      <c r="PW35" s="120"/>
      <c r="PX35" s="175"/>
      <c r="PY35" s="120"/>
      <c r="PZ35" s="175"/>
      <c r="QA35" s="120"/>
      <c r="QB35" s="175"/>
      <c r="QC35" s="120"/>
      <c r="QD35" s="175"/>
      <c r="QE35" s="120"/>
      <c r="QF35" s="175"/>
      <c r="QG35" s="120"/>
      <c r="QH35" s="175"/>
      <c r="QI35" s="120"/>
      <c r="QJ35" s="175"/>
      <c r="QK35" s="120"/>
      <c r="QL35" s="175"/>
      <c r="QM35" s="120"/>
      <c r="QN35" s="175"/>
      <c r="QO35" s="120"/>
      <c r="QP35" s="175"/>
      <c r="QQ35" s="120"/>
      <c r="QR35" s="175"/>
      <c r="QS35" s="120"/>
      <c r="QT35" s="175"/>
      <c r="QU35" s="120"/>
      <c r="QV35" s="175"/>
      <c r="QW35" s="120"/>
      <c r="QX35" s="175"/>
      <c r="QY35" s="120"/>
      <c r="QZ35" s="175"/>
      <c r="RA35" s="120"/>
      <c r="RB35" s="175"/>
      <c r="RC35" s="120"/>
      <c r="RD35" s="175"/>
      <c r="RE35" s="120"/>
      <c r="RF35" s="175"/>
      <c r="RG35" s="120"/>
      <c r="RH35" s="175"/>
      <c r="RI35" s="120"/>
      <c r="RJ35" s="175"/>
      <c r="RK35" s="120"/>
      <c r="RL35" s="175"/>
      <c r="RM35" s="120"/>
      <c r="RN35" s="175"/>
      <c r="RO35" s="120"/>
      <c r="RP35" s="175"/>
      <c r="RQ35" s="120"/>
      <c r="RR35" s="175"/>
      <c r="RS35" s="120"/>
      <c r="RT35" s="175"/>
      <c r="RU35" s="120"/>
      <c r="RV35" s="175"/>
      <c r="RW35" s="120"/>
      <c r="RX35" s="175"/>
      <c r="RY35" s="120"/>
      <c r="RZ35" s="175"/>
      <c r="SA35" s="120"/>
      <c r="SB35" s="175"/>
      <c r="SC35" s="120"/>
      <c r="SD35" s="175"/>
      <c r="SE35" s="120"/>
      <c r="SF35" s="175"/>
      <c r="SG35" s="120"/>
      <c r="SH35" s="175"/>
      <c r="SI35" s="120"/>
      <c r="SJ35" s="175"/>
      <c r="SK35" s="120"/>
      <c r="SL35" s="175"/>
      <c r="SM35" s="120"/>
      <c r="SN35" s="175"/>
      <c r="SO35" s="120"/>
      <c r="SP35" s="175"/>
      <c r="SQ35" s="120"/>
      <c r="SR35" s="175"/>
      <c r="SS35" s="120"/>
      <c r="ST35" s="175"/>
      <c r="SU35" s="120"/>
      <c r="SV35" s="175"/>
      <c r="SW35" s="120"/>
      <c r="SX35" s="175"/>
      <c r="SY35" s="120"/>
      <c r="SZ35" s="175"/>
      <c r="TA35" s="120"/>
      <c r="TB35" s="175"/>
      <c r="TC35" s="120"/>
      <c r="TD35" s="175"/>
      <c r="TE35" s="120"/>
      <c r="TF35" s="175"/>
      <c r="TG35" s="120"/>
      <c r="TH35" s="175"/>
      <c r="TI35" s="120"/>
      <c r="TJ35" s="175"/>
      <c r="TK35" s="120"/>
      <c r="TL35" s="175"/>
      <c r="TM35" s="120"/>
      <c r="TN35" s="175"/>
      <c r="TO35" s="120"/>
      <c r="TP35" s="175"/>
      <c r="TQ35" s="120"/>
      <c r="TR35" s="175"/>
      <c r="TS35" s="120"/>
      <c r="TT35" s="175"/>
      <c r="TU35" s="120"/>
      <c r="TV35" s="175"/>
      <c r="TW35" s="120"/>
      <c r="TX35" s="175"/>
      <c r="TY35" s="120"/>
      <c r="TZ35" s="175"/>
      <c r="UA35" s="120"/>
      <c r="UB35" s="175"/>
      <c r="UC35" s="120"/>
      <c r="UD35" s="175"/>
      <c r="UE35" s="120"/>
      <c r="UF35" s="175"/>
      <c r="UG35" s="120"/>
      <c r="UH35" s="175"/>
      <c r="UI35" s="120"/>
      <c r="UJ35" s="175"/>
      <c r="UK35" s="120"/>
      <c r="UL35" s="175"/>
      <c r="UM35" s="120"/>
      <c r="UN35" s="175"/>
      <c r="UO35" s="120"/>
      <c r="UP35" s="175"/>
      <c r="UQ35" s="120"/>
      <c r="UR35" s="175"/>
      <c r="US35" s="120"/>
      <c r="UT35" s="175"/>
      <c r="UU35" s="120"/>
      <c r="UV35" s="175"/>
      <c r="UW35" s="120"/>
      <c r="UX35" s="175"/>
      <c r="UY35" s="120"/>
      <c r="UZ35" s="175"/>
      <c r="VA35" s="120"/>
      <c r="VB35" s="175"/>
      <c r="VC35" s="120"/>
      <c r="VD35" s="175"/>
      <c r="VE35" s="120"/>
      <c r="VF35" s="175"/>
      <c r="VG35" s="120"/>
      <c r="VH35" s="175"/>
      <c r="VI35" s="120"/>
      <c r="VJ35" s="175"/>
      <c r="VK35" s="120"/>
      <c r="VL35" s="175"/>
      <c r="VM35" s="120"/>
      <c r="VN35" s="175"/>
      <c r="VO35" s="120"/>
      <c r="VP35" s="175"/>
      <c r="VQ35" s="120"/>
      <c r="VR35" s="175"/>
      <c r="VS35" s="120"/>
      <c r="VT35" s="175"/>
      <c r="VU35" s="120"/>
      <c r="VV35" s="175"/>
      <c r="VW35" s="120"/>
      <c r="VX35" s="175"/>
      <c r="VY35" s="120"/>
      <c r="VZ35" s="175"/>
      <c r="WA35" s="120"/>
      <c r="WB35" s="175"/>
      <c r="WC35" s="120"/>
      <c r="WD35" s="175"/>
      <c r="WE35" s="120"/>
      <c r="WF35" s="175"/>
      <c r="WG35" s="120"/>
      <c r="WH35" s="175"/>
      <c r="WI35" s="120"/>
      <c r="WJ35" s="175"/>
      <c r="WK35" s="120"/>
      <c r="WL35" s="175"/>
      <c r="WM35" s="120"/>
      <c r="WN35" s="175"/>
      <c r="WO35" s="120"/>
      <c r="WP35" s="175"/>
      <c r="WQ35" s="120"/>
      <c r="WR35" s="175"/>
      <c r="WS35" s="120"/>
      <c r="WT35" s="175"/>
      <c r="WU35" s="120"/>
      <c r="WV35" s="175"/>
      <c r="WW35" s="120"/>
      <c r="WX35" s="175"/>
      <c r="WY35" s="120"/>
      <c r="WZ35" s="175"/>
      <c r="XA35" s="120"/>
      <c r="XB35" s="175"/>
      <c r="XC35" s="120"/>
      <c r="XD35" s="175"/>
      <c r="XE35" s="120"/>
      <c r="XF35" s="175"/>
      <c r="XG35" s="120"/>
      <c r="XH35" s="175"/>
      <c r="XI35" s="120"/>
      <c r="XJ35" s="175"/>
      <c r="XK35" s="120"/>
      <c r="XL35" s="175"/>
      <c r="XM35" s="120"/>
      <c r="XN35" s="175"/>
      <c r="XO35" s="120"/>
      <c r="XP35" s="175"/>
      <c r="XQ35" s="120"/>
      <c r="XR35" s="175"/>
      <c r="XS35" s="120"/>
      <c r="XT35" s="175"/>
      <c r="XU35" s="120"/>
      <c r="XV35" s="175"/>
      <c r="XW35" s="120"/>
      <c r="XX35" s="175"/>
      <c r="XY35" s="120"/>
      <c r="XZ35" s="175"/>
      <c r="YA35" s="120"/>
      <c r="YB35" s="175"/>
      <c r="YC35" s="120"/>
      <c r="YD35" s="175"/>
      <c r="YE35" s="120"/>
      <c r="YF35" s="175"/>
      <c r="YG35" s="120"/>
      <c r="YH35" s="175"/>
      <c r="YI35" s="120"/>
      <c r="YJ35" s="175"/>
      <c r="YK35" s="120"/>
      <c r="YL35" s="175"/>
      <c r="YM35" s="120"/>
      <c r="YN35" s="175"/>
      <c r="YO35" s="120"/>
      <c r="YP35" s="175"/>
      <c r="YQ35" s="120"/>
      <c r="YR35" s="175"/>
      <c r="YS35" s="120"/>
      <c r="YT35" s="175"/>
      <c r="YU35" s="120"/>
      <c r="YV35" s="175"/>
      <c r="YW35" s="120"/>
      <c r="YX35" s="175"/>
      <c r="YY35" s="120"/>
      <c r="YZ35" s="175"/>
      <c r="ZA35" s="120"/>
      <c r="ZB35" s="175"/>
      <c r="ZC35" s="120"/>
      <c r="ZD35" s="175"/>
      <c r="ZE35" s="120"/>
      <c r="ZF35" s="175"/>
      <c r="ZG35" s="120"/>
      <c r="ZH35" s="175"/>
      <c r="ZI35" s="120"/>
      <c r="ZJ35" s="175"/>
      <c r="ZK35" s="120"/>
      <c r="ZL35" s="175"/>
      <c r="ZM35" s="120"/>
      <c r="ZN35" s="175"/>
      <c r="ZO35" s="120"/>
      <c r="ZP35" s="175"/>
      <c r="ZQ35" s="120"/>
      <c r="ZR35" s="175"/>
      <c r="ZS35" s="120"/>
      <c r="ZT35" s="175"/>
      <c r="ZU35" s="120"/>
      <c r="ZV35" s="175"/>
      <c r="ZW35" s="120"/>
      <c r="ZX35" s="175"/>
      <c r="ZY35" s="120"/>
      <c r="ZZ35" s="175"/>
      <c r="AAA35" s="120"/>
      <c r="AAB35" s="175"/>
      <c r="AAC35" s="120"/>
      <c r="AAD35" s="175"/>
      <c r="AAE35" s="120"/>
      <c r="AAF35" s="175"/>
      <c r="AAG35" s="120"/>
      <c r="AAH35" s="175"/>
      <c r="AAI35" s="120"/>
      <c r="AAJ35" s="175"/>
      <c r="AAK35" s="120"/>
      <c r="AAL35" s="175"/>
      <c r="AAM35" s="120"/>
      <c r="AAN35" s="175"/>
      <c r="AAO35" s="120"/>
      <c r="AAP35" s="175"/>
      <c r="AAQ35" s="120"/>
      <c r="AAR35" s="175"/>
      <c r="AAS35" s="120"/>
      <c r="AAT35" s="175"/>
      <c r="AAU35" s="120"/>
      <c r="AAV35" s="175"/>
      <c r="AAW35" s="120"/>
      <c r="AAX35" s="175"/>
      <c r="AAY35" s="120"/>
      <c r="AAZ35" s="175"/>
      <c r="ABA35" s="120"/>
      <c r="ABB35" s="175"/>
      <c r="ABC35" s="120"/>
      <c r="ABD35" s="175"/>
      <c r="ABE35" s="120"/>
      <c r="ABF35" s="175"/>
      <c r="ABG35" s="120"/>
      <c r="ABH35" s="175"/>
      <c r="ABI35" s="120"/>
      <c r="ABJ35" s="175"/>
      <c r="ABK35" s="120"/>
      <c r="ABL35" s="175"/>
      <c r="ABM35" s="120"/>
      <c r="ABN35" s="175"/>
      <c r="ABO35" s="120"/>
      <c r="ABP35" s="175"/>
      <c r="ABQ35" s="120"/>
      <c r="ABR35" s="175"/>
      <c r="ABS35" s="120"/>
      <c r="ABT35" s="175"/>
      <c r="ABU35" s="120"/>
      <c r="ABV35" s="175"/>
      <c r="ABW35" s="120"/>
      <c r="ABX35" s="175"/>
      <c r="ABY35" s="120"/>
      <c r="ABZ35" s="175"/>
      <c r="ACA35" s="120"/>
      <c r="ACB35" s="175"/>
      <c r="ACC35" s="120"/>
      <c r="ACD35" s="175"/>
      <c r="ACE35" s="120"/>
      <c r="ACF35" s="175"/>
      <c r="ACG35" s="120"/>
      <c r="ACH35" s="175"/>
      <c r="ACI35" s="120"/>
      <c r="ACJ35" s="175"/>
      <c r="ACK35" s="120"/>
      <c r="ACL35" s="175"/>
      <c r="ACM35" s="120"/>
      <c r="ACN35" s="175"/>
      <c r="ACO35" s="120"/>
      <c r="ACP35" s="175"/>
      <c r="ACQ35" s="120"/>
      <c r="ACR35" s="175"/>
      <c r="ACS35" s="120"/>
      <c r="ACT35" s="175"/>
      <c r="ACU35" s="120"/>
      <c r="ACV35" s="175"/>
      <c r="ACW35" s="120"/>
      <c r="ACX35" s="175"/>
      <c r="ACY35" s="120"/>
      <c r="ACZ35" s="175"/>
      <c r="ADA35" s="120"/>
      <c r="ADB35" s="175"/>
      <c r="ADC35" s="120"/>
      <c r="ADD35" s="175"/>
      <c r="ADE35" s="120"/>
      <c r="ADF35" s="175"/>
      <c r="ADG35" s="120"/>
      <c r="ADH35" s="175"/>
      <c r="ADI35" s="120"/>
      <c r="ADJ35" s="175"/>
      <c r="ADK35" s="120"/>
      <c r="ADL35" s="175"/>
      <c r="ADM35" s="120"/>
      <c r="ADN35" s="175"/>
      <c r="ADO35" s="120"/>
      <c r="ADP35" s="175"/>
      <c r="ADQ35" s="120"/>
      <c r="ADR35" s="175"/>
      <c r="ADS35" s="120"/>
      <c r="ADT35" s="175"/>
      <c r="ADU35" s="120"/>
      <c r="ADV35" s="175"/>
      <c r="ADW35" s="120"/>
      <c r="ADX35" s="175"/>
      <c r="ADY35" s="120"/>
      <c r="ADZ35" s="175"/>
      <c r="AEA35" s="120"/>
      <c r="AEB35" s="175"/>
      <c r="AEC35" s="120"/>
      <c r="AED35" s="175"/>
      <c r="AEE35" s="120"/>
      <c r="AEF35" s="175"/>
      <c r="AEG35" s="120"/>
      <c r="AEH35" s="175"/>
      <c r="AEI35" s="120"/>
      <c r="AEJ35" s="175"/>
      <c r="AEK35" s="120"/>
      <c r="AEL35" s="175"/>
      <c r="AEM35" s="120"/>
      <c r="AEN35" s="175"/>
      <c r="AEO35" s="120"/>
      <c r="AEP35" s="175"/>
      <c r="AEQ35" s="120"/>
      <c r="AER35" s="175"/>
      <c r="AES35" s="120"/>
      <c r="AET35" s="175"/>
      <c r="AEU35" s="120"/>
      <c r="AEV35" s="175"/>
      <c r="AEW35" s="120"/>
      <c r="AEX35" s="175"/>
      <c r="AEY35" s="120"/>
      <c r="AEZ35" s="175"/>
      <c r="AFA35" s="120"/>
      <c r="AFB35" s="175"/>
      <c r="AFC35" s="120"/>
      <c r="AFD35" s="175"/>
      <c r="AFE35" s="120"/>
      <c r="AFF35" s="175"/>
      <c r="AFG35" s="120"/>
      <c r="AFH35" s="175"/>
      <c r="AFI35" s="120"/>
      <c r="AFJ35" s="175"/>
      <c r="AFK35" s="120"/>
      <c r="AFL35" s="175"/>
      <c r="AFM35" s="120"/>
      <c r="AFN35" s="175"/>
      <c r="AFO35" s="120"/>
      <c r="AFP35" s="175"/>
      <c r="AFQ35" s="120"/>
      <c r="AFR35" s="175"/>
      <c r="AFS35" s="120"/>
      <c r="AFT35" s="175"/>
      <c r="AFU35" s="120"/>
      <c r="AFV35" s="175"/>
      <c r="AFW35" s="120"/>
      <c r="AFX35" s="175"/>
      <c r="AFY35" s="120"/>
      <c r="AFZ35" s="175"/>
      <c r="AGA35" s="120"/>
      <c r="AGB35" s="175"/>
      <c r="AGC35" s="120"/>
      <c r="AGD35" s="175"/>
      <c r="AGE35" s="120"/>
      <c r="AGF35" s="175"/>
      <c r="AGG35" s="120"/>
      <c r="AGH35" s="175"/>
      <c r="AGI35" s="120"/>
      <c r="AGJ35" s="175"/>
      <c r="AGK35" s="120"/>
      <c r="AGL35" s="175"/>
      <c r="AGM35" s="120"/>
      <c r="AGN35" s="175"/>
      <c r="AGO35" s="120"/>
      <c r="AGP35" s="175"/>
      <c r="AGQ35" s="120"/>
      <c r="AGR35" s="175"/>
      <c r="AGS35" s="120"/>
      <c r="AGT35" s="175"/>
      <c r="AGU35" s="120"/>
      <c r="AGV35" s="175"/>
      <c r="AGW35" s="120"/>
      <c r="AGX35" s="175"/>
      <c r="AGY35" s="120"/>
      <c r="AGZ35" s="175"/>
      <c r="AHA35" s="120"/>
      <c r="AHB35" s="175"/>
      <c r="AHC35" s="120"/>
      <c r="AHD35" s="175"/>
      <c r="AHE35" s="120"/>
      <c r="AHF35" s="175"/>
      <c r="AHG35" s="120"/>
      <c r="AHH35" s="175"/>
      <c r="AHI35" s="120"/>
      <c r="AHJ35" s="175"/>
      <c r="AHK35" s="120"/>
      <c r="AHL35" s="175"/>
      <c r="AHM35" s="120"/>
      <c r="AHN35" s="175"/>
      <c r="AHO35" s="120"/>
      <c r="AHP35" s="175"/>
      <c r="AHQ35" s="120"/>
      <c r="AHR35" s="175"/>
      <c r="AHS35" s="120"/>
      <c r="AHT35" s="175"/>
      <c r="AHU35" s="120"/>
      <c r="AHV35" s="175"/>
      <c r="AHW35" s="120"/>
      <c r="AHX35" s="175"/>
      <c r="AHY35" s="120"/>
      <c r="AHZ35" s="175"/>
      <c r="AIA35" s="120"/>
      <c r="AIB35" s="175"/>
      <c r="AIC35" s="120"/>
      <c r="AID35" s="175"/>
      <c r="AIE35" s="120"/>
      <c r="AIF35" s="175"/>
      <c r="AIG35" s="120"/>
      <c r="AIH35" s="175"/>
      <c r="AII35" s="120"/>
      <c r="AIJ35" s="175"/>
      <c r="AIK35" s="120"/>
      <c r="AIL35" s="175"/>
      <c r="AIM35" s="120"/>
      <c r="AIN35" s="175"/>
      <c r="AIO35" s="120"/>
      <c r="AIP35" s="175"/>
      <c r="AIQ35" s="120"/>
      <c r="AIR35" s="175"/>
      <c r="AIS35" s="120"/>
      <c r="AIT35" s="175"/>
      <c r="AIU35" s="120"/>
      <c r="AIV35" s="175"/>
      <c r="AIW35" s="120"/>
      <c r="AIX35" s="175"/>
      <c r="AIY35" s="120"/>
      <c r="AIZ35" s="175"/>
      <c r="AJA35" s="120"/>
      <c r="AJB35" s="175"/>
      <c r="AJC35" s="120"/>
      <c r="AJD35" s="175"/>
      <c r="AJE35" s="120"/>
      <c r="AJF35" s="175"/>
      <c r="AJG35" s="120"/>
      <c r="AJH35" s="175"/>
      <c r="AJI35" s="120"/>
      <c r="AJJ35" s="175"/>
      <c r="AJK35" s="120"/>
      <c r="AJL35" s="175"/>
      <c r="AJM35" s="120"/>
      <c r="AJN35" s="175"/>
      <c r="AJO35" s="120"/>
      <c r="AJP35" s="175"/>
      <c r="AJQ35" s="120"/>
      <c r="AJR35" s="175"/>
      <c r="AJS35" s="120"/>
      <c r="AJT35" s="175"/>
      <c r="AJU35" s="120"/>
      <c r="AJV35" s="175"/>
      <c r="AJW35" s="120"/>
      <c r="AJX35" s="175"/>
      <c r="AJY35" s="120"/>
      <c r="AJZ35" s="175"/>
      <c r="AKA35" s="120"/>
      <c r="AKB35" s="175"/>
      <c r="AKC35" s="120"/>
      <c r="AKD35" s="175"/>
      <c r="AKE35" s="120"/>
      <c r="AKF35" s="175"/>
      <c r="AKG35" s="120"/>
      <c r="AKH35" s="175"/>
      <c r="AKI35" s="120"/>
      <c r="AKJ35" s="175"/>
      <c r="AKK35" s="120"/>
      <c r="AKL35" s="175"/>
      <c r="AKM35" s="120"/>
      <c r="AKN35" s="175"/>
      <c r="AKO35" s="120"/>
      <c r="AKP35" s="175"/>
      <c r="AKQ35" s="120"/>
      <c r="AKR35" s="175"/>
      <c r="AKS35" s="120"/>
      <c r="AKT35" s="175"/>
      <c r="AKU35" s="120"/>
      <c r="AKV35" s="175"/>
      <c r="AKW35" s="120"/>
      <c r="AKX35" s="175"/>
      <c r="AKY35" s="120"/>
      <c r="AKZ35" s="175"/>
      <c r="ALA35" s="120"/>
      <c r="ALB35" s="175"/>
      <c r="ALC35" s="120"/>
      <c r="ALD35" s="175"/>
      <c r="ALE35" s="120"/>
      <c r="ALF35" s="175"/>
      <c r="ALG35" s="120"/>
      <c r="ALH35" s="175"/>
      <c r="ALI35" s="120"/>
      <c r="ALJ35" s="175"/>
      <c r="ALK35" s="120"/>
      <c r="ALL35" s="175"/>
      <c r="ALM35" s="120"/>
      <c r="ALN35" s="175"/>
      <c r="ALO35" s="120"/>
      <c r="ALP35" s="175"/>
      <c r="ALQ35" s="120"/>
      <c r="ALR35" s="175"/>
      <c r="ALS35" s="120"/>
      <c r="ALT35" s="175"/>
      <c r="ALU35" s="120"/>
      <c r="ALV35" s="175"/>
      <c r="ALW35" s="120"/>
      <c r="ALX35" s="175"/>
      <c r="ALY35" s="120"/>
      <c r="ALZ35" s="175"/>
      <c r="AMA35" s="120"/>
      <c r="AMB35" s="175"/>
      <c r="AMC35" s="120"/>
      <c r="AMD35" s="175"/>
      <c r="AME35" s="120"/>
      <c r="AMF35" s="175"/>
      <c r="AMG35" s="120"/>
      <c r="AMH35" s="175"/>
      <c r="AMI35" s="120"/>
      <c r="AMJ35" s="175"/>
      <c r="AMK35" s="120"/>
      <c r="AML35" s="175"/>
      <c r="AMM35" s="120"/>
      <c r="AMN35" s="175"/>
      <c r="AMO35" s="120"/>
      <c r="AMP35" s="175"/>
      <c r="AMQ35" s="120"/>
      <c r="AMR35" s="175"/>
      <c r="AMS35" s="120"/>
      <c r="AMT35" s="175"/>
      <c r="AMU35" s="120"/>
      <c r="AMV35" s="175"/>
      <c r="AMW35" s="120"/>
      <c r="AMX35" s="175"/>
      <c r="AMY35" s="120"/>
      <c r="AMZ35" s="175"/>
      <c r="ANA35" s="120"/>
      <c r="ANB35" s="175"/>
      <c r="ANC35" s="120"/>
      <c r="AND35" s="175"/>
      <c r="ANE35" s="120"/>
      <c r="ANF35" s="175"/>
      <c r="ANG35" s="120"/>
      <c r="ANH35" s="175"/>
      <c r="ANI35" s="120"/>
      <c r="ANJ35" s="175"/>
      <c r="ANK35" s="120"/>
      <c r="ANL35" s="175"/>
      <c r="ANM35" s="120"/>
      <c r="ANN35" s="175"/>
      <c r="ANO35" s="120"/>
      <c r="ANP35" s="175"/>
      <c r="ANQ35" s="120"/>
      <c r="ANR35" s="175"/>
      <c r="ANS35" s="120"/>
      <c r="ANT35" s="175"/>
      <c r="ANU35" s="120"/>
      <c r="ANV35" s="175"/>
      <c r="ANW35" s="120"/>
      <c r="ANX35" s="175"/>
      <c r="ANY35" s="120"/>
      <c r="ANZ35" s="175"/>
      <c r="AOA35" s="120"/>
      <c r="AOB35" s="175"/>
      <c r="AOC35" s="120"/>
      <c r="AOD35" s="175"/>
      <c r="AOE35" s="120"/>
      <c r="AOF35" s="175"/>
      <c r="AOG35" s="120"/>
      <c r="AOH35" s="175"/>
      <c r="AOI35" s="120"/>
      <c r="AOJ35" s="175"/>
      <c r="AOK35" s="120"/>
      <c r="AOL35" s="175"/>
      <c r="AOM35" s="120"/>
      <c r="AON35" s="175"/>
      <c r="AOO35" s="120"/>
      <c r="AOP35" s="175"/>
      <c r="AOQ35" s="120"/>
      <c r="AOR35" s="175"/>
      <c r="AOS35" s="120"/>
      <c r="AOT35" s="175"/>
      <c r="AOU35" s="120"/>
      <c r="AOV35" s="175"/>
      <c r="AOW35" s="120"/>
      <c r="AOX35" s="175"/>
      <c r="AOY35" s="120"/>
      <c r="AOZ35" s="175"/>
      <c r="APA35" s="120"/>
      <c r="APB35" s="175"/>
      <c r="APC35" s="120"/>
      <c r="APD35" s="175"/>
      <c r="APE35" s="120"/>
      <c r="APF35" s="175"/>
      <c r="APG35" s="120"/>
      <c r="APH35" s="175"/>
      <c r="API35" s="120"/>
      <c r="APJ35" s="175"/>
      <c r="APK35" s="120"/>
      <c r="APL35" s="175"/>
      <c r="APM35" s="120"/>
      <c r="APN35" s="175"/>
      <c r="APO35" s="120"/>
      <c r="APP35" s="175"/>
      <c r="APQ35" s="120"/>
      <c r="APR35" s="175"/>
      <c r="APS35" s="120"/>
      <c r="APT35" s="175"/>
      <c r="APU35" s="120"/>
      <c r="APV35" s="175"/>
      <c r="APW35" s="120"/>
      <c r="APX35" s="175"/>
      <c r="APY35" s="120"/>
      <c r="APZ35" s="175"/>
      <c r="AQA35" s="120"/>
      <c r="AQB35" s="175"/>
      <c r="AQC35" s="120"/>
      <c r="AQD35" s="175"/>
      <c r="AQE35" s="120"/>
      <c r="AQF35" s="175"/>
      <c r="AQG35" s="120"/>
      <c r="AQH35" s="175"/>
      <c r="AQI35" s="120"/>
      <c r="AQJ35" s="175"/>
      <c r="AQK35" s="120"/>
      <c r="AQL35" s="175"/>
      <c r="AQM35" s="120"/>
      <c r="AQN35" s="175"/>
      <c r="AQO35" s="120"/>
      <c r="AQP35" s="175"/>
      <c r="AQQ35" s="120"/>
      <c r="AQR35" s="175"/>
      <c r="AQS35" s="120"/>
      <c r="AQT35" s="175"/>
      <c r="AQU35" s="120"/>
      <c r="AQV35" s="175"/>
      <c r="AQW35" s="120"/>
      <c r="AQX35" s="175"/>
      <c r="AQY35" s="120"/>
      <c r="AQZ35" s="175"/>
      <c r="ARA35" s="120"/>
      <c r="ARB35" s="175"/>
      <c r="ARC35" s="120"/>
      <c r="ARD35" s="175"/>
      <c r="ARE35" s="120"/>
      <c r="ARF35" s="175"/>
      <c r="ARG35" s="120"/>
      <c r="ARH35" s="175"/>
      <c r="ARI35" s="120"/>
      <c r="ARJ35" s="175"/>
      <c r="ARK35" s="120"/>
      <c r="ARL35" s="175"/>
      <c r="ARM35" s="120"/>
      <c r="ARN35" s="175"/>
      <c r="ARO35" s="120"/>
      <c r="ARP35" s="175"/>
      <c r="ARQ35" s="120"/>
      <c r="ARR35" s="175"/>
      <c r="ARS35" s="120"/>
      <c r="ART35" s="175"/>
      <c r="ARU35" s="120"/>
      <c r="ARV35" s="175"/>
      <c r="ARW35" s="120"/>
      <c r="ARX35" s="175"/>
      <c r="ARY35" s="120"/>
      <c r="ARZ35" s="175"/>
      <c r="ASA35" s="120"/>
      <c r="ASB35" s="175"/>
      <c r="ASC35" s="120"/>
      <c r="ASD35" s="175"/>
      <c r="ASE35" s="120"/>
      <c r="ASF35" s="175"/>
      <c r="ASG35" s="120"/>
      <c r="ASH35" s="175"/>
      <c r="ASI35" s="120"/>
      <c r="ASJ35" s="175"/>
      <c r="ASK35" s="120"/>
      <c r="ASL35" s="175"/>
      <c r="ASM35" s="120"/>
      <c r="ASN35" s="175"/>
      <c r="ASO35" s="120"/>
      <c r="ASP35" s="175"/>
      <c r="ASQ35" s="120"/>
      <c r="ASR35" s="175"/>
      <c r="ASS35" s="120"/>
      <c r="AST35" s="175"/>
      <c r="ASU35" s="120"/>
      <c r="ASV35" s="175"/>
      <c r="ASW35" s="120"/>
      <c r="ASX35" s="175"/>
      <c r="ASY35" s="120"/>
      <c r="ASZ35" s="175"/>
      <c r="ATA35" s="120"/>
      <c r="ATB35" s="175"/>
      <c r="ATC35" s="120"/>
      <c r="ATD35" s="175"/>
      <c r="ATE35" s="120"/>
      <c r="ATF35" s="175"/>
      <c r="ATG35" s="120"/>
      <c r="ATH35" s="175"/>
      <c r="ATI35" s="120"/>
      <c r="ATJ35" s="175"/>
      <c r="ATK35" s="120"/>
      <c r="ATL35" s="175"/>
      <c r="ATM35" s="120"/>
      <c r="ATN35" s="175"/>
      <c r="ATO35" s="120"/>
      <c r="ATP35" s="175"/>
      <c r="ATQ35" s="120"/>
      <c r="ATR35" s="175"/>
      <c r="ATS35" s="120"/>
      <c r="ATT35" s="175"/>
      <c r="ATU35" s="120"/>
      <c r="ATV35" s="175"/>
      <c r="ATW35" s="120"/>
      <c r="ATX35" s="175"/>
      <c r="ATY35" s="120"/>
      <c r="ATZ35" s="175"/>
      <c r="AUA35" s="120"/>
      <c r="AUB35" s="175"/>
      <c r="AUC35" s="120"/>
      <c r="AUD35" s="175"/>
      <c r="AUE35" s="120"/>
      <c r="AUF35" s="175"/>
      <c r="AUG35" s="120"/>
      <c r="AUH35" s="175"/>
      <c r="AUI35" s="120"/>
      <c r="AUJ35" s="175"/>
      <c r="AUK35" s="120"/>
      <c r="AUL35" s="175"/>
      <c r="AUM35" s="120"/>
      <c r="AUN35" s="175"/>
      <c r="AUO35" s="120"/>
      <c r="AUP35" s="175"/>
      <c r="AUQ35" s="120"/>
      <c r="AUR35" s="175"/>
      <c r="AUS35" s="120"/>
      <c r="AUT35" s="175"/>
      <c r="AUU35" s="120"/>
      <c r="AUV35" s="175"/>
      <c r="AUW35" s="120"/>
      <c r="AUX35" s="175"/>
      <c r="AUY35" s="120"/>
      <c r="AUZ35" s="175"/>
      <c r="AVA35" s="120"/>
      <c r="AVB35" s="175"/>
      <c r="AVC35" s="120"/>
      <c r="AVD35" s="175"/>
      <c r="AVE35" s="120"/>
      <c r="AVF35" s="175"/>
      <c r="AVG35" s="120"/>
      <c r="AVH35" s="175"/>
      <c r="AVI35" s="120"/>
      <c r="AVJ35" s="175"/>
      <c r="AVK35" s="120"/>
      <c r="AVL35" s="175"/>
      <c r="AVM35" s="120"/>
      <c r="AVN35" s="175"/>
      <c r="AVO35" s="120"/>
      <c r="AVP35" s="175"/>
      <c r="AVQ35" s="120"/>
      <c r="AVR35" s="175"/>
      <c r="AVS35" s="120"/>
      <c r="AVT35" s="175"/>
      <c r="AVU35" s="120"/>
      <c r="AVV35" s="175"/>
      <c r="AVW35" s="120"/>
      <c r="AVX35" s="175"/>
      <c r="AVY35" s="120"/>
      <c r="AVZ35" s="175"/>
      <c r="AWA35" s="120"/>
      <c r="AWB35" s="175"/>
      <c r="AWC35" s="120"/>
      <c r="AWD35" s="175"/>
      <c r="AWE35" s="120"/>
      <c r="AWF35" s="175"/>
      <c r="AWG35" s="120"/>
      <c r="AWH35" s="175"/>
      <c r="AWI35" s="120"/>
      <c r="AWJ35" s="175"/>
      <c r="AWK35" s="120"/>
      <c r="AWL35" s="175"/>
      <c r="AWM35" s="120"/>
      <c r="AWN35" s="175"/>
      <c r="AWO35" s="120"/>
      <c r="AWP35" s="175"/>
      <c r="AWQ35" s="120"/>
      <c r="AWR35" s="175"/>
      <c r="AWS35" s="120"/>
      <c r="AWT35" s="175"/>
      <c r="AWU35" s="120"/>
      <c r="AWV35" s="175"/>
      <c r="AWW35" s="120"/>
      <c r="AWX35" s="175"/>
      <c r="AWY35" s="120"/>
      <c r="AWZ35" s="175"/>
      <c r="AXA35" s="120"/>
      <c r="AXB35" s="175"/>
      <c r="AXC35" s="120"/>
      <c r="AXD35" s="175"/>
      <c r="AXE35" s="120"/>
      <c r="AXF35" s="175"/>
      <c r="AXG35" s="120"/>
      <c r="AXH35" s="175"/>
      <c r="AXI35" s="120"/>
      <c r="AXJ35" s="175"/>
      <c r="AXK35" s="120"/>
      <c r="AXL35" s="175"/>
      <c r="AXM35" s="120"/>
      <c r="AXN35" s="175"/>
      <c r="AXO35" s="120"/>
      <c r="AXP35" s="175"/>
      <c r="AXQ35" s="120"/>
      <c r="AXR35" s="175"/>
      <c r="AXS35" s="120"/>
      <c r="AXT35" s="175"/>
      <c r="AXU35" s="120"/>
      <c r="AXV35" s="175"/>
      <c r="AXW35" s="120"/>
      <c r="AXX35" s="175"/>
      <c r="AXY35" s="120"/>
      <c r="AXZ35" s="175"/>
      <c r="AYA35" s="120"/>
      <c r="AYB35" s="175"/>
      <c r="AYC35" s="120"/>
      <c r="AYD35" s="175"/>
      <c r="AYE35" s="120"/>
      <c r="AYF35" s="175"/>
      <c r="AYG35" s="120"/>
      <c r="AYH35" s="175"/>
      <c r="AYI35" s="120"/>
      <c r="AYJ35" s="175"/>
      <c r="AYK35" s="120"/>
      <c r="AYL35" s="175"/>
      <c r="AYM35" s="120"/>
      <c r="AYN35" s="175"/>
      <c r="AYO35" s="120"/>
      <c r="AYP35" s="175"/>
      <c r="AYQ35" s="120"/>
      <c r="AYR35" s="175"/>
      <c r="AYS35" s="120"/>
      <c r="AYT35" s="175"/>
      <c r="AYU35" s="120"/>
      <c r="AYV35" s="175"/>
      <c r="AYW35" s="120"/>
      <c r="AYX35" s="175"/>
      <c r="AYY35" s="120"/>
      <c r="AYZ35" s="175"/>
      <c r="AZA35" s="120"/>
      <c r="AZB35" s="175"/>
      <c r="AZC35" s="120"/>
      <c r="AZD35" s="175"/>
      <c r="AZE35" s="120"/>
      <c r="AZF35" s="175"/>
      <c r="AZG35" s="120"/>
      <c r="AZH35" s="175"/>
      <c r="AZI35" s="120"/>
      <c r="AZJ35" s="175"/>
      <c r="AZK35" s="120"/>
      <c r="AZL35" s="175"/>
      <c r="AZM35" s="120"/>
      <c r="AZN35" s="175"/>
      <c r="AZO35" s="120"/>
      <c r="AZP35" s="175"/>
      <c r="AZQ35" s="120"/>
      <c r="AZR35" s="175"/>
      <c r="AZS35" s="120"/>
      <c r="AZT35" s="175"/>
      <c r="AZU35" s="120"/>
      <c r="AZV35" s="175"/>
      <c r="AZW35" s="120"/>
      <c r="AZX35" s="175"/>
      <c r="AZY35" s="120"/>
      <c r="AZZ35" s="175"/>
      <c r="BAA35" s="120"/>
      <c r="BAB35" s="175"/>
      <c r="BAC35" s="120"/>
      <c r="BAD35" s="175"/>
      <c r="BAE35" s="120"/>
      <c r="BAF35" s="175"/>
      <c r="BAG35" s="120"/>
      <c r="BAH35" s="175"/>
      <c r="BAI35" s="120"/>
      <c r="BAJ35" s="175"/>
      <c r="BAK35" s="120"/>
      <c r="BAL35" s="175"/>
      <c r="BAM35" s="120"/>
      <c r="BAN35" s="175"/>
      <c r="BAO35" s="120"/>
      <c r="BAP35" s="175"/>
      <c r="BAQ35" s="120"/>
      <c r="BAR35" s="175"/>
      <c r="BAS35" s="120"/>
      <c r="BAT35" s="175"/>
      <c r="BAU35" s="120"/>
      <c r="BAV35" s="175"/>
      <c r="BAW35" s="120"/>
      <c r="BAX35" s="175"/>
      <c r="BAY35" s="120"/>
      <c r="BAZ35" s="175"/>
      <c r="BBA35" s="120"/>
      <c r="BBB35" s="175"/>
      <c r="BBC35" s="120"/>
      <c r="BBD35" s="175"/>
      <c r="BBE35" s="120"/>
      <c r="BBF35" s="175"/>
      <c r="BBG35" s="120"/>
      <c r="BBH35" s="175"/>
      <c r="BBI35" s="120"/>
      <c r="BBJ35" s="175"/>
      <c r="BBK35" s="120"/>
      <c r="BBL35" s="175"/>
      <c r="BBM35" s="120"/>
      <c r="BBN35" s="175"/>
      <c r="BBO35" s="120"/>
      <c r="BBP35" s="175"/>
      <c r="BBQ35" s="120"/>
      <c r="BBR35" s="175"/>
      <c r="BBS35" s="120"/>
      <c r="BBT35" s="175"/>
      <c r="BBU35" s="120"/>
      <c r="BBV35" s="175"/>
      <c r="BBW35" s="120"/>
      <c r="BBX35" s="175"/>
      <c r="BBY35" s="120"/>
      <c r="BBZ35" s="175"/>
      <c r="BCA35" s="120"/>
      <c r="BCB35" s="175"/>
      <c r="BCC35" s="120"/>
      <c r="BCD35" s="175"/>
      <c r="BCE35" s="120"/>
      <c r="BCF35" s="175"/>
      <c r="BCG35" s="120"/>
      <c r="BCH35" s="175"/>
      <c r="BCI35" s="120"/>
      <c r="BCJ35" s="175"/>
      <c r="BCK35" s="120"/>
      <c r="BCL35" s="175"/>
      <c r="BCM35" s="120"/>
      <c r="BCN35" s="175"/>
      <c r="BCO35" s="120"/>
      <c r="BCP35" s="175"/>
      <c r="BCQ35" s="120"/>
      <c r="BCR35" s="175"/>
      <c r="BCS35" s="120"/>
      <c r="BCT35" s="175"/>
      <c r="BCU35" s="120"/>
      <c r="BCV35" s="175"/>
      <c r="BCW35" s="120"/>
      <c r="BCX35" s="175"/>
      <c r="BCY35" s="120"/>
      <c r="BCZ35" s="175"/>
      <c r="BDA35" s="120"/>
      <c r="BDB35" s="175"/>
      <c r="BDC35" s="120"/>
      <c r="BDD35" s="175"/>
      <c r="BDE35" s="120"/>
      <c r="BDF35" s="175"/>
      <c r="BDG35" s="120"/>
      <c r="BDH35" s="175"/>
      <c r="BDI35" s="120"/>
      <c r="BDJ35" s="175"/>
      <c r="BDK35" s="120"/>
      <c r="BDL35" s="175"/>
      <c r="BDM35" s="120"/>
      <c r="BDN35" s="175"/>
      <c r="BDO35" s="120"/>
      <c r="BDP35" s="175"/>
      <c r="BDQ35" s="120"/>
      <c r="BDR35" s="175"/>
      <c r="BDS35" s="120"/>
      <c r="BDT35" s="175"/>
      <c r="BDU35" s="120"/>
      <c r="BDV35" s="175"/>
      <c r="BDW35" s="120"/>
      <c r="BDX35" s="175"/>
      <c r="BDY35" s="120"/>
      <c r="BDZ35" s="175"/>
      <c r="BEA35" s="120"/>
      <c r="BEB35" s="175"/>
      <c r="BEC35" s="120"/>
      <c r="BED35" s="175"/>
      <c r="BEE35" s="120"/>
      <c r="BEF35" s="175"/>
      <c r="BEG35" s="120"/>
      <c r="BEH35" s="175"/>
      <c r="BEI35" s="120"/>
      <c r="BEJ35" s="175"/>
      <c r="BEK35" s="120"/>
      <c r="BEL35" s="175"/>
      <c r="BEM35" s="120"/>
      <c r="BEN35" s="175"/>
      <c r="BEO35" s="120"/>
      <c r="BEP35" s="175"/>
      <c r="BEQ35" s="120"/>
      <c r="BER35" s="175"/>
      <c r="BES35" s="120"/>
      <c r="BET35" s="175"/>
      <c r="BEU35" s="120"/>
      <c r="BEV35" s="175"/>
      <c r="BEW35" s="120"/>
      <c r="BEX35" s="175"/>
      <c r="BEY35" s="120"/>
      <c r="BEZ35" s="175"/>
      <c r="BFA35" s="120"/>
      <c r="BFB35" s="175"/>
      <c r="BFC35" s="120"/>
      <c r="BFD35" s="175"/>
      <c r="BFE35" s="120"/>
      <c r="BFF35" s="175"/>
      <c r="BFG35" s="120"/>
      <c r="BFH35" s="175"/>
      <c r="BFI35" s="120"/>
      <c r="BFJ35" s="175"/>
      <c r="BFK35" s="120"/>
      <c r="BFL35" s="175"/>
      <c r="BFM35" s="120"/>
      <c r="BFN35" s="175"/>
      <c r="BFO35" s="120"/>
      <c r="BFP35" s="175"/>
      <c r="BFQ35" s="120"/>
      <c r="BFR35" s="175"/>
      <c r="BFS35" s="120"/>
      <c r="BFT35" s="175"/>
      <c r="BFU35" s="120"/>
      <c r="BFV35" s="175"/>
      <c r="BFW35" s="120"/>
      <c r="BFX35" s="175"/>
      <c r="BFY35" s="120"/>
      <c r="BFZ35" s="175"/>
      <c r="BGA35" s="120"/>
      <c r="BGB35" s="175"/>
      <c r="BGC35" s="120"/>
      <c r="BGD35" s="175"/>
      <c r="BGE35" s="120"/>
      <c r="BGF35" s="175"/>
      <c r="BGG35" s="120"/>
      <c r="BGH35" s="175"/>
      <c r="BGI35" s="120"/>
      <c r="BGJ35" s="175"/>
      <c r="BGK35" s="120"/>
      <c r="BGL35" s="175"/>
      <c r="BGM35" s="120"/>
      <c r="BGN35" s="175"/>
      <c r="BGO35" s="120"/>
      <c r="BGP35" s="175"/>
      <c r="BGQ35" s="120"/>
      <c r="BGR35" s="175"/>
      <c r="BGS35" s="120"/>
      <c r="BGT35" s="175"/>
      <c r="BGU35" s="120"/>
      <c r="BGV35" s="175"/>
      <c r="BGW35" s="120"/>
      <c r="BGX35" s="175"/>
      <c r="BGY35" s="120"/>
      <c r="BGZ35" s="175"/>
      <c r="BHA35" s="120"/>
      <c r="BHB35" s="175"/>
      <c r="BHC35" s="120"/>
      <c r="BHD35" s="175"/>
      <c r="BHE35" s="120"/>
      <c r="BHF35" s="175"/>
      <c r="BHG35" s="120"/>
      <c r="BHH35" s="175"/>
      <c r="BHI35" s="120"/>
      <c r="BHJ35" s="175"/>
      <c r="BHK35" s="120"/>
      <c r="BHL35" s="175"/>
      <c r="BHM35" s="120"/>
      <c r="BHN35" s="175"/>
      <c r="BHO35" s="120"/>
      <c r="BHP35" s="175"/>
      <c r="BHQ35" s="120"/>
      <c r="BHR35" s="175"/>
      <c r="BHS35" s="120"/>
      <c r="BHT35" s="175"/>
      <c r="BHU35" s="120"/>
      <c r="BHV35" s="175"/>
      <c r="BHW35" s="120"/>
      <c r="BHX35" s="175"/>
      <c r="BHY35" s="120"/>
      <c r="BHZ35" s="175"/>
      <c r="BIA35" s="120"/>
      <c r="BIB35" s="175"/>
      <c r="BIC35" s="120"/>
      <c r="BID35" s="175"/>
      <c r="BIE35" s="120"/>
      <c r="BIF35" s="175"/>
      <c r="BIG35" s="120"/>
      <c r="BIH35" s="175"/>
      <c r="BII35" s="120"/>
      <c r="BIJ35" s="175"/>
      <c r="BIK35" s="120"/>
      <c r="BIL35" s="175"/>
      <c r="BIM35" s="120"/>
      <c r="BIN35" s="175"/>
      <c r="BIO35" s="120"/>
      <c r="BIP35" s="175"/>
      <c r="BIQ35" s="120"/>
      <c r="BIR35" s="175"/>
      <c r="BIS35" s="120"/>
      <c r="BIT35" s="175"/>
      <c r="BIU35" s="120"/>
      <c r="BIV35" s="175"/>
      <c r="BIW35" s="120"/>
      <c r="BIX35" s="175"/>
      <c r="BIY35" s="120"/>
      <c r="BIZ35" s="175"/>
      <c r="BJA35" s="120"/>
      <c r="BJB35" s="175"/>
      <c r="BJC35" s="120"/>
      <c r="BJD35" s="175"/>
      <c r="BJE35" s="120"/>
      <c r="BJF35" s="175"/>
      <c r="BJG35" s="120"/>
      <c r="BJH35" s="175"/>
      <c r="BJI35" s="120"/>
      <c r="BJJ35" s="175"/>
      <c r="BJK35" s="120"/>
      <c r="BJL35" s="175"/>
      <c r="BJM35" s="120"/>
      <c r="BJN35" s="175"/>
      <c r="BJO35" s="120"/>
      <c r="BJP35" s="175"/>
      <c r="BJQ35" s="120"/>
      <c r="BJR35" s="175"/>
      <c r="BJS35" s="120"/>
      <c r="BJT35" s="175"/>
      <c r="BJU35" s="120"/>
      <c r="BJV35" s="175"/>
      <c r="BJW35" s="120"/>
      <c r="BJX35" s="175"/>
      <c r="BJY35" s="120"/>
      <c r="BJZ35" s="175"/>
      <c r="BKA35" s="120"/>
      <c r="BKB35" s="175"/>
      <c r="BKC35" s="120"/>
      <c r="BKD35" s="175"/>
      <c r="BKE35" s="120"/>
      <c r="BKF35" s="175"/>
      <c r="BKG35" s="120"/>
      <c r="BKH35" s="175"/>
      <c r="BKI35" s="120"/>
      <c r="BKJ35" s="175"/>
      <c r="BKK35" s="120"/>
      <c r="BKL35" s="175"/>
      <c r="BKM35" s="120"/>
      <c r="BKN35" s="175"/>
      <c r="BKO35" s="120"/>
      <c r="BKP35" s="175"/>
      <c r="BKQ35" s="120"/>
      <c r="BKR35" s="175"/>
      <c r="BKS35" s="120"/>
      <c r="BKT35" s="175"/>
      <c r="BKU35" s="120"/>
      <c r="BKV35" s="175"/>
      <c r="BKW35" s="120"/>
      <c r="BKX35" s="175"/>
      <c r="BKY35" s="120"/>
      <c r="BKZ35" s="175"/>
      <c r="BLA35" s="120"/>
      <c r="BLB35" s="175"/>
      <c r="BLC35" s="120"/>
      <c r="BLD35" s="175"/>
      <c r="BLE35" s="120"/>
      <c r="BLF35" s="175"/>
      <c r="BLG35" s="120"/>
      <c r="BLH35" s="175"/>
      <c r="BLI35" s="120"/>
      <c r="BLJ35" s="175"/>
      <c r="BLK35" s="120"/>
      <c r="BLL35" s="175"/>
      <c r="BLM35" s="120"/>
      <c r="BLN35" s="175"/>
      <c r="BLO35" s="120"/>
      <c r="BLP35" s="175"/>
      <c r="BLQ35" s="120"/>
      <c r="BLR35" s="175"/>
      <c r="BLS35" s="120"/>
      <c r="BLT35" s="175"/>
      <c r="BLU35" s="120"/>
      <c r="BLV35" s="175"/>
      <c r="BLW35" s="120"/>
      <c r="BLX35" s="175"/>
      <c r="BLY35" s="120"/>
      <c r="BLZ35" s="175"/>
      <c r="BMA35" s="120"/>
      <c r="BMB35" s="175"/>
      <c r="BMC35" s="120"/>
      <c r="BMD35" s="175"/>
      <c r="BME35" s="120"/>
      <c r="BMF35" s="175"/>
      <c r="BMG35" s="120"/>
      <c r="BMH35" s="175"/>
      <c r="BMI35" s="120"/>
      <c r="BMJ35" s="175"/>
      <c r="BMK35" s="120"/>
      <c r="BML35" s="175"/>
      <c r="BMM35" s="120"/>
      <c r="BMN35" s="175"/>
      <c r="BMO35" s="120"/>
      <c r="BMP35" s="175"/>
      <c r="BMQ35" s="120"/>
      <c r="BMR35" s="175"/>
      <c r="BMS35" s="120"/>
      <c r="BMT35" s="175"/>
      <c r="BMU35" s="120"/>
      <c r="BMV35" s="175"/>
      <c r="BMW35" s="120"/>
      <c r="BMX35" s="175"/>
      <c r="BMY35" s="120"/>
      <c r="BMZ35" s="175"/>
      <c r="BNA35" s="120"/>
      <c r="BNB35" s="175"/>
      <c r="BNC35" s="120"/>
      <c r="BND35" s="175"/>
      <c r="BNE35" s="120"/>
      <c r="BNF35" s="175"/>
      <c r="BNG35" s="120"/>
      <c r="BNH35" s="175"/>
      <c r="BNI35" s="120"/>
      <c r="BNJ35" s="175"/>
      <c r="BNK35" s="120"/>
      <c r="BNL35" s="175"/>
      <c r="BNM35" s="120"/>
      <c r="BNN35" s="175"/>
      <c r="BNO35" s="120"/>
      <c r="BNP35" s="175"/>
      <c r="BNQ35" s="120"/>
      <c r="BNR35" s="175"/>
      <c r="BNS35" s="120"/>
      <c r="BNT35" s="175"/>
      <c r="BNU35" s="120"/>
      <c r="BNV35" s="175"/>
      <c r="BNW35" s="120"/>
      <c r="BNX35" s="175"/>
      <c r="BNY35" s="120"/>
      <c r="BNZ35" s="175"/>
      <c r="BOA35" s="120"/>
      <c r="BOB35" s="175"/>
      <c r="BOC35" s="120"/>
      <c r="BOD35" s="175"/>
      <c r="BOE35" s="120"/>
      <c r="BOF35" s="175"/>
      <c r="BOG35" s="120"/>
      <c r="BOH35" s="175"/>
      <c r="BOI35" s="120"/>
      <c r="BOJ35" s="175"/>
      <c r="BOK35" s="120"/>
      <c r="BOL35" s="175"/>
      <c r="BOM35" s="120"/>
      <c r="BON35" s="175"/>
      <c r="BOO35" s="120"/>
      <c r="BOP35" s="175"/>
      <c r="BOQ35" s="120"/>
      <c r="BOR35" s="175"/>
      <c r="BOS35" s="120"/>
      <c r="BOT35" s="175"/>
      <c r="BOU35" s="120"/>
      <c r="BOV35" s="175"/>
      <c r="BOW35" s="120"/>
      <c r="BOX35" s="175"/>
      <c r="BOY35" s="120"/>
      <c r="BOZ35" s="175"/>
      <c r="BPA35" s="120"/>
      <c r="BPB35" s="175"/>
      <c r="BPC35" s="120"/>
      <c r="BPD35" s="175"/>
      <c r="BPE35" s="120"/>
      <c r="BPF35" s="175"/>
      <c r="BPG35" s="120"/>
      <c r="BPH35" s="175"/>
      <c r="BPI35" s="120"/>
      <c r="BPJ35" s="175"/>
      <c r="BPK35" s="120"/>
      <c r="BPL35" s="175"/>
      <c r="BPM35" s="120"/>
      <c r="BPN35" s="175"/>
      <c r="BPO35" s="120"/>
      <c r="BPP35" s="175"/>
      <c r="BPQ35" s="120"/>
      <c r="BPR35" s="175"/>
      <c r="BPS35" s="120"/>
      <c r="BPT35" s="175"/>
      <c r="BPU35" s="120"/>
      <c r="BPV35" s="175"/>
      <c r="BPW35" s="120"/>
      <c r="BPX35" s="175"/>
      <c r="BPY35" s="120"/>
      <c r="BPZ35" s="175"/>
      <c r="BQA35" s="120"/>
      <c r="BQB35" s="175"/>
      <c r="BQC35" s="120"/>
      <c r="BQD35" s="175"/>
      <c r="BQE35" s="120"/>
      <c r="BQF35" s="175"/>
      <c r="BQG35" s="120"/>
      <c r="BQH35" s="175"/>
      <c r="BQI35" s="120"/>
      <c r="BQJ35" s="175"/>
      <c r="BQK35" s="120"/>
      <c r="BQL35" s="175"/>
      <c r="BQM35" s="120"/>
      <c r="BQN35" s="175"/>
      <c r="BQO35" s="120"/>
      <c r="BQP35" s="175"/>
      <c r="BQQ35" s="120"/>
      <c r="BQR35" s="175"/>
      <c r="BQS35" s="120"/>
      <c r="BQT35" s="175"/>
      <c r="BQU35" s="120"/>
      <c r="BQV35" s="175"/>
      <c r="BQW35" s="120"/>
      <c r="BQX35" s="175"/>
      <c r="BQY35" s="120"/>
      <c r="BQZ35" s="175"/>
      <c r="BRA35" s="120"/>
      <c r="BRB35" s="175"/>
      <c r="BRC35" s="120"/>
      <c r="BRD35" s="175"/>
      <c r="BRE35" s="120"/>
      <c r="BRF35" s="175"/>
      <c r="BRG35" s="120"/>
      <c r="BRH35" s="175"/>
      <c r="BRI35" s="120"/>
      <c r="BRJ35" s="175"/>
      <c r="BRK35" s="120"/>
      <c r="BRL35" s="175"/>
      <c r="BRM35" s="120"/>
      <c r="BRN35" s="175"/>
      <c r="BRO35" s="120"/>
      <c r="BRP35" s="175"/>
      <c r="BRQ35" s="120"/>
      <c r="BRR35" s="175"/>
      <c r="BRS35" s="120"/>
      <c r="BRT35" s="175"/>
      <c r="BRU35" s="120"/>
      <c r="BRV35" s="175"/>
      <c r="BRW35" s="120"/>
      <c r="BRX35" s="175"/>
      <c r="BRY35" s="120"/>
      <c r="BRZ35" s="175"/>
      <c r="BSA35" s="120"/>
      <c r="BSB35" s="175"/>
      <c r="BSC35" s="120"/>
      <c r="BSD35" s="175"/>
      <c r="BSE35" s="120"/>
      <c r="BSF35" s="175"/>
      <c r="BSG35" s="120"/>
      <c r="BSH35" s="175"/>
      <c r="BSI35" s="120"/>
      <c r="BSJ35" s="175"/>
      <c r="BSK35" s="120"/>
      <c r="BSL35" s="175"/>
      <c r="BSM35" s="120"/>
      <c r="BSN35" s="175"/>
      <c r="BSO35" s="120"/>
      <c r="BSP35" s="175"/>
      <c r="BSQ35" s="120"/>
      <c r="BSR35" s="175"/>
      <c r="BSS35" s="120"/>
      <c r="BST35" s="175"/>
      <c r="BSU35" s="120"/>
      <c r="BSV35" s="175"/>
      <c r="BSW35" s="120"/>
      <c r="BSX35" s="175"/>
      <c r="BSY35" s="120"/>
      <c r="BSZ35" s="175"/>
      <c r="BTA35" s="120"/>
      <c r="BTB35" s="175"/>
      <c r="BTC35" s="120"/>
      <c r="BTD35" s="175"/>
      <c r="BTE35" s="120"/>
      <c r="BTF35" s="175"/>
      <c r="BTG35" s="120"/>
      <c r="BTH35" s="175"/>
      <c r="BTI35" s="120"/>
      <c r="BTJ35" s="175"/>
      <c r="BTK35" s="120"/>
      <c r="BTL35" s="175"/>
      <c r="BTM35" s="120"/>
      <c r="BTN35" s="175"/>
      <c r="BTO35" s="120"/>
      <c r="BTP35" s="175"/>
      <c r="BTQ35" s="120"/>
      <c r="BTR35" s="175"/>
      <c r="BTS35" s="120"/>
      <c r="BTT35" s="175"/>
      <c r="BTU35" s="120"/>
      <c r="BTV35" s="175"/>
      <c r="BTW35" s="120"/>
      <c r="BTX35" s="175"/>
      <c r="BTY35" s="120"/>
      <c r="BTZ35" s="175"/>
      <c r="BUA35" s="120"/>
      <c r="BUB35" s="175"/>
      <c r="BUC35" s="120"/>
      <c r="BUD35" s="175"/>
      <c r="BUE35" s="120"/>
      <c r="BUF35" s="175"/>
      <c r="BUG35" s="120"/>
      <c r="BUH35" s="175"/>
      <c r="BUI35" s="120"/>
      <c r="BUJ35" s="175"/>
      <c r="BUK35" s="120"/>
      <c r="BUL35" s="175"/>
      <c r="BUM35" s="120"/>
      <c r="BUN35" s="175"/>
      <c r="BUO35" s="120"/>
      <c r="BUP35" s="175"/>
      <c r="BUQ35" s="120"/>
      <c r="BUR35" s="175"/>
      <c r="BUS35" s="120"/>
      <c r="BUT35" s="175"/>
      <c r="BUU35" s="120"/>
      <c r="BUV35" s="175"/>
      <c r="BUW35" s="120"/>
      <c r="BUX35" s="175"/>
      <c r="BUY35" s="120"/>
      <c r="BUZ35" s="175"/>
      <c r="BVA35" s="120"/>
      <c r="BVB35" s="175"/>
      <c r="BVC35" s="120"/>
      <c r="BVD35" s="175"/>
      <c r="BVE35" s="120"/>
      <c r="BVF35" s="175"/>
      <c r="BVG35" s="120"/>
      <c r="BVH35" s="175"/>
      <c r="BVI35" s="120"/>
      <c r="BVJ35" s="175"/>
      <c r="BVK35" s="120"/>
      <c r="BVL35" s="175"/>
      <c r="BVM35" s="120"/>
      <c r="BVN35" s="175"/>
      <c r="BVO35" s="120"/>
      <c r="BVP35" s="175"/>
      <c r="BVQ35" s="120"/>
      <c r="BVR35" s="175"/>
      <c r="BVS35" s="120"/>
      <c r="BVT35" s="175"/>
      <c r="BVU35" s="120"/>
      <c r="BVV35" s="175"/>
      <c r="BVW35" s="120"/>
      <c r="BVX35" s="175"/>
      <c r="BVY35" s="120"/>
      <c r="BVZ35" s="175"/>
      <c r="BWA35" s="120"/>
      <c r="BWB35" s="175"/>
      <c r="BWC35" s="120"/>
      <c r="BWD35" s="175"/>
      <c r="BWE35" s="120"/>
      <c r="BWF35" s="175"/>
      <c r="BWG35" s="120"/>
      <c r="BWH35" s="175"/>
      <c r="BWI35" s="120"/>
      <c r="BWJ35" s="175"/>
      <c r="BWK35" s="120"/>
      <c r="BWL35" s="175"/>
      <c r="BWM35" s="120"/>
      <c r="BWN35" s="175"/>
      <c r="BWO35" s="120"/>
      <c r="BWP35" s="175"/>
      <c r="BWQ35" s="120"/>
      <c r="BWR35" s="175"/>
      <c r="BWS35" s="120"/>
      <c r="BWT35" s="175"/>
      <c r="BWU35" s="120"/>
      <c r="BWV35" s="175"/>
      <c r="BWW35" s="120"/>
      <c r="BWX35" s="175"/>
      <c r="BWY35" s="120"/>
      <c r="BWZ35" s="175"/>
      <c r="BXA35" s="120"/>
      <c r="BXB35" s="175"/>
      <c r="BXC35" s="120"/>
      <c r="BXD35" s="175"/>
      <c r="BXE35" s="120"/>
      <c r="BXF35" s="175"/>
      <c r="BXG35" s="120"/>
      <c r="BXH35" s="175"/>
      <c r="BXI35" s="120"/>
      <c r="BXJ35" s="175"/>
      <c r="BXK35" s="120"/>
      <c r="BXL35" s="175"/>
      <c r="BXM35" s="120"/>
      <c r="BXN35" s="175"/>
      <c r="BXO35" s="120"/>
      <c r="BXP35" s="175"/>
      <c r="BXQ35" s="120"/>
      <c r="BXR35" s="175"/>
      <c r="BXS35" s="120"/>
      <c r="BXT35" s="175"/>
      <c r="BXU35" s="120"/>
      <c r="BXV35" s="175"/>
      <c r="BXW35" s="120"/>
      <c r="BXX35" s="175"/>
      <c r="BXY35" s="120"/>
      <c r="BXZ35" s="175"/>
      <c r="BYA35" s="120"/>
      <c r="BYB35" s="175"/>
      <c r="BYC35" s="120"/>
      <c r="BYD35" s="175"/>
      <c r="BYE35" s="120"/>
      <c r="BYF35" s="175"/>
      <c r="BYG35" s="120"/>
      <c r="BYH35" s="175"/>
      <c r="BYI35" s="120"/>
      <c r="BYJ35" s="175"/>
      <c r="BYK35" s="120"/>
      <c r="BYL35" s="175"/>
      <c r="BYM35" s="120"/>
      <c r="BYN35" s="175"/>
      <c r="BYO35" s="120"/>
      <c r="BYP35" s="175"/>
      <c r="BYQ35" s="120"/>
      <c r="BYR35" s="175"/>
      <c r="BYS35" s="120"/>
      <c r="BYT35" s="175"/>
      <c r="BYU35" s="120"/>
      <c r="BYV35" s="175"/>
      <c r="BYW35" s="120"/>
      <c r="BYX35" s="175"/>
      <c r="BYY35" s="120"/>
      <c r="BYZ35" s="175"/>
      <c r="BZA35" s="120"/>
      <c r="BZB35" s="175"/>
      <c r="BZC35" s="120"/>
      <c r="BZD35" s="175"/>
      <c r="BZE35" s="120"/>
      <c r="BZF35" s="175"/>
      <c r="BZG35" s="120"/>
      <c r="BZH35" s="175"/>
      <c r="BZI35" s="120"/>
      <c r="BZJ35" s="175"/>
      <c r="BZK35" s="120"/>
      <c r="BZL35" s="175"/>
      <c r="BZM35" s="120"/>
      <c r="BZN35" s="175"/>
      <c r="BZO35" s="120"/>
      <c r="BZP35" s="175"/>
      <c r="BZQ35" s="120"/>
      <c r="BZR35" s="175"/>
      <c r="BZS35" s="120"/>
      <c r="BZT35" s="175"/>
      <c r="BZU35" s="120"/>
      <c r="BZV35" s="175"/>
      <c r="BZW35" s="120"/>
      <c r="BZX35" s="175"/>
      <c r="BZY35" s="120"/>
      <c r="BZZ35" s="175"/>
      <c r="CAA35" s="120"/>
      <c r="CAB35" s="175"/>
      <c r="CAC35" s="120"/>
      <c r="CAD35" s="175"/>
      <c r="CAE35" s="120"/>
      <c r="CAF35" s="175"/>
      <c r="CAG35" s="120"/>
      <c r="CAH35" s="175"/>
      <c r="CAI35" s="120"/>
      <c r="CAJ35" s="175"/>
      <c r="CAK35" s="120"/>
      <c r="CAL35" s="175"/>
      <c r="CAM35" s="120"/>
      <c r="CAN35" s="175"/>
      <c r="CAO35" s="120"/>
      <c r="CAP35" s="175"/>
      <c r="CAQ35" s="120"/>
      <c r="CAR35" s="175"/>
      <c r="CAS35" s="120"/>
      <c r="CAT35" s="175"/>
      <c r="CAU35" s="120"/>
      <c r="CAV35" s="175"/>
      <c r="CAW35" s="120"/>
      <c r="CAX35" s="175"/>
      <c r="CAY35" s="120"/>
      <c r="CAZ35" s="175"/>
      <c r="CBA35" s="120"/>
      <c r="CBB35" s="175"/>
      <c r="CBC35" s="120"/>
      <c r="CBD35" s="175"/>
      <c r="CBE35" s="120"/>
      <c r="CBF35" s="175"/>
      <c r="CBG35" s="120"/>
      <c r="CBH35" s="175"/>
      <c r="CBI35" s="120"/>
      <c r="CBJ35" s="175"/>
      <c r="CBK35" s="120"/>
      <c r="CBL35" s="175"/>
      <c r="CBM35" s="120"/>
      <c r="CBN35" s="175"/>
      <c r="CBO35" s="120"/>
      <c r="CBP35" s="175"/>
      <c r="CBQ35" s="120"/>
      <c r="CBR35" s="175"/>
      <c r="CBS35" s="120"/>
      <c r="CBT35" s="175"/>
      <c r="CBU35" s="120"/>
      <c r="CBV35" s="175"/>
      <c r="CBW35" s="120"/>
      <c r="CBX35" s="175"/>
      <c r="CBY35" s="120"/>
      <c r="CBZ35" s="175"/>
      <c r="CCA35" s="120"/>
      <c r="CCB35" s="175"/>
      <c r="CCC35" s="120"/>
      <c r="CCD35" s="175"/>
      <c r="CCE35" s="120"/>
      <c r="CCF35" s="175"/>
      <c r="CCG35" s="120"/>
      <c r="CCH35" s="175"/>
      <c r="CCI35" s="120"/>
      <c r="CCJ35" s="175"/>
      <c r="CCK35" s="120"/>
      <c r="CCL35" s="175"/>
      <c r="CCM35" s="120"/>
      <c r="CCN35" s="175"/>
      <c r="CCO35" s="120"/>
      <c r="CCP35" s="175"/>
      <c r="CCQ35" s="120"/>
      <c r="CCR35" s="175"/>
      <c r="CCS35" s="120"/>
      <c r="CCT35" s="175"/>
      <c r="CCU35" s="120"/>
      <c r="CCV35" s="175"/>
      <c r="CCW35" s="120"/>
      <c r="CCX35" s="175"/>
      <c r="CCY35" s="120"/>
      <c r="CCZ35" s="175"/>
      <c r="CDA35" s="120"/>
      <c r="CDB35" s="175"/>
      <c r="CDC35" s="120"/>
      <c r="CDD35" s="175"/>
      <c r="CDE35" s="120"/>
      <c r="CDF35" s="175"/>
      <c r="CDG35" s="120"/>
      <c r="CDH35" s="175"/>
      <c r="CDI35" s="120"/>
      <c r="CDJ35" s="175"/>
      <c r="CDK35" s="120"/>
      <c r="CDL35" s="175"/>
      <c r="CDM35" s="120"/>
      <c r="CDN35" s="175"/>
      <c r="CDO35" s="120"/>
      <c r="CDP35" s="175"/>
      <c r="CDQ35" s="120"/>
      <c r="CDR35" s="175"/>
      <c r="CDS35" s="120"/>
      <c r="CDT35" s="175"/>
      <c r="CDU35" s="120"/>
      <c r="CDV35" s="175"/>
      <c r="CDW35" s="120"/>
      <c r="CDX35" s="175"/>
      <c r="CDY35" s="120"/>
      <c r="CDZ35" s="175"/>
      <c r="CEA35" s="120"/>
      <c r="CEB35" s="175"/>
      <c r="CEC35" s="120"/>
      <c r="CED35" s="175"/>
      <c r="CEE35" s="120"/>
      <c r="CEF35" s="175"/>
      <c r="CEG35" s="120"/>
      <c r="CEH35" s="175"/>
      <c r="CEI35" s="120"/>
      <c r="CEJ35" s="175"/>
      <c r="CEK35" s="120"/>
      <c r="CEL35" s="175"/>
      <c r="CEM35" s="120"/>
      <c r="CEN35" s="175"/>
      <c r="CEO35" s="120"/>
      <c r="CEP35" s="175"/>
      <c r="CEQ35" s="120"/>
      <c r="CER35" s="175"/>
      <c r="CES35" s="120"/>
      <c r="CET35" s="175"/>
      <c r="CEU35" s="120"/>
      <c r="CEV35" s="175"/>
      <c r="CEW35" s="120"/>
      <c r="CEX35" s="175"/>
      <c r="CEY35" s="120"/>
      <c r="CEZ35" s="175"/>
      <c r="CFA35" s="120"/>
      <c r="CFB35" s="175"/>
      <c r="CFC35" s="120"/>
      <c r="CFD35" s="175"/>
      <c r="CFE35" s="120"/>
      <c r="CFF35" s="175"/>
      <c r="CFG35" s="120"/>
      <c r="CFH35" s="175"/>
      <c r="CFI35" s="120"/>
      <c r="CFJ35" s="175"/>
      <c r="CFK35" s="120"/>
      <c r="CFL35" s="175"/>
      <c r="CFM35" s="120"/>
      <c r="CFN35" s="175"/>
      <c r="CFO35" s="120"/>
      <c r="CFP35" s="175"/>
      <c r="CFQ35" s="120"/>
      <c r="CFR35" s="175"/>
      <c r="CFS35" s="120"/>
      <c r="CFT35" s="175"/>
      <c r="CFU35" s="120"/>
      <c r="CFV35" s="175"/>
      <c r="CFW35" s="120"/>
      <c r="CFX35" s="175"/>
      <c r="CFY35" s="120"/>
      <c r="CFZ35" s="175"/>
      <c r="CGA35" s="120"/>
      <c r="CGB35" s="175"/>
      <c r="CGC35" s="120"/>
      <c r="CGD35" s="175"/>
      <c r="CGE35" s="120"/>
      <c r="CGF35" s="175"/>
      <c r="CGG35" s="120"/>
      <c r="CGH35" s="175"/>
      <c r="CGI35" s="120"/>
      <c r="CGJ35" s="175"/>
      <c r="CGK35" s="120"/>
      <c r="CGL35" s="175"/>
      <c r="CGM35" s="120"/>
      <c r="CGN35" s="175"/>
      <c r="CGO35" s="120"/>
      <c r="CGP35" s="175"/>
      <c r="CGQ35" s="120"/>
      <c r="CGR35" s="175"/>
      <c r="CGS35" s="120"/>
      <c r="CGT35" s="175"/>
      <c r="CGU35" s="120"/>
      <c r="CGV35" s="175"/>
      <c r="CGW35" s="120"/>
      <c r="CGX35" s="175"/>
      <c r="CGY35" s="120"/>
      <c r="CGZ35" s="175"/>
      <c r="CHA35" s="120"/>
      <c r="CHB35" s="175"/>
      <c r="CHC35" s="120"/>
      <c r="CHD35" s="175"/>
      <c r="CHE35" s="120"/>
      <c r="CHF35" s="175"/>
      <c r="CHG35" s="120"/>
      <c r="CHH35" s="175"/>
      <c r="CHI35" s="120"/>
      <c r="CHJ35" s="175"/>
      <c r="CHK35" s="120"/>
      <c r="CHL35" s="175"/>
      <c r="CHM35" s="120"/>
      <c r="CHN35" s="175"/>
      <c r="CHO35" s="120"/>
      <c r="CHP35" s="175"/>
      <c r="CHQ35" s="120"/>
      <c r="CHR35" s="175"/>
      <c r="CHS35" s="120"/>
      <c r="CHT35" s="175"/>
      <c r="CHU35" s="120"/>
      <c r="CHV35" s="175"/>
      <c r="CHW35" s="120"/>
      <c r="CHX35" s="175"/>
      <c r="CHY35" s="120"/>
      <c r="CHZ35" s="175"/>
      <c r="CIA35" s="120"/>
      <c r="CIB35" s="175"/>
      <c r="CIC35" s="120"/>
      <c r="CID35" s="175"/>
      <c r="CIE35" s="120"/>
      <c r="CIF35" s="175"/>
      <c r="CIG35" s="120"/>
      <c r="CIH35" s="175"/>
      <c r="CII35" s="120"/>
      <c r="CIJ35" s="175"/>
      <c r="CIK35" s="120"/>
      <c r="CIL35" s="175"/>
      <c r="CIM35" s="120"/>
      <c r="CIN35" s="175"/>
      <c r="CIO35" s="120"/>
      <c r="CIP35" s="175"/>
      <c r="CIQ35" s="120"/>
      <c r="CIR35" s="175"/>
      <c r="CIS35" s="120"/>
      <c r="CIT35" s="175"/>
      <c r="CIU35" s="120"/>
      <c r="CIV35" s="175"/>
      <c r="CIW35" s="120"/>
      <c r="CIX35" s="175"/>
      <c r="CIY35" s="120"/>
      <c r="CIZ35" s="175"/>
      <c r="CJA35" s="120"/>
      <c r="CJB35" s="175"/>
      <c r="CJC35" s="120"/>
      <c r="CJD35" s="175"/>
      <c r="CJE35" s="120"/>
      <c r="CJF35" s="175"/>
      <c r="CJG35" s="120"/>
      <c r="CJH35" s="175"/>
      <c r="CJI35" s="120"/>
      <c r="CJJ35" s="175"/>
      <c r="CJK35" s="120"/>
      <c r="CJL35" s="175"/>
      <c r="CJM35" s="120"/>
      <c r="CJN35" s="175"/>
      <c r="CJO35" s="120"/>
      <c r="CJP35" s="175"/>
      <c r="CJQ35" s="120"/>
      <c r="CJR35" s="175"/>
      <c r="CJS35" s="120"/>
      <c r="CJT35" s="175"/>
      <c r="CJU35" s="120"/>
      <c r="CJV35" s="175"/>
      <c r="CJW35" s="120"/>
      <c r="CJX35" s="175"/>
      <c r="CJY35" s="120"/>
      <c r="CJZ35" s="175"/>
      <c r="CKA35" s="120"/>
      <c r="CKB35" s="175"/>
      <c r="CKC35" s="120"/>
      <c r="CKD35" s="175"/>
      <c r="CKE35" s="120"/>
      <c r="CKF35" s="175"/>
      <c r="CKG35" s="120"/>
      <c r="CKH35" s="175"/>
      <c r="CKI35" s="120"/>
      <c r="CKJ35" s="175"/>
      <c r="CKK35" s="120"/>
      <c r="CKL35" s="175"/>
      <c r="CKM35" s="120"/>
      <c r="CKN35" s="175"/>
      <c r="CKO35" s="120"/>
      <c r="CKP35" s="175"/>
      <c r="CKQ35" s="120"/>
      <c r="CKR35" s="175"/>
      <c r="CKS35" s="120"/>
      <c r="CKT35" s="175"/>
      <c r="CKU35" s="120"/>
      <c r="CKV35" s="175"/>
      <c r="CKW35" s="120"/>
      <c r="CKX35" s="175"/>
      <c r="CKY35" s="120"/>
      <c r="CKZ35" s="175"/>
      <c r="CLA35" s="120"/>
      <c r="CLB35" s="175"/>
      <c r="CLC35" s="120"/>
      <c r="CLD35" s="175"/>
      <c r="CLE35" s="120"/>
      <c r="CLF35" s="175"/>
      <c r="CLG35" s="120"/>
      <c r="CLH35" s="175"/>
      <c r="CLI35" s="120"/>
      <c r="CLJ35" s="175"/>
      <c r="CLK35" s="120"/>
      <c r="CLL35" s="175"/>
      <c r="CLM35" s="120"/>
      <c r="CLN35" s="175"/>
      <c r="CLO35" s="120"/>
      <c r="CLP35" s="175"/>
      <c r="CLQ35" s="120"/>
      <c r="CLR35" s="175"/>
      <c r="CLS35" s="120"/>
      <c r="CLT35" s="175"/>
      <c r="CLU35" s="120"/>
      <c r="CLV35" s="175"/>
      <c r="CLW35" s="120"/>
      <c r="CLX35" s="175"/>
      <c r="CLY35" s="120"/>
      <c r="CLZ35" s="175"/>
      <c r="CMA35" s="120"/>
      <c r="CMB35" s="175"/>
      <c r="CMC35" s="120"/>
      <c r="CMD35" s="175"/>
      <c r="CME35" s="120"/>
      <c r="CMF35" s="175"/>
      <c r="CMG35" s="120"/>
      <c r="CMH35" s="175"/>
      <c r="CMI35" s="120"/>
      <c r="CMJ35" s="175"/>
      <c r="CMK35" s="120"/>
      <c r="CML35" s="175"/>
      <c r="CMM35" s="120"/>
      <c r="CMN35" s="175"/>
      <c r="CMO35" s="120"/>
      <c r="CMP35" s="175"/>
      <c r="CMQ35" s="120"/>
      <c r="CMR35" s="175"/>
      <c r="CMS35" s="120"/>
      <c r="CMT35" s="175"/>
      <c r="CMU35" s="120"/>
      <c r="CMV35" s="175"/>
      <c r="CMW35" s="120"/>
      <c r="CMX35" s="175"/>
      <c r="CMY35" s="120"/>
      <c r="CMZ35" s="175"/>
      <c r="CNA35" s="120"/>
      <c r="CNB35" s="175"/>
      <c r="CNC35" s="120"/>
      <c r="CND35" s="175"/>
      <c r="CNE35" s="120"/>
      <c r="CNF35" s="175"/>
      <c r="CNG35" s="120"/>
      <c r="CNH35" s="175"/>
      <c r="CNI35" s="120"/>
      <c r="CNJ35" s="175"/>
      <c r="CNK35" s="120"/>
      <c r="CNL35" s="175"/>
      <c r="CNM35" s="120"/>
      <c r="CNN35" s="175"/>
      <c r="CNO35" s="120"/>
      <c r="CNP35" s="175"/>
      <c r="CNQ35" s="120"/>
      <c r="CNR35" s="175"/>
      <c r="CNS35" s="120"/>
      <c r="CNT35" s="175"/>
      <c r="CNU35" s="120"/>
      <c r="CNV35" s="175"/>
      <c r="CNW35" s="120"/>
      <c r="CNX35" s="175"/>
      <c r="CNY35" s="120"/>
      <c r="CNZ35" s="175"/>
      <c r="COA35" s="120"/>
      <c r="COB35" s="175"/>
      <c r="COC35" s="120"/>
      <c r="COD35" s="175"/>
      <c r="COE35" s="120"/>
      <c r="COF35" s="175"/>
      <c r="COG35" s="120"/>
      <c r="COH35" s="175"/>
      <c r="COI35" s="120"/>
      <c r="COJ35" s="175"/>
      <c r="COK35" s="120"/>
      <c r="COL35" s="175"/>
      <c r="COM35" s="120"/>
      <c r="CON35" s="175"/>
      <c r="COO35" s="120"/>
      <c r="COP35" s="175"/>
      <c r="COQ35" s="120"/>
      <c r="COR35" s="175"/>
      <c r="COS35" s="120"/>
      <c r="COT35" s="175"/>
      <c r="COU35" s="120"/>
      <c r="COV35" s="175"/>
      <c r="COW35" s="120"/>
      <c r="COX35" s="175"/>
      <c r="COY35" s="120"/>
      <c r="COZ35" s="175"/>
      <c r="CPA35" s="120"/>
      <c r="CPB35" s="175"/>
      <c r="CPC35" s="120"/>
      <c r="CPD35" s="175"/>
      <c r="CPE35" s="120"/>
      <c r="CPF35" s="175"/>
      <c r="CPG35" s="120"/>
      <c r="CPH35" s="175"/>
      <c r="CPI35" s="120"/>
      <c r="CPJ35" s="175"/>
      <c r="CPK35" s="120"/>
      <c r="CPL35" s="175"/>
      <c r="CPM35" s="120"/>
      <c r="CPN35" s="175"/>
      <c r="CPO35" s="120"/>
      <c r="CPP35" s="175"/>
      <c r="CPQ35" s="120"/>
      <c r="CPR35" s="175"/>
      <c r="CPS35" s="120"/>
      <c r="CPT35" s="175"/>
      <c r="CPU35" s="120"/>
      <c r="CPV35" s="175"/>
      <c r="CPW35" s="120"/>
      <c r="CPX35" s="175"/>
      <c r="CPY35" s="120"/>
      <c r="CPZ35" s="175"/>
      <c r="CQA35" s="120"/>
      <c r="CQB35" s="175"/>
      <c r="CQC35" s="120"/>
      <c r="CQD35" s="175"/>
      <c r="CQE35" s="120"/>
      <c r="CQF35" s="175"/>
      <c r="CQG35" s="120"/>
      <c r="CQH35" s="175"/>
      <c r="CQI35" s="120"/>
      <c r="CQJ35" s="175"/>
      <c r="CQK35" s="120"/>
      <c r="CQL35" s="175"/>
      <c r="CQM35" s="120"/>
      <c r="CQN35" s="175"/>
      <c r="CQO35" s="120"/>
      <c r="CQP35" s="175"/>
      <c r="CQQ35" s="120"/>
      <c r="CQR35" s="175"/>
      <c r="CQS35" s="120"/>
      <c r="CQT35" s="175"/>
      <c r="CQU35" s="120"/>
      <c r="CQV35" s="175"/>
      <c r="CQW35" s="120"/>
      <c r="CQX35" s="175"/>
      <c r="CQY35" s="120"/>
      <c r="CQZ35" s="175"/>
      <c r="CRA35" s="120"/>
      <c r="CRB35" s="175"/>
      <c r="CRC35" s="120"/>
      <c r="CRD35" s="175"/>
      <c r="CRE35" s="120"/>
      <c r="CRF35" s="175"/>
      <c r="CRG35" s="120"/>
      <c r="CRH35" s="175"/>
      <c r="CRI35" s="120"/>
      <c r="CRJ35" s="175"/>
      <c r="CRK35" s="120"/>
      <c r="CRL35" s="175"/>
      <c r="CRM35" s="120"/>
      <c r="CRN35" s="175"/>
      <c r="CRO35" s="120"/>
      <c r="CRP35" s="175"/>
      <c r="CRQ35" s="120"/>
      <c r="CRR35" s="175"/>
      <c r="CRS35" s="120"/>
      <c r="CRT35" s="175"/>
      <c r="CRU35" s="120"/>
      <c r="CRV35" s="175"/>
      <c r="CRW35" s="120"/>
      <c r="CRX35" s="175"/>
      <c r="CRY35" s="120"/>
      <c r="CRZ35" s="175"/>
      <c r="CSA35" s="120"/>
      <c r="CSB35" s="175"/>
      <c r="CSC35" s="120"/>
      <c r="CSD35" s="175"/>
      <c r="CSE35" s="120"/>
      <c r="CSF35" s="175"/>
      <c r="CSG35" s="120"/>
      <c r="CSH35" s="175"/>
      <c r="CSI35" s="120"/>
      <c r="CSJ35" s="175"/>
      <c r="CSK35" s="120"/>
      <c r="CSL35" s="175"/>
      <c r="CSM35" s="120"/>
      <c r="CSN35" s="175"/>
      <c r="CSO35" s="120"/>
      <c r="CSP35" s="175"/>
      <c r="CSQ35" s="120"/>
      <c r="CSR35" s="175"/>
      <c r="CSS35" s="120"/>
      <c r="CST35" s="175"/>
      <c r="CSU35" s="120"/>
      <c r="CSV35" s="175"/>
      <c r="CSW35" s="120"/>
      <c r="CSX35" s="175"/>
      <c r="CSY35" s="120"/>
      <c r="CSZ35" s="175"/>
      <c r="CTA35" s="120"/>
      <c r="CTB35" s="175"/>
      <c r="CTC35" s="120"/>
      <c r="CTD35" s="175"/>
      <c r="CTE35" s="120"/>
      <c r="CTF35" s="175"/>
      <c r="CTG35" s="120"/>
      <c r="CTH35" s="175"/>
      <c r="CTI35" s="120"/>
      <c r="CTJ35" s="175"/>
      <c r="CTK35" s="120"/>
      <c r="CTL35" s="175"/>
      <c r="CTM35" s="120"/>
      <c r="CTN35" s="175"/>
      <c r="CTO35" s="120"/>
      <c r="CTP35" s="175"/>
      <c r="CTQ35" s="120"/>
      <c r="CTR35" s="175"/>
      <c r="CTS35" s="120"/>
      <c r="CTT35" s="175"/>
      <c r="CTU35" s="120"/>
      <c r="CTV35" s="175"/>
      <c r="CTW35" s="120"/>
      <c r="CTX35" s="175"/>
      <c r="CTY35" s="120"/>
      <c r="CTZ35" s="175"/>
      <c r="CUA35" s="120"/>
      <c r="CUB35" s="175"/>
      <c r="CUC35" s="120"/>
      <c r="CUD35" s="175"/>
      <c r="CUE35" s="120"/>
      <c r="CUF35" s="175"/>
      <c r="CUG35" s="120"/>
      <c r="CUH35" s="175"/>
      <c r="CUI35" s="120"/>
      <c r="CUJ35" s="175"/>
      <c r="CUK35" s="120"/>
      <c r="CUL35" s="175"/>
      <c r="CUM35" s="120"/>
      <c r="CUN35" s="175"/>
      <c r="CUO35" s="120"/>
      <c r="CUP35" s="175"/>
      <c r="CUQ35" s="120"/>
      <c r="CUR35" s="175"/>
      <c r="CUS35" s="120"/>
      <c r="CUT35" s="175"/>
      <c r="CUU35" s="120"/>
      <c r="CUV35" s="175"/>
      <c r="CUW35" s="120"/>
      <c r="CUX35" s="175"/>
      <c r="CUY35" s="120"/>
      <c r="CUZ35" s="175"/>
      <c r="CVA35" s="120"/>
      <c r="CVB35" s="175"/>
      <c r="CVC35" s="120"/>
      <c r="CVD35" s="175"/>
      <c r="CVE35" s="120"/>
      <c r="CVF35" s="175"/>
      <c r="CVG35" s="120"/>
      <c r="CVH35" s="175"/>
      <c r="CVI35" s="120"/>
      <c r="CVJ35" s="175"/>
      <c r="CVK35" s="120"/>
      <c r="CVL35" s="175"/>
      <c r="CVM35" s="120"/>
      <c r="CVN35" s="175"/>
      <c r="CVO35" s="120"/>
      <c r="CVP35" s="175"/>
      <c r="CVQ35" s="120"/>
      <c r="CVR35" s="175"/>
      <c r="CVS35" s="120"/>
      <c r="CVT35" s="175"/>
      <c r="CVU35" s="120"/>
      <c r="CVV35" s="175"/>
      <c r="CVW35" s="120"/>
      <c r="CVX35" s="175"/>
      <c r="CVY35" s="120"/>
      <c r="CVZ35" s="175"/>
      <c r="CWA35" s="120"/>
      <c r="CWB35" s="175"/>
      <c r="CWC35" s="120"/>
      <c r="CWD35" s="175"/>
      <c r="CWE35" s="120"/>
      <c r="CWF35" s="175"/>
      <c r="CWG35" s="120"/>
      <c r="CWH35" s="175"/>
      <c r="CWI35" s="120"/>
      <c r="CWJ35" s="175"/>
      <c r="CWK35" s="120"/>
      <c r="CWL35" s="175"/>
      <c r="CWM35" s="120"/>
      <c r="CWN35" s="175"/>
      <c r="CWO35" s="120"/>
      <c r="CWP35" s="175"/>
      <c r="CWQ35" s="120"/>
      <c r="CWR35" s="175"/>
      <c r="CWS35" s="120"/>
      <c r="CWT35" s="175"/>
      <c r="CWU35" s="120"/>
      <c r="CWV35" s="175"/>
      <c r="CWW35" s="120"/>
      <c r="CWX35" s="175"/>
      <c r="CWY35" s="120"/>
      <c r="CWZ35" s="175"/>
      <c r="CXA35" s="120"/>
      <c r="CXB35" s="175"/>
      <c r="CXC35" s="120"/>
      <c r="CXD35" s="175"/>
      <c r="CXE35" s="120"/>
      <c r="CXF35" s="175"/>
      <c r="CXG35" s="120"/>
      <c r="CXH35" s="175"/>
      <c r="CXI35" s="120"/>
      <c r="CXJ35" s="175"/>
      <c r="CXK35" s="120"/>
      <c r="CXL35" s="175"/>
      <c r="CXM35" s="120"/>
      <c r="CXN35" s="175"/>
      <c r="CXO35" s="120"/>
      <c r="CXP35" s="175"/>
      <c r="CXQ35" s="120"/>
      <c r="CXR35" s="175"/>
      <c r="CXS35" s="120"/>
      <c r="CXT35" s="175"/>
      <c r="CXU35" s="120"/>
      <c r="CXV35" s="175"/>
      <c r="CXW35" s="120"/>
      <c r="CXX35" s="175"/>
      <c r="CXY35" s="120"/>
      <c r="CXZ35" s="175"/>
      <c r="CYA35" s="120"/>
      <c r="CYB35" s="175"/>
      <c r="CYC35" s="120"/>
      <c r="CYD35" s="175"/>
      <c r="CYE35" s="120"/>
      <c r="CYF35" s="175"/>
      <c r="CYG35" s="120"/>
      <c r="CYH35" s="175"/>
      <c r="CYI35" s="120"/>
      <c r="CYJ35" s="175"/>
      <c r="CYK35" s="120"/>
      <c r="CYL35" s="175"/>
      <c r="CYM35" s="120"/>
      <c r="CYN35" s="175"/>
      <c r="CYO35" s="120"/>
      <c r="CYP35" s="175"/>
      <c r="CYQ35" s="120"/>
      <c r="CYR35" s="175"/>
      <c r="CYS35" s="120"/>
      <c r="CYT35" s="175"/>
      <c r="CYU35" s="120"/>
      <c r="CYV35" s="175"/>
      <c r="CYW35" s="120"/>
      <c r="CYX35" s="175"/>
      <c r="CYY35" s="120"/>
      <c r="CYZ35" s="175"/>
      <c r="CZA35" s="120"/>
      <c r="CZB35" s="175"/>
      <c r="CZC35" s="120"/>
      <c r="CZD35" s="175"/>
      <c r="CZE35" s="120"/>
      <c r="CZF35" s="175"/>
      <c r="CZG35" s="120"/>
      <c r="CZH35" s="175"/>
      <c r="CZI35" s="120"/>
      <c r="CZJ35" s="175"/>
      <c r="CZK35" s="120"/>
      <c r="CZL35" s="175"/>
      <c r="CZM35" s="120"/>
      <c r="CZN35" s="175"/>
      <c r="CZO35" s="120"/>
      <c r="CZP35" s="175"/>
      <c r="CZQ35" s="120"/>
      <c r="CZR35" s="175"/>
      <c r="CZS35" s="120"/>
      <c r="CZT35" s="175"/>
      <c r="CZU35" s="120"/>
      <c r="CZV35" s="175"/>
      <c r="CZW35" s="120"/>
      <c r="CZX35" s="175"/>
      <c r="CZY35" s="120"/>
      <c r="CZZ35" s="175"/>
      <c r="DAA35" s="120"/>
      <c r="DAB35" s="175"/>
      <c r="DAC35" s="120"/>
      <c r="DAD35" s="175"/>
      <c r="DAE35" s="120"/>
      <c r="DAF35" s="175"/>
      <c r="DAG35" s="120"/>
      <c r="DAH35" s="175"/>
      <c r="DAI35" s="120"/>
      <c r="DAJ35" s="175"/>
      <c r="DAK35" s="120"/>
      <c r="DAL35" s="175"/>
      <c r="DAM35" s="120"/>
      <c r="DAN35" s="175"/>
      <c r="DAO35" s="120"/>
      <c r="DAP35" s="175"/>
      <c r="DAQ35" s="120"/>
      <c r="DAR35" s="175"/>
      <c r="DAS35" s="120"/>
      <c r="DAT35" s="175"/>
      <c r="DAU35" s="120"/>
      <c r="DAV35" s="175"/>
      <c r="DAW35" s="120"/>
      <c r="DAX35" s="175"/>
      <c r="DAY35" s="120"/>
      <c r="DAZ35" s="175"/>
      <c r="DBA35" s="120"/>
      <c r="DBB35" s="175"/>
      <c r="DBC35" s="120"/>
      <c r="DBD35" s="175"/>
      <c r="DBE35" s="120"/>
      <c r="DBF35" s="175"/>
      <c r="DBG35" s="120"/>
      <c r="DBH35" s="175"/>
      <c r="DBI35" s="120"/>
      <c r="DBJ35" s="175"/>
      <c r="DBK35" s="120"/>
      <c r="DBL35" s="175"/>
      <c r="DBM35" s="120"/>
      <c r="DBN35" s="175"/>
      <c r="DBO35" s="120"/>
      <c r="DBP35" s="175"/>
      <c r="DBQ35" s="120"/>
      <c r="DBR35" s="175"/>
      <c r="DBS35" s="120"/>
      <c r="DBT35" s="175"/>
      <c r="DBU35" s="120"/>
      <c r="DBV35" s="175"/>
      <c r="DBW35" s="120"/>
      <c r="DBX35" s="175"/>
      <c r="DBY35" s="120"/>
      <c r="DBZ35" s="175"/>
      <c r="DCA35" s="120"/>
      <c r="DCB35" s="175"/>
      <c r="DCC35" s="120"/>
      <c r="DCD35" s="175"/>
      <c r="DCE35" s="120"/>
      <c r="DCF35" s="175"/>
      <c r="DCG35" s="120"/>
      <c r="DCH35" s="175"/>
      <c r="DCI35" s="120"/>
      <c r="DCJ35" s="175"/>
      <c r="DCK35" s="120"/>
      <c r="DCL35" s="175"/>
      <c r="DCM35" s="120"/>
      <c r="DCN35" s="175"/>
      <c r="DCO35" s="120"/>
      <c r="DCP35" s="175"/>
      <c r="DCQ35" s="120"/>
      <c r="DCR35" s="175"/>
      <c r="DCS35" s="120"/>
      <c r="DCT35" s="175"/>
      <c r="DCU35" s="120"/>
      <c r="DCV35" s="175"/>
      <c r="DCW35" s="120"/>
      <c r="DCX35" s="175"/>
      <c r="DCY35" s="120"/>
      <c r="DCZ35" s="175"/>
      <c r="DDA35" s="120"/>
      <c r="DDB35" s="175"/>
      <c r="DDC35" s="120"/>
      <c r="DDD35" s="175"/>
      <c r="DDE35" s="120"/>
      <c r="DDF35" s="175"/>
      <c r="DDG35" s="120"/>
      <c r="DDH35" s="175"/>
      <c r="DDI35" s="120"/>
      <c r="DDJ35" s="175"/>
      <c r="DDK35" s="120"/>
      <c r="DDL35" s="175"/>
      <c r="DDM35" s="120"/>
      <c r="DDN35" s="175"/>
      <c r="DDO35" s="120"/>
      <c r="DDP35" s="175"/>
      <c r="DDQ35" s="120"/>
      <c r="DDR35" s="175"/>
      <c r="DDS35" s="120"/>
      <c r="DDT35" s="175"/>
      <c r="DDU35" s="120"/>
      <c r="DDV35" s="175"/>
      <c r="DDW35" s="120"/>
      <c r="DDX35" s="175"/>
      <c r="DDY35" s="120"/>
      <c r="DDZ35" s="175"/>
      <c r="DEA35" s="120"/>
      <c r="DEB35" s="175"/>
      <c r="DEC35" s="120"/>
      <c r="DED35" s="175"/>
      <c r="DEE35" s="120"/>
      <c r="DEF35" s="175"/>
      <c r="DEG35" s="120"/>
      <c r="DEH35" s="175"/>
      <c r="DEI35" s="120"/>
      <c r="DEJ35" s="175"/>
      <c r="DEK35" s="120"/>
      <c r="DEL35" s="175"/>
      <c r="DEM35" s="120"/>
      <c r="DEN35" s="175"/>
      <c r="DEO35" s="120"/>
      <c r="DEP35" s="175"/>
      <c r="DEQ35" s="120"/>
      <c r="DER35" s="175"/>
      <c r="DES35" s="120"/>
      <c r="DET35" s="175"/>
      <c r="DEU35" s="120"/>
      <c r="DEV35" s="175"/>
      <c r="DEW35" s="120"/>
      <c r="DEX35" s="175"/>
      <c r="DEY35" s="120"/>
      <c r="DEZ35" s="175"/>
      <c r="DFA35" s="120"/>
      <c r="DFB35" s="175"/>
      <c r="DFC35" s="120"/>
      <c r="DFD35" s="175"/>
      <c r="DFE35" s="120"/>
      <c r="DFF35" s="175"/>
      <c r="DFG35" s="120"/>
      <c r="DFH35" s="175"/>
      <c r="DFI35" s="120"/>
      <c r="DFJ35" s="175"/>
      <c r="DFK35" s="120"/>
      <c r="DFL35" s="175"/>
      <c r="DFM35" s="120"/>
      <c r="DFN35" s="175"/>
      <c r="DFO35" s="120"/>
      <c r="DFP35" s="175"/>
      <c r="DFQ35" s="120"/>
      <c r="DFR35" s="175"/>
      <c r="DFS35" s="120"/>
      <c r="DFT35" s="175"/>
      <c r="DFU35" s="120"/>
      <c r="DFV35" s="175"/>
      <c r="DFW35" s="120"/>
      <c r="DFX35" s="175"/>
      <c r="DFY35" s="120"/>
      <c r="DFZ35" s="175"/>
      <c r="DGA35" s="120"/>
      <c r="DGB35" s="175"/>
      <c r="DGC35" s="120"/>
      <c r="DGD35" s="175"/>
      <c r="DGE35" s="120"/>
      <c r="DGF35" s="175"/>
      <c r="DGG35" s="120"/>
      <c r="DGH35" s="175"/>
      <c r="DGI35" s="120"/>
      <c r="DGJ35" s="175"/>
      <c r="DGK35" s="120"/>
      <c r="DGL35" s="175"/>
      <c r="DGM35" s="120"/>
      <c r="DGN35" s="175"/>
      <c r="DGO35" s="120"/>
      <c r="DGP35" s="175"/>
      <c r="DGQ35" s="120"/>
      <c r="DGR35" s="175"/>
      <c r="DGS35" s="120"/>
      <c r="DGT35" s="175"/>
      <c r="DGU35" s="120"/>
      <c r="DGV35" s="175"/>
      <c r="DGW35" s="120"/>
      <c r="DGX35" s="175"/>
      <c r="DGY35" s="120"/>
      <c r="DGZ35" s="175"/>
      <c r="DHA35" s="120"/>
      <c r="DHB35" s="175"/>
      <c r="DHC35" s="120"/>
      <c r="DHD35" s="175"/>
      <c r="DHE35" s="120"/>
      <c r="DHF35" s="175"/>
      <c r="DHG35" s="120"/>
      <c r="DHH35" s="175"/>
      <c r="DHI35" s="120"/>
      <c r="DHJ35" s="175"/>
      <c r="DHK35" s="120"/>
      <c r="DHL35" s="175"/>
      <c r="DHM35" s="120"/>
      <c r="DHN35" s="175"/>
      <c r="DHO35" s="120"/>
      <c r="DHP35" s="175"/>
      <c r="DHQ35" s="120"/>
      <c r="DHR35" s="175"/>
      <c r="DHS35" s="120"/>
      <c r="DHT35" s="175"/>
      <c r="DHU35" s="120"/>
      <c r="DHV35" s="175"/>
      <c r="DHW35" s="120"/>
      <c r="DHX35" s="175"/>
      <c r="DHY35" s="120"/>
      <c r="DHZ35" s="175"/>
      <c r="DIA35" s="120"/>
      <c r="DIB35" s="175"/>
      <c r="DIC35" s="120"/>
      <c r="DID35" s="175"/>
      <c r="DIE35" s="120"/>
      <c r="DIF35" s="175"/>
      <c r="DIG35" s="120"/>
      <c r="DIH35" s="175"/>
      <c r="DII35" s="120"/>
      <c r="DIJ35" s="175"/>
      <c r="DIK35" s="120"/>
      <c r="DIL35" s="175"/>
      <c r="DIM35" s="120"/>
      <c r="DIN35" s="175"/>
      <c r="DIO35" s="120"/>
      <c r="DIP35" s="175"/>
      <c r="DIQ35" s="120"/>
      <c r="DIR35" s="175"/>
      <c r="DIS35" s="120"/>
      <c r="DIT35" s="175"/>
      <c r="DIU35" s="120"/>
      <c r="DIV35" s="175"/>
      <c r="DIW35" s="120"/>
      <c r="DIX35" s="175"/>
      <c r="DIY35" s="120"/>
      <c r="DIZ35" s="175"/>
      <c r="DJA35" s="120"/>
      <c r="DJB35" s="175"/>
      <c r="DJC35" s="120"/>
      <c r="DJD35" s="175"/>
      <c r="DJE35" s="120"/>
      <c r="DJF35" s="175"/>
      <c r="DJG35" s="120"/>
      <c r="DJH35" s="175"/>
      <c r="DJI35" s="120"/>
      <c r="DJJ35" s="175"/>
      <c r="DJK35" s="120"/>
      <c r="DJL35" s="175"/>
      <c r="DJM35" s="120"/>
      <c r="DJN35" s="175"/>
      <c r="DJO35" s="120"/>
      <c r="DJP35" s="175"/>
      <c r="DJQ35" s="120"/>
      <c r="DJR35" s="175"/>
      <c r="DJS35" s="120"/>
      <c r="DJT35" s="175"/>
      <c r="DJU35" s="120"/>
      <c r="DJV35" s="175"/>
      <c r="DJW35" s="120"/>
      <c r="DJX35" s="175"/>
      <c r="DJY35" s="120"/>
      <c r="DJZ35" s="175"/>
      <c r="DKA35" s="120"/>
      <c r="DKB35" s="175"/>
      <c r="DKC35" s="120"/>
      <c r="DKD35" s="175"/>
      <c r="DKE35" s="120"/>
      <c r="DKF35" s="175"/>
      <c r="DKG35" s="120"/>
      <c r="DKH35" s="175"/>
      <c r="DKI35" s="120"/>
      <c r="DKJ35" s="175"/>
      <c r="DKK35" s="120"/>
      <c r="DKL35" s="175"/>
      <c r="DKM35" s="120"/>
      <c r="DKN35" s="175"/>
      <c r="DKO35" s="120"/>
      <c r="DKP35" s="175"/>
      <c r="DKQ35" s="120"/>
      <c r="DKR35" s="175"/>
      <c r="DKS35" s="120"/>
      <c r="DKT35" s="175"/>
      <c r="DKU35" s="120"/>
      <c r="DKV35" s="175"/>
      <c r="DKW35" s="120"/>
      <c r="DKX35" s="175"/>
      <c r="DKY35" s="120"/>
      <c r="DKZ35" s="175"/>
      <c r="DLA35" s="120"/>
      <c r="DLB35" s="175"/>
      <c r="DLC35" s="120"/>
      <c r="DLD35" s="175"/>
      <c r="DLE35" s="120"/>
      <c r="DLF35" s="175"/>
      <c r="DLG35" s="120"/>
      <c r="DLH35" s="175"/>
      <c r="DLI35" s="120"/>
      <c r="DLJ35" s="175"/>
      <c r="DLK35" s="120"/>
      <c r="DLL35" s="175"/>
      <c r="DLM35" s="120"/>
      <c r="DLN35" s="175"/>
      <c r="DLO35" s="120"/>
      <c r="DLP35" s="175"/>
      <c r="DLQ35" s="120"/>
      <c r="DLR35" s="175"/>
      <c r="DLS35" s="120"/>
      <c r="DLT35" s="175"/>
      <c r="DLU35" s="120"/>
      <c r="DLV35" s="175"/>
      <c r="DLW35" s="120"/>
      <c r="DLX35" s="175"/>
      <c r="DLY35" s="120"/>
      <c r="DLZ35" s="175"/>
      <c r="DMA35" s="120"/>
      <c r="DMB35" s="175"/>
      <c r="DMC35" s="120"/>
      <c r="DMD35" s="175"/>
      <c r="DME35" s="120"/>
      <c r="DMF35" s="175"/>
      <c r="DMG35" s="120"/>
      <c r="DMH35" s="175"/>
      <c r="DMI35" s="120"/>
      <c r="DMJ35" s="175"/>
      <c r="DMK35" s="120"/>
      <c r="DML35" s="175"/>
      <c r="DMM35" s="120"/>
      <c r="DMN35" s="175"/>
      <c r="DMO35" s="120"/>
      <c r="DMP35" s="175"/>
      <c r="DMQ35" s="120"/>
      <c r="DMR35" s="175"/>
      <c r="DMS35" s="120"/>
      <c r="DMT35" s="175"/>
      <c r="DMU35" s="120"/>
      <c r="DMV35" s="175"/>
      <c r="DMW35" s="120"/>
      <c r="DMX35" s="175"/>
      <c r="DMY35" s="120"/>
      <c r="DMZ35" s="175"/>
      <c r="DNA35" s="120"/>
      <c r="DNB35" s="175"/>
      <c r="DNC35" s="120"/>
      <c r="DND35" s="175"/>
      <c r="DNE35" s="120"/>
      <c r="DNF35" s="175"/>
      <c r="DNG35" s="120"/>
      <c r="DNH35" s="175"/>
      <c r="DNI35" s="120"/>
      <c r="DNJ35" s="175"/>
      <c r="DNK35" s="120"/>
      <c r="DNL35" s="175"/>
      <c r="DNM35" s="120"/>
      <c r="DNN35" s="175"/>
      <c r="DNO35" s="120"/>
      <c r="DNP35" s="175"/>
      <c r="DNQ35" s="120"/>
      <c r="DNR35" s="175"/>
      <c r="DNS35" s="120"/>
      <c r="DNT35" s="175"/>
      <c r="DNU35" s="120"/>
      <c r="DNV35" s="175"/>
      <c r="DNW35" s="120"/>
      <c r="DNX35" s="175"/>
      <c r="DNY35" s="120"/>
      <c r="DNZ35" s="175"/>
      <c r="DOA35" s="120"/>
      <c r="DOB35" s="175"/>
      <c r="DOC35" s="120"/>
      <c r="DOD35" s="175"/>
      <c r="DOE35" s="120"/>
      <c r="DOF35" s="175"/>
      <c r="DOG35" s="120"/>
      <c r="DOH35" s="175"/>
      <c r="DOI35" s="120"/>
      <c r="DOJ35" s="175"/>
      <c r="DOK35" s="120"/>
      <c r="DOL35" s="175"/>
      <c r="DOM35" s="120"/>
      <c r="DON35" s="175"/>
      <c r="DOO35" s="120"/>
      <c r="DOP35" s="175"/>
      <c r="DOQ35" s="120"/>
      <c r="DOR35" s="175"/>
      <c r="DOS35" s="120"/>
      <c r="DOT35" s="175"/>
      <c r="DOU35" s="120"/>
      <c r="DOV35" s="175"/>
      <c r="DOW35" s="120"/>
      <c r="DOX35" s="175"/>
      <c r="DOY35" s="120"/>
      <c r="DOZ35" s="175"/>
      <c r="DPA35" s="120"/>
      <c r="DPB35" s="175"/>
      <c r="DPC35" s="120"/>
      <c r="DPD35" s="175"/>
      <c r="DPE35" s="120"/>
      <c r="DPF35" s="175"/>
      <c r="DPG35" s="120"/>
      <c r="DPH35" s="175"/>
      <c r="DPI35" s="120"/>
      <c r="DPJ35" s="175"/>
      <c r="DPK35" s="120"/>
      <c r="DPL35" s="175"/>
      <c r="DPM35" s="120"/>
      <c r="DPN35" s="175"/>
      <c r="DPO35" s="120"/>
      <c r="DPP35" s="175"/>
      <c r="DPQ35" s="120"/>
      <c r="DPR35" s="175"/>
      <c r="DPS35" s="120"/>
      <c r="DPT35" s="175"/>
      <c r="DPU35" s="120"/>
      <c r="DPV35" s="175"/>
      <c r="DPW35" s="120"/>
      <c r="DPX35" s="175"/>
      <c r="DPY35" s="120"/>
      <c r="DPZ35" s="175"/>
      <c r="DQA35" s="120"/>
      <c r="DQB35" s="175"/>
      <c r="DQC35" s="120"/>
      <c r="DQD35" s="175"/>
      <c r="DQE35" s="120"/>
      <c r="DQF35" s="175"/>
      <c r="DQG35" s="120"/>
      <c r="DQH35" s="175"/>
      <c r="DQI35" s="120"/>
      <c r="DQJ35" s="175"/>
      <c r="DQK35" s="120"/>
      <c r="DQL35" s="175"/>
      <c r="DQM35" s="120"/>
      <c r="DQN35" s="175"/>
      <c r="DQO35" s="120"/>
      <c r="DQP35" s="175"/>
      <c r="DQQ35" s="120"/>
      <c r="DQR35" s="175"/>
      <c r="DQS35" s="120"/>
      <c r="DQT35" s="175"/>
      <c r="DQU35" s="120"/>
      <c r="DQV35" s="175"/>
      <c r="DQW35" s="120"/>
      <c r="DQX35" s="175"/>
      <c r="DQY35" s="120"/>
      <c r="DQZ35" s="175"/>
      <c r="DRA35" s="120"/>
      <c r="DRB35" s="175"/>
      <c r="DRC35" s="120"/>
      <c r="DRD35" s="175"/>
      <c r="DRE35" s="120"/>
      <c r="DRF35" s="175"/>
      <c r="DRG35" s="120"/>
      <c r="DRH35" s="175"/>
      <c r="DRI35" s="120"/>
      <c r="DRJ35" s="175"/>
      <c r="DRK35" s="120"/>
      <c r="DRL35" s="175"/>
      <c r="DRM35" s="120"/>
      <c r="DRN35" s="175"/>
      <c r="DRO35" s="120"/>
      <c r="DRP35" s="175"/>
      <c r="DRQ35" s="120"/>
      <c r="DRR35" s="175"/>
      <c r="DRS35" s="120"/>
      <c r="DRT35" s="175"/>
      <c r="DRU35" s="120"/>
      <c r="DRV35" s="175"/>
      <c r="DRW35" s="120"/>
      <c r="DRX35" s="175"/>
      <c r="DRY35" s="120"/>
      <c r="DRZ35" s="175"/>
      <c r="DSA35" s="120"/>
      <c r="DSB35" s="175"/>
      <c r="DSC35" s="120"/>
      <c r="DSD35" s="175"/>
      <c r="DSE35" s="120"/>
      <c r="DSF35" s="175"/>
      <c r="DSG35" s="120"/>
      <c r="DSH35" s="175"/>
      <c r="DSI35" s="120"/>
      <c r="DSJ35" s="175"/>
      <c r="DSK35" s="120"/>
      <c r="DSL35" s="175"/>
      <c r="DSM35" s="120"/>
      <c r="DSN35" s="175"/>
      <c r="DSO35" s="120"/>
      <c r="DSP35" s="175"/>
      <c r="DSQ35" s="120"/>
      <c r="DSR35" s="175"/>
      <c r="DSS35" s="120"/>
      <c r="DST35" s="175"/>
      <c r="DSU35" s="120"/>
      <c r="DSV35" s="175"/>
      <c r="DSW35" s="120"/>
      <c r="DSX35" s="175"/>
      <c r="DSY35" s="120"/>
      <c r="DSZ35" s="175"/>
      <c r="DTA35" s="120"/>
      <c r="DTB35" s="175"/>
      <c r="DTC35" s="120"/>
      <c r="DTD35" s="175"/>
      <c r="DTE35" s="120"/>
      <c r="DTF35" s="175"/>
      <c r="DTG35" s="120"/>
      <c r="DTH35" s="175"/>
      <c r="DTI35" s="120"/>
      <c r="DTJ35" s="175"/>
      <c r="DTK35" s="120"/>
      <c r="DTL35" s="175"/>
      <c r="DTM35" s="120"/>
      <c r="DTN35" s="175"/>
      <c r="DTO35" s="120"/>
      <c r="DTP35" s="175"/>
      <c r="DTQ35" s="120"/>
      <c r="DTR35" s="175"/>
      <c r="DTS35" s="120"/>
      <c r="DTT35" s="175"/>
      <c r="DTU35" s="120"/>
      <c r="DTV35" s="175"/>
      <c r="DTW35" s="120"/>
      <c r="DTX35" s="175"/>
      <c r="DTY35" s="120"/>
      <c r="DTZ35" s="175"/>
      <c r="DUA35" s="120"/>
      <c r="DUB35" s="175"/>
      <c r="DUC35" s="120"/>
      <c r="DUD35" s="175"/>
      <c r="DUE35" s="120"/>
      <c r="DUF35" s="175"/>
      <c r="DUG35" s="120"/>
      <c r="DUH35" s="175"/>
      <c r="DUI35" s="120"/>
      <c r="DUJ35" s="175"/>
      <c r="DUK35" s="120"/>
      <c r="DUL35" s="175"/>
      <c r="DUM35" s="120"/>
      <c r="DUN35" s="175"/>
      <c r="DUO35" s="120"/>
      <c r="DUP35" s="175"/>
      <c r="DUQ35" s="120"/>
      <c r="DUR35" s="175"/>
      <c r="DUS35" s="120"/>
      <c r="DUT35" s="175"/>
      <c r="DUU35" s="120"/>
      <c r="DUV35" s="175"/>
      <c r="DUW35" s="120"/>
      <c r="DUX35" s="175"/>
      <c r="DUY35" s="120"/>
      <c r="DUZ35" s="175"/>
      <c r="DVA35" s="120"/>
      <c r="DVB35" s="175"/>
      <c r="DVC35" s="120"/>
      <c r="DVD35" s="175"/>
      <c r="DVE35" s="120"/>
      <c r="DVF35" s="175"/>
      <c r="DVG35" s="120"/>
      <c r="DVH35" s="175"/>
      <c r="DVI35" s="120"/>
      <c r="DVJ35" s="175"/>
      <c r="DVK35" s="120"/>
      <c r="DVL35" s="175"/>
      <c r="DVM35" s="120"/>
      <c r="DVN35" s="175"/>
      <c r="DVO35" s="120"/>
      <c r="DVP35" s="175"/>
      <c r="DVQ35" s="120"/>
      <c r="DVR35" s="175"/>
      <c r="DVS35" s="120"/>
      <c r="DVT35" s="175"/>
      <c r="DVU35" s="120"/>
      <c r="DVV35" s="175"/>
      <c r="DVW35" s="120"/>
      <c r="DVX35" s="175"/>
      <c r="DVY35" s="120"/>
      <c r="DVZ35" s="175"/>
      <c r="DWA35" s="120"/>
      <c r="DWB35" s="175"/>
      <c r="DWC35" s="120"/>
      <c r="DWD35" s="175"/>
      <c r="DWE35" s="120"/>
      <c r="DWF35" s="175"/>
      <c r="DWG35" s="120"/>
      <c r="DWH35" s="175"/>
      <c r="DWI35" s="120"/>
      <c r="DWJ35" s="175"/>
      <c r="DWK35" s="120"/>
      <c r="DWL35" s="175"/>
      <c r="DWM35" s="120"/>
      <c r="DWN35" s="175"/>
      <c r="DWO35" s="120"/>
      <c r="DWP35" s="175"/>
      <c r="DWQ35" s="120"/>
      <c r="DWR35" s="175"/>
      <c r="DWS35" s="120"/>
      <c r="DWT35" s="175"/>
      <c r="DWU35" s="120"/>
      <c r="DWV35" s="175"/>
      <c r="DWW35" s="120"/>
      <c r="DWX35" s="175"/>
      <c r="DWY35" s="120"/>
      <c r="DWZ35" s="175"/>
      <c r="DXA35" s="120"/>
      <c r="DXB35" s="175"/>
      <c r="DXC35" s="120"/>
      <c r="DXD35" s="175"/>
      <c r="DXE35" s="120"/>
      <c r="DXF35" s="175"/>
      <c r="DXG35" s="120"/>
      <c r="DXH35" s="175"/>
      <c r="DXI35" s="120"/>
      <c r="DXJ35" s="175"/>
      <c r="DXK35" s="120"/>
      <c r="DXL35" s="175"/>
      <c r="DXM35" s="120"/>
      <c r="DXN35" s="175"/>
      <c r="DXO35" s="120"/>
      <c r="DXP35" s="175"/>
      <c r="DXQ35" s="120"/>
      <c r="DXR35" s="175"/>
      <c r="DXS35" s="120"/>
      <c r="DXT35" s="175"/>
      <c r="DXU35" s="120"/>
      <c r="DXV35" s="175"/>
      <c r="DXW35" s="120"/>
      <c r="DXX35" s="175"/>
      <c r="DXY35" s="120"/>
      <c r="DXZ35" s="175"/>
      <c r="DYA35" s="120"/>
      <c r="DYB35" s="175"/>
      <c r="DYC35" s="120"/>
      <c r="DYD35" s="175"/>
      <c r="DYE35" s="120"/>
      <c r="DYF35" s="175"/>
      <c r="DYG35" s="120"/>
      <c r="DYH35" s="175"/>
      <c r="DYI35" s="120"/>
      <c r="DYJ35" s="175"/>
      <c r="DYK35" s="120"/>
      <c r="DYL35" s="175"/>
      <c r="DYM35" s="120"/>
      <c r="DYN35" s="175"/>
      <c r="DYO35" s="120"/>
      <c r="DYP35" s="175"/>
      <c r="DYQ35" s="120"/>
      <c r="DYR35" s="175"/>
      <c r="DYS35" s="120"/>
      <c r="DYT35" s="175"/>
      <c r="DYU35" s="120"/>
      <c r="DYV35" s="175"/>
      <c r="DYW35" s="120"/>
      <c r="DYX35" s="175"/>
      <c r="DYY35" s="120"/>
      <c r="DYZ35" s="175"/>
      <c r="DZA35" s="120"/>
      <c r="DZB35" s="175"/>
      <c r="DZC35" s="120"/>
      <c r="DZD35" s="175"/>
      <c r="DZE35" s="120"/>
      <c r="DZF35" s="175"/>
      <c r="DZG35" s="120"/>
      <c r="DZH35" s="175"/>
      <c r="DZI35" s="120"/>
      <c r="DZJ35" s="175"/>
      <c r="DZK35" s="120"/>
      <c r="DZL35" s="175"/>
      <c r="DZM35" s="120"/>
      <c r="DZN35" s="175"/>
      <c r="DZO35" s="120"/>
      <c r="DZP35" s="175"/>
      <c r="DZQ35" s="120"/>
      <c r="DZR35" s="175"/>
      <c r="DZS35" s="120"/>
      <c r="DZT35" s="175"/>
      <c r="DZU35" s="120"/>
      <c r="DZV35" s="175"/>
      <c r="DZW35" s="120"/>
      <c r="DZX35" s="175"/>
      <c r="DZY35" s="120"/>
      <c r="DZZ35" s="175"/>
      <c r="EAA35" s="120"/>
      <c r="EAB35" s="175"/>
      <c r="EAC35" s="120"/>
      <c r="EAD35" s="175"/>
      <c r="EAE35" s="120"/>
      <c r="EAF35" s="175"/>
      <c r="EAG35" s="120"/>
      <c r="EAH35" s="175"/>
      <c r="EAI35" s="120"/>
      <c r="EAJ35" s="175"/>
      <c r="EAK35" s="120"/>
      <c r="EAL35" s="175"/>
      <c r="EAM35" s="120"/>
      <c r="EAN35" s="175"/>
      <c r="EAO35" s="120"/>
      <c r="EAP35" s="175"/>
      <c r="EAQ35" s="120"/>
      <c r="EAR35" s="175"/>
      <c r="EAS35" s="120"/>
      <c r="EAT35" s="175"/>
      <c r="EAU35" s="120"/>
      <c r="EAV35" s="175"/>
      <c r="EAW35" s="120"/>
      <c r="EAX35" s="175"/>
      <c r="EAY35" s="120"/>
      <c r="EAZ35" s="175"/>
      <c r="EBA35" s="120"/>
      <c r="EBB35" s="175"/>
      <c r="EBC35" s="120"/>
      <c r="EBD35" s="175"/>
      <c r="EBE35" s="120"/>
      <c r="EBF35" s="175"/>
      <c r="EBG35" s="120"/>
      <c r="EBH35" s="175"/>
      <c r="EBI35" s="120"/>
      <c r="EBJ35" s="175"/>
      <c r="EBK35" s="120"/>
      <c r="EBL35" s="175"/>
      <c r="EBM35" s="120"/>
      <c r="EBN35" s="175"/>
      <c r="EBO35" s="120"/>
      <c r="EBP35" s="175"/>
      <c r="EBQ35" s="120"/>
      <c r="EBR35" s="175"/>
      <c r="EBS35" s="120"/>
      <c r="EBT35" s="175"/>
      <c r="EBU35" s="120"/>
      <c r="EBV35" s="175"/>
      <c r="EBW35" s="120"/>
      <c r="EBX35" s="175"/>
      <c r="EBY35" s="120"/>
      <c r="EBZ35" s="175"/>
      <c r="ECA35" s="120"/>
      <c r="ECB35" s="175"/>
      <c r="ECC35" s="120"/>
      <c r="ECD35" s="175"/>
      <c r="ECE35" s="120"/>
      <c r="ECF35" s="175"/>
      <c r="ECG35" s="120"/>
      <c r="ECH35" s="175"/>
      <c r="ECI35" s="120"/>
      <c r="ECJ35" s="175"/>
      <c r="ECK35" s="120"/>
      <c r="ECL35" s="175"/>
      <c r="ECM35" s="120"/>
      <c r="ECN35" s="175"/>
      <c r="ECO35" s="120"/>
      <c r="ECP35" s="175"/>
      <c r="ECQ35" s="120"/>
      <c r="ECR35" s="175"/>
      <c r="ECS35" s="120"/>
      <c r="ECT35" s="175"/>
      <c r="ECU35" s="120"/>
      <c r="ECV35" s="175"/>
      <c r="ECW35" s="120"/>
      <c r="ECX35" s="175"/>
      <c r="ECY35" s="120"/>
      <c r="ECZ35" s="175"/>
      <c r="EDA35" s="120"/>
      <c r="EDB35" s="175"/>
      <c r="EDC35" s="120"/>
      <c r="EDD35" s="175"/>
      <c r="EDE35" s="120"/>
      <c r="EDF35" s="175"/>
      <c r="EDG35" s="120"/>
      <c r="EDH35" s="175"/>
      <c r="EDI35" s="120"/>
      <c r="EDJ35" s="175"/>
      <c r="EDK35" s="120"/>
      <c r="EDL35" s="175"/>
      <c r="EDM35" s="120"/>
      <c r="EDN35" s="175"/>
      <c r="EDO35" s="120"/>
      <c r="EDP35" s="175"/>
      <c r="EDQ35" s="120"/>
      <c r="EDR35" s="175"/>
      <c r="EDS35" s="120"/>
      <c r="EDT35" s="175"/>
      <c r="EDU35" s="120"/>
      <c r="EDV35" s="175"/>
      <c r="EDW35" s="120"/>
      <c r="EDX35" s="175"/>
      <c r="EDY35" s="120"/>
      <c r="EDZ35" s="175"/>
      <c r="EEA35" s="120"/>
      <c r="EEB35" s="175"/>
      <c r="EEC35" s="120"/>
      <c r="EED35" s="175"/>
      <c r="EEE35" s="120"/>
      <c r="EEF35" s="175"/>
      <c r="EEG35" s="120"/>
      <c r="EEH35" s="175"/>
      <c r="EEI35" s="120"/>
      <c r="EEJ35" s="175"/>
      <c r="EEK35" s="120"/>
      <c r="EEL35" s="175"/>
      <c r="EEM35" s="120"/>
      <c r="EEN35" s="175"/>
      <c r="EEO35" s="120"/>
      <c r="EEP35" s="175"/>
      <c r="EEQ35" s="120"/>
      <c r="EER35" s="175"/>
      <c r="EES35" s="120"/>
      <c r="EET35" s="175"/>
      <c r="EEU35" s="120"/>
      <c r="EEV35" s="175"/>
      <c r="EEW35" s="120"/>
      <c r="EEX35" s="175"/>
      <c r="EEY35" s="120"/>
      <c r="EEZ35" s="175"/>
      <c r="EFA35" s="120"/>
      <c r="EFB35" s="175"/>
      <c r="EFC35" s="120"/>
      <c r="EFD35" s="175"/>
      <c r="EFE35" s="120"/>
      <c r="EFF35" s="175"/>
      <c r="EFG35" s="120"/>
      <c r="EFH35" s="175"/>
      <c r="EFI35" s="120"/>
      <c r="EFJ35" s="175"/>
      <c r="EFK35" s="120"/>
      <c r="EFL35" s="175"/>
      <c r="EFM35" s="120"/>
      <c r="EFN35" s="175"/>
      <c r="EFO35" s="120"/>
      <c r="EFP35" s="175"/>
      <c r="EFQ35" s="120"/>
      <c r="EFR35" s="175"/>
      <c r="EFS35" s="120"/>
      <c r="EFT35" s="175"/>
      <c r="EFU35" s="120"/>
      <c r="EFV35" s="175"/>
      <c r="EFW35" s="120"/>
      <c r="EFX35" s="175"/>
      <c r="EFY35" s="120"/>
      <c r="EFZ35" s="175"/>
      <c r="EGA35" s="120"/>
      <c r="EGB35" s="175"/>
      <c r="EGC35" s="120"/>
      <c r="EGD35" s="175"/>
      <c r="EGE35" s="120"/>
      <c r="EGF35" s="175"/>
      <c r="EGG35" s="120"/>
      <c r="EGH35" s="175"/>
      <c r="EGI35" s="120"/>
      <c r="EGJ35" s="175"/>
      <c r="EGK35" s="120"/>
      <c r="EGL35" s="175"/>
      <c r="EGM35" s="120"/>
      <c r="EGN35" s="175"/>
      <c r="EGO35" s="120"/>
      <c r="EGP35" s="175"/>
      <c r="EGQ35" s="120"/>
      <c r="EGR35" s="175"/>
      <c r="EGS35" s="120"/>
      <c r="EGT35" s="175"/>
      <c r="EGU35" s="120"/>
      <c r="EGV35" s="175"/>
      <c r="EGW35" s="120"/>
      <c r="EGX35" s="175"/>
      <c r="EGY35" s="120"/>
      <c r="EGZ35" s="175"/>
      <c r="EHA35" s="120"/>
      <c r="EHB35" s="175"/>
      <c r="EHC35" s="120"/>
      <c r="EHD35" s="175"/>
      <c r="EHE35" s="120"/>
      <c r="EHF35" s="175"/>
      <c r="EHG35" s="120"/>
      <c r="EHH35" s="175"/>
      <c r="EHI35" s="120"/>
      <c r="EHJ35" s="175"/>
      <c r="EHK35" s="120"/>
      <c r="EHL35" s="175"/>
      <c r="EHM35" s="120"/>
      <c r="EHN35" s="175"/>
      <c r="EHO35" s="120"/>
      <c r="EHP35" s="175"/>
      <c r="EHQ35" s="120"/>
      <c r="EHR35" s="175"/>
      <c r="EHS35" s="120"/>
      <c r="EHT35" s="175"/>
      <c r="EHU35" s="120"/>
      <c r="EHV35" s="175"/>
      <c r="EHW35" s="120"/>
      <c r="EHX35" s="175"/>
      <c r="EHY35" s="120"/>
      <c r="EHZ35" s="175"/>
      <c r="EIA35" s="120"/>
      <c r="EIB35" s="175"/>
      <c r="EIC35" s="120"/>
      <c r="EID35" s="175"/>
      <c r="EIE35" s="120"/>
      <c r="EIF35" s="175"/>
      <c r="EIG35" s="120"/>
      <c r="EIH35" s="175"/>
      <c r="EII35" s="120"/>
      <c r="EIJ35" s="175"/>
      <c r="EIK35" s="120"/>
      <c r="EIL35" s="175"/>
      <c r="EIM35" s="120"/>
      <c r="EIN35" s="175"/>
      <c r="EIO35" s="120"/>
      <c r="EIP35" s="175"/>
      <c r="EIQ35" s="120"/>
      <c r="EIR35" s="175"/>
      <c r="EIS35" s="120"/>
      <c r="EIT35" s="175"/>
      <c r="EIU35" s="120"/>
      <c r="EIV35" s="175"/>
      <c r="EIW35" s="120"/>
      <c r="EIX35" s="175"/>
      <c r="EIY35" s="120"/>
      <c r="EIZ35" s="175"/>
      <c r="EJA35" s="120"/>
      <c r="EJB35" s="175"/>
      <c r="EJC35" s="120"/>
      <c r="EJD35" s="175"/>
      <c r="EJE35" s="120"/>
      <c r="EJF35" s="175"/>
      <c r="EJG35" s="120"/>
      <c r="EJH35" s="175"/>
      <c r="EJI35" s="120"/>
      <c r="EJJ35" s="175"/>
      <c r="EJK35" s="120"/>
      <c r="EJL35" s="175"/>
      <c r="EJM35" s="120"/>
      <c r="EJN35" s="175"/>
      <c r="EJO35" s="120"/>
      <c r="EJP35" s="175"/>
      <c r="EJQ35" s="120"/>
      <c r="EJR35" s="175"/>
      <c r="EJS35" s="120"/>
      <c r="EJT35" s="175"/>
      <c r="EJU35" s="120"/>
      <c r="EJV35" s="175"/>
      <c r="EJW35" s="120"/>
      <c r="EJX35" s="175"/>
      <c r="EJY35" s="120"/>
      <c r="EJZ35" s="175"/>
      <c r="EKA35" s="120"/>
      <c r="EKB35" s="175"/>
      <c r="EKC35" s="120"/>
      <c r="EKD35" s="175"/>
      <c r="EKE35" s="120"/>
      <c r="EKF35" s="175"/>
      <c r="EKG35" s="120"/>
      <c r="EKH35" s="175"/>
      <c r="EKI35" s="120"/>
      <c r="EKJ35" s="175"/>
      <c r="EKK35" s="120"/>
      <c r="EKL35" s="175"/>
      <c r="EKM35" s="120"/>
      <c r="EKN35" s="175"/>
      <c r="EKO35" s="120"/>
      <c r="EKP35" s="175"/>
      <c r="EKQ35" s="120"/>
      <c r="EKR35" s="175"/>
      <c r="EKS35" s="120"/>
      <c r="EKT35" s="175"/>
      <c r="EKU35" s="120"/>
      <c r="EKV35" s="175"/>
      <c r="EKW35" s="120"/>
      <c r="EKX35" s="175"/>
      <c r="EKY35" s="120"/>
      <c r="EKZ35" s="175"/>
      <c r="ELA35" s="120"/>
      <c r="ELB35" s="175"/>
      <c r="ELC35" s="120"/>
      <c r="ELD35" s="175"/>
      <c r="ELE35" s="120"/>
      <c r="ELF35" s="175"/>
      <c r="ELG35" s="120"/>
      <c r="ELH35" s="175"/>
      <c r="ELI35" s="120"/>
      <c r="ELJ35" s="175"/>
      <c r="ELK35" s="120"/>
      <c r="ELL35" s="175"/>
      <c r="ELM35" s="120"/>
      <c r="ELN35" s="175"/>
      <c r="ELO35" s="120"/>
      <c r="ELP35" s="175"/>
      <c r="ELQ35" s="120"/>
      <c r="ELR35" s="175"/>
      <c r="ELS35" s="120"/>
      <c r="ELT35" s="175"/>
      <c r="ELU35" s="120"/>
      <c r="ELV35" s="175"/>
      <c r="ELW35" s="120"/>
      <c r="ELX35" s="175"/>
      <c r="ELY35" s="120"/>
      <c r="ELZ35" s="175"/>
      <c r="EMA35" s="120"/>
      <c r="EMB35" s="175"/>
      <c r="EMC35" s="120"/>
      <c r="EMD35" s="175"/>
      <c r="EME35" s="120"/>
      <c r="EMF35" s="175"/>
      <c r="EMG35" s="120"/>
      <c r="EMH35" s="175"/>
      <c r="EMI35" s="120"/>
      <c r="EMJ35" s="175"/>
      <c r="EMK35" s="120"/>
      <c r="EML35" s="175"/>
      <c r="EMM35" s="120"/>
      <c r="EMN35" s="175"/>
      <c r="EMO35" s="120"/>
      <c r="EMP35" s="175"/>
      <c r="EMQ35" s="120"/>
      <c r="EMR35" s="175"/>
      <c r="EMS35" s="120"/>
      <c r="EMT35" s="175"/>
      <c r="EMU35" s="120"/>
      <c r="EMV35" s="175"/>
      <c r="EMW35" s="120"/>
      <c r="EMX35" s="175"/>
      <c r="EMY35" s="120"/>
      <c r="EMZ35" s="175"/>
      <c r="ENA35" s="120"/>
      <c r="ENB35" s="175"/>
      <c r="ENC35" s="120"/>
      <c r="END35" s="175"/>
      <c r="ENE35" s="120"/>
      <c r="ENF35" s="175"/>
      <c r="ENG35" s="120"/>
      <c r="ENH35" s="175"/>
      <c r="ENI35" s="120"/>
      <c r="ENJ35" s="175"/>
      <c r="ENK35" s="120"/>
      <c r="ENL35" s="175"/>
      <c r="ENM35" s="120"/>
      <c r="ENN35" s="175"/>
      <c r="ENO35" s="120"/>
      <c r="ENP35" s="175"/>
      <c r="ENQ35" s="120"/>
      <c r="ENR35" s="175"/>
      <c r="ENS35" s="120"/>
      <c r="ENT35" s="175"/>
      <c r="ENU35" s="120"/>
      <c r="ENV35" s="175"/>
      <c r="ENW35" s="120"/>
      <c r="ENX35" s="175"/>
      <c r="ENY35" s="120"/>
      <c r="ENZ35" s="175"/>
      <c r="EOA35" s="120"/>
      <c r="EOB35" s="175"/>
      <c r="EOC35" s="120"/>
      <c r="EOD35" s="175"/>
      <c r="EOE35" s="120"/>
      <c r="EOF35" s="175"/>
      <c r="EOG35" s="120"/>
      <c r="EOH35" s="175"/>
      <c r="EOI35" s="120"/>
      <c r="EOJ35" s="175"/>
      <c r="EOK35" s="120"/>
      <c r="EOL35" s="175"/>
      <c r="EOM35" s="120"/>
      <c r="EON35" s="175"/>
      <c r="EOO35" s="120"/>
      <c r="EOP35" s="175"/>
      <c r="EOQ35" s="120"/>
      <c r="EOR35" s="175"/>
      <c r="EOS35" s="120"/>
      <c r="EOT35" s="175"/>
      <c r="EOU35" s="120"/>
      <c r="EOV35" s="175"/>
      <c r="EOW35" s="120"/>
      <c r="EOX35" s="175"/>
      <c r="EOY35" s="120"/>
      <c r="EOZ35" s="175"/>
      <c r="EPA35" s="120"/>
      <c r="EPB35" s="175"/>
      <c r="EPC35" s="120"/>
      <c r="EPD35" s="175"/>
      <c r="EPE35" s="120"/>
      <c r="EPF35" s="175"/>
      <c r="EPG35" s="120"/>
      <c r="EPH35" s="175"/>
      <c r="EPI35" s="120"/>
      <c r="EPJ35" s="175"/>
      <c r="EPK35" s="120"/>
      <c r="EPL35" s="175"/>
      <c r="EPM35" s="120"/>
      <c r="EPN35" s="175"/>
      <c r="EPO35" s="120"/>
      <c r="EPP35" s="175"/>
      <c r="EPQ35" s="120"/>
      <c r="EPR35" s="175"/>
      <c r="EPS35" s="120"/>
      <c r="EPT35" s="175"/>
      <c r="EPU35" s="120"/>
      <c r="EPV35" s="175"/>
      <c r="EPW35" s="120"/>
      <c r="EPX35" s="175"/>
      <c r="EPY35" s="120"/>
      <c r="EPZ35" s="175"/>
      <c r="EQA35" s="120"/>
      <c r="EQB35" s="175"/>
      <c r="EQC35" s="120"/>
      <c r="EQD35" s="175"/>
      <c r="EQE35" s="120"/>
      <c r="EQF35" s="175"/>
      <c r="EQG35" s="120"/>
      <c r="EQH35" s="175"/>
      <c r="EQI35" s="120"/>
      <c r="EQJ35" s="175"/>
      <c r="EQK35" s="120"/>
      <c r="EQL35" s="175"/>
      <c r="EQM35" s="120"/>
      <c r="EQN35" s="175"/>
      <c r="EQO35" s="120"/>
      <c r="EQP35" s="175"/>
      <c r="EQQ35" s="120"/>
      <c r="EQR35" s="175"/>
      <c r="EQS35" s="120"/>
      <c r="EQT35" s="175"/>
      <c r="EQU35" s="120"/>
      <c r="EQV35" s="175"/>
      <c r="EQW35" s="120"/>
      <c r="EQX35" s="175"/>
      <c r="EQY35" s="120"/>
      <c r="EQZ35" s="175"/>
      <c r="ERA35" s="120"/>
      <c r="ERB35" s="175"/>
      <c r="ERC35" s="120"/>
      <c r="ERD35" s="175"/>
      <c r="ERE35" s="120"/>
      <c r="ERF35" s="175"/>
      <c r="ERG35" s="120"/>
      <c r="ERH35" s="175"/>
      <c r="ERI35" s="120"/>
      <c r="ERJ35" s="175"/>
      <c r="ERK35" s="120"/>
      <c r="ERL35" s="175"/>
      <c r="ERM35" s="120"/>
      <c r="ERN35" s="175"/>
      <c r="ERO35" s="120"/>
      <c r="ERP35" s="175"/>
      <c r="ERQ35" s="120"/>
      <c r="ERR35" s="175"/>
      <c r="ERS35" s="120"/>
      <c r="ERT35" s="175"/>
      <c r="ERU35" s="120"/>
      <c r="ERV35" s="175"/>
      <c r="ERW35" s="120"/>
      <c r="ERX35" s="175"/>
      <c r="ERY35" s="120"/>
      <c r="ERZ35" s="175"/>
      <c r="ESA35" s="120"/>
      <c r="ESB35" s="175"/>
      <c r="ESC35" s="120"/>
      <c r="ESD35" s="175"/>
      <c r="ESE35" s="120"/>
      <c r="ESF35" s="175"/>
      <c r="ESG35" s="120"/>
      <c r="ESH35" s="175"/>
      <c r="ESI35" s="120"/>
      <c r="ESJ35" s="175"/>
      <c r="ESK35" s="120"/>
      <c r="ESL35" s="175"/>
      <c r="ESM35" s="120"/>
      <c r="ESN35" s="175"/>
      <c r="ESO35" s="120"/>
      <c r="ESP35" s="175"/>
      <c r="ESQ35" s="120"/>
      <c r="ESR35" s="175"/>
      <c r="ESS35" s="120"/>
      <c r="EST35" s="175"/>
      <c r="ESU35" s="120"/>
      <c r="ESV35" s="175"/>
      <c r="ESW35" s="120"/>
      <c r="ESX35" s="175"/>
      <c r="ESY35" s="120"/>
      <c r="ESZ35" s="175"/>
      <c r="ETA35" s="120"/>
      <c r="ETB35" s="175"/>
      <c r="ETC35" s="120"/>
      <c r="ETD35" s="175"/>
      <c r="ETE35" s="120"/>
      <c r="ETF35" s="175"/>
      <c r="ETG35" s="120"/>
      <c r="ETH35" s="175"/>
      <c r="ETI35" s="120"/>
      <c r="ETJ35" s="175"/>
      <c r="ETK35" s="120"/>
      <c r="ETL35" s="175"/>
      <c r="ETM35" s="120"/>
      <c r="ETN35" s="175"/>
      <c r="ETO35" s="120"/>
      <c r="ETP35" s="175"/>
      <c r="ETQ35" s="120"/>
      <c r="ETR35" s="175"/>
      <c r="ETS35" s="120"/>
      <c r="ETT35" s="175"/>
      <c r="ETU35" s="120"/>
      <c r="ETV35" s="175"/>
      <c r="ETW35" s="120"/>
      <c r="ETX35" s="175"/>
      <c r="ETY35" s="120"/>
      <c r="ETZ35" s="175"/>
      <c r="EUA35" s="120"/>
      <c r="EUB35" s="175"/>
      <c r="EUC35" s="120"/>
      <c r="EUD35" s="175"/>
      <c r="EUE35" s="120"/>
      <c r="EUF35" s="175"/>
      <c r="EUG35" s="120"/>
      <c r="EUH35" s="175"/>
      <c r="EUI35" s="120"/>
      <c r="EUJ35" s="175"/>
      <c r="EUK35" s="120"/>
      <c r="EUL35" s="175"/>
      <c r="EUM35" s="120"/>
      <c r="EUN35" s="175"/>
      <c r="EUO35" s="120"/>
      <c r="EUP35" s="175"/>
      <c r="EUQ35" s="120"/>
      <c r="EUR35" s="175"/>
      <c r="EUS35" s="120"/>
      <c r="EUT35" s="175"/>
      <c r="EUU35" s="120"/>
      <c r="EUV35" s="175"/>
      <c r="EUW35" s="120"/>
      <c r="EUX35" s="175"/>
      <c r="EUY35" s="120"/>
      <c r="EUZ35" s="175"/>
      <c r="EVA35" s="120"/>
      <c r="EVB35" s="175"/>
      <c r="EVC35" s="120"/>
      <c r="EVD35" s="175"/>
      <c r="EVE35" s="120"/>
      <c r="EVF35" s="175"/>
      <c r="EVG35" s="120"/>
      <c r="EVH35" s="175"/>
      <c r="EVI35" s="120"/>
      <c r="EVJ35" s="175"/>
      <c r="EVK35" s="120"/>
      <c r="EVL35" s="175"/>
      <c r="EVM35" s="120"/>
      <c r="EVN35" s="175"/>
      <c r="EVO35" s="120"/>
      <c r="EVP35" s="175"/>
      <c r="EVQ35" s="120"/>
      <c r="EVR35" s="175"/>
      <c r="EVS35" s="120"/>
      <c r="EVT35" s="175"/>
      <c r="EVU35" s="120"/>
      <c r="EVV35" s="175"/>
      <c r="EVW35" s="120"/>
      <c r="EVX35" s="175"/>
      <c r="EVY35" s="120"/>
      <c r="EVZ35" s="175"/>
      <c r="EWA35" s="120"/>
      <c r="EWB35" s="175"/>
      <c r="EWC35" s="120"/>
      <c r="EWD35" s="175"/>
      <c r="EWE35" s="120"/>
      <c r="EWF35" s="175"/>
      <c r="EWG35" s="120"/>
      <c r="EWH35" s="175"/>
      <c r="EWI35" s="120"/>
      <c r="EWJ35" s="175"/>
      <c r="EWK35" s="120"/>
      <c r="EWL35" s="175"/>
      <c r="EWM35" s="120"/>
      <c r="EWN35" s="175"/>
      <c r="EWO35" s="120"/>
      <c r="EWP35" s="175"/>
      <c r="EWQ35" s="120"/>
      <c r="EWR35" s="175"/>
      <c r="EWS35" s="120"/>
      <c r="EWT35" s="175"/>
      <c r="EWU35" s="120"/>
      <c r="EWV35" s="175"/>
      <c r="EWW35" s="120"/>
      <c r="EWX35" s="175"/>
      <c r="EWY35" s="120"/>
      <c r="EWZ35" s="175"/>
      <c r="EXA35" s="120"/>
      <c r="EXB35" s="175"/>
      <c r="EXC35" s="120"/>
      <c r="EXD35" s="175"/>
      <c r="EXE35" s="120"/>
      <c r="EXF35" s="175"/>
      <c r="EXG35" s="120"/>
      <c r="EXH35" s="175"/>
      <c r="EXI35" s="120"/>
      <c r="EXJ35" s="175"/>
      <c r="EXK35" s="120"/>
      <c r="EXL35" s="175"/>
      <c r="EXM35" s="120"/>
      <c r="EXN35" s="175"/>
      <c r="EXO35" s="120"/>
      <c r="EXP35" s="175"/>
      <c r="EXQ35" s="120"/>
      <c r="EXR35" s="175"/>
      <c r="EXS35" s="120"/>
      <c r="EXT35" s="175"/>
      <c r="EXU35" s="120"/>
      <c r="EXV35" s="175"/>
      <c r="EXW35" s="120"/>
      <c r="EXX35" s="175"/>
      <c r="EXY35" s="120"/>
      <c r="EXZ35" s="175"/>
      <c r="EYA35" s="120"/>
      <c r="EYB35" s="175"/>
      <c r="EYC35" s="120"/>
      <c r="EYD35" s="175"/>
      <c r="EYE35" s="120"/>
      <c r="EYF35" s="175"/>
      <c r="EYG35" s="120"/>
      <c r="EYH35" s="175"/>
      <c r="EYI35" s="120"/>
      <c r="EYJ35" s="175"/>
      <c r="EYK35" s="120"/>
      <c r="EYL35" s="175"/>
      <c r="EYM35" s="120"/>
      <c r="EYN35" s="175"/>
      <c r="EYO35" s="120"/>
      <c r="EYP35" s="175"/>
      <c r="EYQ35" s="120"/>
      <c r="EYR35" s="175"/>
      <c r="EYS35" s="120"/>
      <c r="EYT35" s="175"/>
      <c r="EYU35" s="120"/>
      <c r="EYV35" s="175"/>
      <c r="EYW35" s="120"/>
      <c r="EYX35" s="175"/>
      <c r="EYY35" s="120"/>
      <c r="EYZ35" s="175"/>
      <c r="EZA35" s="120"/>
      <c r="EZB35" s="175"/>
      <c r="EZC35" s="120"/>
      <c r="EZD35" s="175"/>
      <c r="EZE35" s="120"/>
      <c r="EZF35" s="175"/>
      <c r="EZG35" s="120"/>
      <c r="EZH35" s="175"/>
      <c r="EZI35" s="120"/>
      <c r="EZJ35" s="175"/>
      <c r="EZK35" s="120"/>
      <c r="EZL35" s="175"/>
      <c r="EZM35" s="120"/>
      <c r="EZN35" s="175"/>
      <c r="EZO35" s="120"/>
      <c r="EZP35" s="175"/>
      <c r="EZQ35" s="120"/>
      <c r="EZR35" s="175"/>
      <c r="EZS35" s="120"/>
      <c r="EZT35" s="175"/>
      <c r="EZU35" s="120"/>
      <c r="EZV35" s="175"/>
      <c r="EZW35" s="120"/>
      <c r="EZX35" s="175"/>
      <c r="EZY35" s="120"/>
      <c r="EZZ35" s="175"/>
      <c r="FAA35" s="120"/>
      <c r="FAB35" s="175"/>
      <c r="FAC35" s="120"/>
      <c r="FAD35" s="175"/>
      <c r="FAE35" s="120"/>
      <c r="FAF35" s="175"/>
      <c r="FAG35" s="120"/>
      <c r="FAH35" s="175"/>
      <c r="FAI35" s="120"/>
      <c r="FAJ35" s="175"/>
      <c r="FAK35" s="120"/>
      <c r="FAL35" s="175"/>
      <c r="FAM35" s="120"/>
      <c r="FAN35" s="175"/>
      <c r="FAO35" s="120"/>
      <c r="FAP35" s="175"/>
      <c r="FAQ35" s="120"/>
      <c r="FAR35" s="175"/>
      <c r="FAS35" s="120"/>
      <c r="FAT35" s="175"/>
      <c r="FAU35" s="120"/>
      <c r="FAV35" s="175"/>
      <c r="FAW35" s="120"/>
      <c r="FAX35" s="175"/>
      <c r="FAY35" s="120"/>
      <c r="FAZ35" s="175"/>
      <c r="FBA35" s="120"/>
      <c r="FBB35" s="175"/>
      <c r="FBC35" s="120"/>
      <c r="FBD35" s="175"/>
      <c r="FBE35" s="120"/>
      <c r="FBF35" s="175"/>
      <c r="FBG35" s="120"/>
      <c r="FBH35" s="175"/>
      <c r="FBI35" s="120"/>
      <c r="FBJ35" s="175"/>
      <c r="FBK35" s="120"/>
      <c r="FBL35" s="175"/>
      <c r="FBM35" s="120"/>
      <c r="FBN35" s="175"/>
      <c r="FBO35" s="120"/>
      <c r="FBP35" s="175"/>
      <c r="FBQ35" s="120"/>
      <c r="FBR35" s="175"/>
      <c r="FBS35" s="120"/>
      <c r="FBT35" s="175"/>
      <c r="FBU35" s="120"/>
      <c r="FBV35" s="175"/>
      <c r="FBW35" s="120"/>
      <c r="FBX35" s="175"/>
      <c r="FBY35" s="120"/>
      <c r="FBZ35" s="175"/>
      <c r="FCA35" s="120"/>
      <c r="FCB35" s="175"/>
      <c r="FCC35" s="120"/>
      <c r="FCD35" s="175"/>
      <c r="FCE35" s="120"/>
      <c r="FCF35" s="175"/>
      <c r="FCG35" s="120"/>
      <c r="FCH35" s="175"/>
      <c r="FCI35" s="120"/>
      <c r="FCJ35" s="175"/>
      <c r="FCK35" s="120"/>
      <c r="FCL35" s="175"/>
      <c r="FCM35" s="120"/>
      <c r="FCN35" s="175"/>
      <c r="FCO35" s="120"/>
      <c r="FCP35" s="175"/>
      <c r="FCQ35" s="120"/>
      <c r="FCR35" s="175"/>
      <c r="FCS35" s="120"/>
      <c r="FCT35" s="175"/>
      <c r="FCU35" s="120"/>
      <c r="FCV35" s="175"/>
      <c r="FCW35" s="120"/>
      <c r="FCX35" s="175"/>
      <c r="FCY35" s="120"/>
      <c r="FCZ35" s="175"/>
      <c r="FDA35" s="120"/>
      <c r="FDB35" s="175"/>
      <c r="FDC35" s="120"/>
      <c r="FDD35" s="175"/>
      <c r="FDE35" s="120"/>
      <c r="FDF35" s="175"/>
      <c r="FDG35" s="120"/>
      <c r="FDH35" s="175"/>
      <c r="FDI35" s="120"/>
      <c r="FDJ35" s="175"/>
      <c r="FDK35" s="120"/>
      <c r="FDL35" s="175"/>
      <c r="FDM35" s="120"/>
      <c r="FDN35" s="175"/>
      <c r="FDO35" s="120"/>
      <c r="FDP35" s="175"/>
      <c r="FDQ35" s="120"/>
      <c r="FDR35" s="175"/>
      <c r="FDS35" s="120"/>
      <c r="FDT35" s="175"/>
      <c r="FDU35" s="120"/>
      <c r="FDV35" s="175"/>
      <c r="FDW35" s="120"/>
      <c r="FDX35" s="175"/>
      <c r="FDY35" s="120"/>
      <c r="FDZ35" s="175"/>
      <c r="FEA35" s="120"/>
      <c r="FEB35" s="175"/>
      <c r="FEC35" s="120"/>
      <c r="FED35" s="175"/>
      <c r="FEE35" s="120"/>
      <c r="FEF35" s="175"/>
      <c r="FEG35" s="120"/>
      <c r="FEH35" s="175"/>
      <c r="FEI35" s="120"/>
      <c r="FEJ35" s="175"/>
      <c r="FEK35" s="120"/>
      <c r="FEL35" s="175"/>
      <c r="FEM35" s="120"/>
      <c r="FEN35" s="175"/>
      <c r="FEO35" s="120"/>
      <c r="FEP35" s="175"/>
      <c r="FEQ35" s="120"/>
      <c r="FER35" s="175"/>
      <c r="FES35" s="120"/>
      <c r="FET35" s="175"/>
      <c r="FEU35" s="120"/>
      <c r="FEV35" s="175"/>
      <c r="FEW35" s="120"/>
      <c r="FEX35" s="175"/>
      <c r="FEY35" s="120"/>
      <c r="FEZ35" s="175"/>
      <c r="FFA35" s="120"/>
      <c r="FFB35" s="175"/>
      <c r="FFC35" s="120"/>
      <c r="FFD35" s="175"/>
      <c r="FFE35" s="120"/>
      <c r="FFF35" s="175"/>
      <c r="FFG35" s="120"/>
      <c r="FFH35" s="175"/>
      <c r="FFI35" s="120"/>
      <c r="FFJ35" s="175"/>
      <c r="FFK35" s="120"/>
      <c r="FFL35" s="175"/>
      <c r="FFM35" s="120"/>
      <c r="FFN35" s="175"/>
      <c r="FFO35" s="120"/>
      <c r="FFP35" s="175"/>
      <c r="FFQ35" s="120"/>
      <c r="FFR35" s="175"/>
      <c r="FFS35" s="120"/>
      <c r="FFT35" s="175"/>
      <c r="FFU35" s="120"/>
      <c r="FFV35" s="175"/>
      <c r="FFW35" s="120"/>
      <c r="FFX35" s="175"/>
      <c r="FFY35" s="120"/>
      <c r="FFZ35" s="175"/>
      <c r="FGA35" s="120"/>
      <c r="FGB35" s="175"/>
      <c r="FGC35" s="120"/>
      <c r="FGD35" s="175"/>
      <c r="FGE35" s="120"/>
      <c r="FGF35" s="175"/>
      <c r="FGG35" s="120"/>
      <c r="FGH35" s="175"/>
      <c r="FGI35" s="120"/>
      <c r="FGJ35" s="175"/>
      <c r="FGK35" s="120"/>
      <c r="FGL35" s="175"/>
      <c r="FGM35" s="120"/>
      <c r="FGN35" s="175"/>
      <c r="FGO35" s="120"/>
      <c r="FGP35" s="175"/>
      <c r="FGQ35" s="120"/>
      <c r="FGR35" s="175"/>
      <c r="FGS35" s="120"/>
      <c r="FGT35" s="175"/>
      <c r="FGU35" s="120"/>
      <c r="FGV35" s="175"/>
      <c r="FGW35" s="120"/>
      <c r="FGX35" s="175"/>
      <c r="FGY35" s="120"/>
      <c r="FGZ35" s="175"/>
      <c r="FHA35" s="120"/>
      <c r="FHB35" s="175"/>
      <c r="FHC35" s="120"/>
      <c r="FHD35" s="175"/>
      <c r="FHE35" s="120"/>
      <c r="FHF35" s="175"/>
      <c r="FHG35" s="120"/>
      <c r="FHH35" s="175"/>
      <c r="FHI35" s="120"/>
      <c r="FHJ35" s="175"/>
      <c r="FHK35" s="120"/>
      <c r="FHL35" s="175"/>
      <c r="FHM35" s="120"/>
      <c r="FHN35" s="175"/>
      <c r="FHO35" s="120"/>
      <c r="FHP35" s="175"/>
      <c r="FHQ35" s="120"/>
      <c r="FHR35" s="175"/>
      <c r="FHS35" s="120"/>
      <c r="FHT35" s="175"/>
      <c r="FHU35" s="120"/>
      <c r="FHV35" s="175"/>
      <c r="FHW35" s="120"/>
      <c r="FHX35" s="175"/>
      <c r="FHY35" s="120"/>
      <c r="FHZ35" s="175"/>
      <c r="FIA35" s="120"/>
      <c r="FIB35" s="175"/>
      <c r="FIC35" s="120"/>
      <c r="FID35" s="175"/>
      <c r="FIE35" s="120"/>
      <c r="FIF35" s="175"/>
      <c r="FIG35" s="120"/>
      <c r="FIH35" s="175"/>
      <c r="FII35" s="120"/>
      <c r="FIJ35" s="175"/>
      <c r="FIK35" s="120"/>
      <c r="FIL35" s="175"/>
      <c r="FIM35" s="120"/>
      <c r="FIN35" s="175"/>
      <c r="FIO35" s="120"/>
      <c r="FIP35" s="175"/>
      <c r="FIQ35" s="120"/>
      <c r="FIR35" s="175"/>
      <c r="FIS35" s="120"/>
      <c r="FIT35" s="175"/>
      <c r="FIU35" s="120"/>
      <c r="FIV35" s="175"/>
      <c r="FIW35" s="120"/>
      <c r="FIX35" s="175"/>
      <c r="FIY35" s="120"/>
      <c r="FIZ35" s="175"/>
      <c r="FJA35" s="120"/>
      <c r="FJB35" s="175"/>
      <c r="FJC35" s="120"/>
      <c r="FJD35" s="175"/>
      <c r="FJE35" s="120"/>
      <c r="FJF35" s="175"/>
      <c r="FJG35" s="120"/>
      <c r="FJH35" s="175"/>
      <c r="FJI35" s="120"/>
      <c r="FJJ35" s="175"/>
      <c r="FJK35" s="120"/>
      <c r="FJL35" s="175"/>
      <c r="FJM35" s="120"/>
      <c r="FJN35" s="175"/>
      <c r="FJO35" s="120"/>
      <c r="FJP35" s="175"/>
      <c r="FJQ35" s="120"/>
      <c r="FJR35" s="175"/>
      <c r="FJS35" s="120"/>
      <c r="FJT35" s="175"/>
      <c r="FJU35" s="120"/>
      <c r="FJV35" s="175"/>
      <c r="FJW35" s="120"/>
      <c r="FJX35" s="175"/>
      <c r="FJY35" s="120"/>
      <c r="FJZ35" s="175"/>
      <c r="FKA35" s="120"/>
      <c r="FKB35" s="175"/>
      <c r="FKC35" s="120"/>
      <c r="FKD35" s="175"/>
      <c r="FKE35" s="120"/>
      <c r="FKF35" s="175"/>
      <c r="FKG35" s="120"/>
      <c r="FKH35" s="175"/>
      <c r="FKI35" s="120"/>
      <c r="FKJ35" s="175"/>
      <c r="FKK35" s="120"/>
      <c r="FKL35" s="175"/>
      <c r="FKM35" s="120"/>
      <c r="FKN35" s="175"/>
      <c r="FKO35" s="120"/>
      <c r="FKP35" s="175"/>
      <c r="FKQ35" s="120"/>
      <c r="FKR35" s="175"/>
      <c r="FKS35" s="120"/>
      <c r="FKT35" s="175"/>
      <c r="FKU35" s="120"/>
      <c r="FKV35" s="175"/>
      <c r="FKW35" s="120"/>
      <c r="FKX35" s="175"/>
      <c r="FKY35" s="120"/>
      <c r="FKZ35" s="175"/>
      <c r="FLA35" s="120"/>
      <c r="FLB35" s="175"/>
      <c r="FLC35" s="120"/>
      <c r="FLD35" s="175"/>
      <c r="FLE35" s="120"/>
      <c r="FLF35" s="175"/>
      <c r="FLG35" s="120"/>
      <c r="FLH35" s="175"/>
      <c r="FLI35" s="120"/>
      <c r="FLJ35" s="175"/>
      <c r="FLK35" s="120"/>
      <c r="FLL35" s="175"/>
      <c r="FLM35" s="120"/>
      <c r="FLN35" s="175"/>
      <c r="FLO35" s="120"/>
      <c r="FLP35" s="175"/>
      <c r="FLQ35" s="120"/>
      <c r="FLR35" s="175"/>
      <c r="FLS35" s="120"/>
      <c r="FLT35" s="175"/>
      <c r="FLU35" s="120"/>
      <c r="FLV35" s="175"/>
      <c r="FLW35" s="120"/>
      <c r="FLX35" s="175"/>
      <c r="FLY35" s="120"/>
      <c r="FLZ35" s="175"/>
      <c r="FMA35" s="120"/>
      <c r="FMB35" s="175"/>
      <c r="FMC35" s="120"/>
      <c r="FMD35" s="175"/>
      <c r="FME35" s="120"/>
      <c r="FMF35" s="175"/>
      <c r="FMG35" s="120"/>
      <c r="FMH35" s="175"/>
      <c r="FMI35" s="120"/>
      <c r="FMJ35" s="175"/>
      <c r="FMK35" s="120"/>
      <c r="FML35" s="175"/>
      <c r="FMM35" s="120"/>
      <c r="FMN35" s="175"/>
      <c r="FMO35" s="120"/>
      <c r="FMP35" s="175"/>
      <c r="FMQ35" s="120"/>
      <c r="FMR35" s="175"/>
      <c r="FMS35" s="120"/>
      <c r="FMT35" s="175"/>
      <c r="FMU35" s="120"/>
      <c r="FMV35" s="175"/>
      <c r="FMW35" s="120"/>
      <c r="FMX35" s="175"/>
      <c r="FMY35" s="120"/>
      <c r="FMZ35" s="175"/>
      <c r="FNA35" s="120"/>
      <c r="FNB35" s="175"/>
      <c r="FNC35" s="120"/>
      <c r="FND35" s="175"/>
      <c r="FNE35" s="120"/>
      <c r="FNF35" s="175"/>
      <c r="FNG35" s="120"/>
      <c r="FNH35" s="175"/>
      <c r="FNI35" s="120"/>
      <c r="FNJ35" s="175"/>
      <c r="FNK35" s="120"/>
      <c r="FNL35" s="175"/>
      <c r="FNM35" s="120"/>
      <c r="FNN35" s="175"/>
      <c r="FNO35" s="120"/>
      <c r="FNP35" s="175"/>
      <c r="FNQ35" s="120"/>
      <c r="FNR35" s="175"/>
      <c r="FNS35" s="120"/>
      <c r="FNT35" s="175"/>
      <c r="FNU35" s="120"/>
      <c r="FNV35" s="175"/>
      <c r="FNW35" s="120"/>
      <c r="FNX35" s="175"/>
      <c r="FNY35" s="120"/>
      <c r="FNZ35" s="175"/>
      <c r="FOA35" s="120"/>
      <c r="FOB35" s="175"/>
      <c r="FOC35" s="120"/>
      <c r="FOD35" s="175"/>
      <c r="FOE35" s="120"/>
      <c r="FOF35" s="175"/>
      <c r="FOG35" s="120"/>
      <c r="FOH35" s="175"/>
      <c r="FOI35" s="120"/>
      <c r="FOJ35" s="175"/>
      <c r="FOK35" s="120"/>
      <c r="FOL35" s="175"/>
      <c r="FOM35" s="120"/>
      <c r="FON35" s="175"/>
      <c r="FOO35" s="120"/>
      <c r="FOP35" s="175"/>
      <c r="FOQ35" s="120"/>
      <c r="FOR35" s="175"/>
      <c r="FOS35" s="120"/>
      <c r="FOT35" s="175"/>
      <c r="FOU35" s="120"/>
      <c r="FOV35" s="175"/>
      <c r="FOW35" s="120"/>
      <c r="FOX35" s="175"/>
      <c r="FOY35" s="120"/>
      <c r="FOZ35" s="175"/>
      <c r="FPA35" s="120"/>
      <c r="FPB35" s="175"/>
      <c r="FPC35" s="120"/>
      <c r="FPD35" s="175"/>
      <c r="FPE35" s="120"/>
      <c r="FPF35" s="175"/>
      <c r="FPG35" s="120"/>
      <c r="FPH35" s="175"/>
      <c r="FPI35" s="120"/>
      <c r="FPJ35" s="175"/>
      <c r="FPK35" s="120"/>
      <c r="FPL35" s="175"/>
      <c r="FPM35" s="120"/>
      <c r="FPN35" s="175"/>
      <c r="FPO35" s="120"/>
      <c r="FPP35" s="175"/>
      <c r="FPQ35" s="120"/>
      <c r="FPR35" s="175"/>
      <c r="FPS35" s="120"/>
      <c r="FPT35" s="175"/>
      <c r="FPU35" s="120"/>
      <c r="FPV35" s="175"/>
      <c r="FPW35" s="120"/>
      <c r="FPX35" s="175"/>
      <c r="FPY35" s="120"/>
      <c r="FPZ35" s="175"/>
      <c r="FQA35" s="120"/>
      <c r="FQB35" s="175"/>
      <c r="FQC35" s="120"/>
      <c r="FQD35" s="175"/>
      <c r="FQE35" s="120"/>
      <c r="FQF35" s="175"/>
      <c r="FQG35" s="120"/>
      <c r="FQH35" s="175"/>
      <c r="FQI35" s="120"/>
      <c r="FQJ35" s="175"/>
      <c r="FQK35" s="120"/>
      <c r="FQL35" s="175"/>
      <c r="FQM35" s="120"/>
      <c r="FQN35" s="175"/>
      <c r="FQO35" s="120"/>
      <c r="FQP35" s="175"/>
      <c r="FQQ35" s="120"/>
      <c r="FQR35" s="175"/>
      <c r="FQS35" s="120"/>
      <c r="FQT35" s="175"/>
      <c r="FQU35" s="120"/>
      <c r="FQV35" s="175"/>
      <c r="FQW35" s="120"/>
      <c r="FQX35" s="175"/>
      <c r="FQY35" s="120"/>
      <c r="FQZ35" s="175"/>
      <c r="FRA35" s="120"/>
      <c r="FRB35" s="175"/>
      <c r="FRC35" s="120"/>
      <c r="FRD35" s="175"/>
      <c r="FRE35" s="120"/>
      <c r="FRF35" s="175"/>
      <c r="FRG35" s="120"/>
      <c r="FRH35" s="175"/>
      <c r="FRI35" s="120"/>
      <c r="FRJ35" s="175"/>
      <c r="FRK35" s="120"/>
      <c r="FRL35" s="175"/>
      <c r="FRM35" s="120"/>
      <c r="FRN35" s="175"/>
      <c r="FRO35" s="120"/>
      <c r="FRP35" s="175"/>
      <c r="FRQ35" s="120"/>
      <c r="FRR35" s="175"/>
      <c r="FRS35" s="120"/>
      <c r="FRT35" s="175"/>
      <c r="FRU35" s="120"/>
      <c r="FRV35" s="175"/>
      <c r="FRW35" s="120"/>
      <c r="FRX35" s="175"/>
      <c r="FRY35" s="120"/>
      <c r="FRZ35" s="175"/>
      <c r="FSA35" s="120"/>
      <c r="FSB35" s="175"/>
      <c r="FSC35" s="120"/>
      <c r="FSD35" s="175"/>
      <c r="FSE35" s="120"/>
      <c r="FSF35" s="175"/>
      <c r="FSG35" s="120"/>
      <c r="FSH35" s="175"/>
      <c r="FSI35" s="120"/>
      <c r="FSJ35" s="175"/>
      <c r="FSK35" s="120"/>
      <c r="FSL35" s="175"/>
      <c r="FSM35" s="120"/>
      <c r="FSN35" s="175"/>
      <c r="FSO35" s="120"/>
      <c r="FSP35" s="175"/>
      <c r="FSQ35" s="120"/>
      <c r="FSR35" s="175"/>
      <c r="FSS35" s="120"/>
      <c r="FST35" s="175"/>
      <c r="FSU35" s="120"/>
      <c r="FSV35" s="175"/>
      <c r="FSW35" s="120"/>
      <c r="FSX35" s="175"/>
      <c r="FSY35" s="120"/>
      <c r="FSZ35" s="175"/>
      <c r="FTA35" s="120"/>
      <c r="FTB35" s="175"/>
      <c r="FTC35" s="120"/>
      <c r="FTD35" s="175"/>
      <c r="FTE35" s="120"/>
      <c r="FTF35" s="175"/>
      <c r="FTG35" s="120"/>
      <c r="FTH35" s="175"/>
      <c r="FTI35" s="120"/>
      <c r="FTJ35" s="175"/>
      <c r="FTK35" s="120"/>
      <c r="FTL35" s="175"/>
      <c r="FTM35" s="120"/>
      <c r="FTN35" s="175"/>
      <c r="FTO35" s="120"/>
      <c r="FTP35" s="175"/>
      <c r="FTQ35" s="120"/>
      <c r="FTR35" s="175"/>
      <c r="FTS35" s="120"/>
      <c r="FTT35" s="175"/>
      <c r="FTU35" s="120"/>
      <c r="FTV35" s="175"/>
      <c r="FTW35" s="120"/>
      <c r="FTX35" s="175"/>
      <c r="FTY35" s="120"/>
      <c r="FTZ35" s="175"/>
      <c r="FUA35" s="120"/>
      <c r="FUB35" s="175"/>
      <c r="FUC35" s="120"/>
      <c r="FUD35" s="175"/>
      <c r="FUE35" s="120"/>
      <c r="FUF35" s="175"/>
      <c r="FUG35" s="120"/>
      <c r="FUH35" s="175"/>
      <c r="FUI35" s="120"/>
      <c r="FUJ35" s="175"/>
      <c r="FUK35" s="120"/>
      <c r="FUL35" s="175"/>
      <c r="FUM35" s="120"/>
      <c r="FUN35" s="175"/>
      <c r="FUO35" s="120"/>
      <c r="FUP35" s="175"/>
      <c r="FUQ35" s="120"/>
      <c r="FUR35" s="175"/>
      <c r="FUS35" s="120"/>
      <c r="FUT35" s="175"/>
      <c r="FUU35" s="120"/>
      <c r="FUV35" s="175"/>
      <c r="FUW35" s="120"/>
      <c r="FUX35" s="175"/>
      <c r="FUY35" s="120"/>
      <c r="FUZ35" s="175"/>
      <c r="FVA35" s="120"/>
      <c r="FVB35" s="175"/>
      <c r="FVC35" s="120"/>
      <c r="FVD35" s="175"/>
      <c r="FVE35" s="120"/>
      <c r="FVF35" s="175"/>
      <c r="FVG35" s="120"/>
      <c r="FVH35" s="175"/>
      <c r="FVI35" s="120"/>
      <c r="FVJ35" s="175"/>
      <c r="FVK35" s="120"/>
      <c r="FVL35" s="175"/>
      <c r="FVM35" s="120"/>
      <c r="FVN35" s="175"/>
      <c r="FVO35" s="120"/>
      <c r="FVP35" s="175"/>
      <c r="FVQ35" s="120"/>
      <c r="FVR35" s="175"/>
      <c r="FVS35" s="120"/>
      <c r="FVT35" s="175"/>
      <c r="FVU35" s="120"/>
      <c r="FVV35" s="175"/>
      <c r="FVW35" s="120"/>
      <c r="FVX35" s="175"/>
      <c r="FVY35" s="120"/>
      <c r="FVZ35" s="175"/>
      <c r="FWA35" s="120"/>
      <c r="FWB35" s="175"/>
      <c r="FWC35" s="120"/>
      <c r="FWD35" s="175"/>
      <c r="FWE35" s="120"/>
      <c r="FWF35" s="175"/>
      <c r="FWG35" s="120"/>
      <c r="FWH35" s="175"/>
      <c r="FWI35" s="120"/>
      <c r="FWJ35" s="175"/>
      <c r="FWK35" s="120"/>
      <c r="FWL35" s="175"/>
      <c r="FWM35" s="120"/>
      <c r="FWN35" s="175"/>
      <c r="FWO35" s="120"/>
      <c r="FWP35" s="175"/>
      <c r="FWQ35" s="120"/>
      <c r="FWR35" s="175"/>
      <c r="FWS35" s="120"/>
      <c r="FWT35" s="175"/>
      <c r="FWU35" s="120"/>
      <c r="FWV35" s="175"/>
      <c r="FWW35" s="120"/>
      <c r="FWX35" s="175"/>
      <c r="FWY35" s="120"/>
      <c r="FWZ35" s="175"/>
      <c r="FXA35" s="120"/>
      <c r="FXB35" s="175"/>
      <c r="FXC35" s="120"/>
      <c r="FXD35" s="175"/>
      <c r="FXE35" s="120"/>
      <c r="FXF35" s="175"/>
      <c r="FXG35" s="120"/>
      <c r="FXH35" s="175"/>
      <c r="FXI35" s="120"/>
      <c r="FXJ35" s="175"/>
      <c r="FXK35" s="120"/>
      <c r="FXL35" s="175"/>
      <c r="FXM35" s="120"/>
      <c r="FXN35" s="175"/>
      <c r="FXO35" s="120"/>
      <c r="FXP35" s="175"/>
      <c r="FXQ35" s="120"/>
      <c r="FXR35" s="175"/>
      <c r="FXS35" s="120"/>
      <c r="FXT35" s="175"/>
      <c r="FXU35" s="120"/>
      <c r="FXV35" s="175"/>
      <c r="FXW35" s="120"/>
      <c r="FXX35" s="175"/>
      <c r="FXY35" s="120"/>
      <c r="FXZ35" s="175"/>
      <c r="FYA35" s="120"/>
      <c r="FYB35" s="175"/>
      <c r="FYC35" s="120"/>
      <c r="FYD35" s="175"/>
      <c r="FYE35" s="120"/>
      <c r="FYF35" s="175"/>
      <c r="FYG35" s="120"/>
      <c r="FYH35" s="175"/>
      <c r="FYI35" s="120"/>
      <c r="FYJ35" s="175"/>
      <c r="FYK35" s="120"/>
      <c r="FYL35" s="175"/>
      <c r="FYM35" s="120"/>
      <c r="FYN35" s="175"/>
      <c r="FYO35" s="120"/>
      <c r="FYP35" s="175"/>
      <c r="FYQ35" s="120"/>
      <c r="FYR35" s="175"/>
      <c r="FYS35" s="120"/>
      <c r="FYT35" s="175"/>
      <c r="FYU35" s="120"/>
      <c r="FYV35" s="175"/>
      <c r="FYW35" s="120"/>
      <c r="FYX35" s="175"/>
      <c r="FYY35" s="120"/>
      <c r="FYZ35" s="175"/>
      <c r="FZA35" s="120"/>
      <c r="FZB35" s="175"/>
      <c r="FZC35" s="120"/>
      <c r="FZD35" s="175"/>
      <c r="FZE35" s="120"/>
      <c r="FZF35" s="175"/>
      <c r="FZG35" s="120"/>
      <c r="FZH35" s="175"/>
      <c r="FZI35" s="120"/>
      <c r="FZJ35" s="175"/>
      <c r="FZK35" s="120"/>
      <c r="FZL35" s="175"/>
      <c r="FZM35" s="120"/>
      <c r="FZN35" s="175"/>
      <c r="FZO35" s="120"/>
      <c r="FZP35" s="175"/>
      <c r="FZQ35" s="120"/>
      <c r="FZR35" s="175"/>
      <c r="FZS35" s="120"/>
      <c r="FZT35" s="175"/>
      <c r="FZU35" s="120"/>
      <c r="FZV35" s="175"/>
      <c r="FZW35" s="120"/>
      <c r="FZX35" s="175"/>
      <c r="FZY35" s="120"/>
      <c r="FZZ35" s="175"/>
      <c r="GAA35" s="120"/>
      <c r="GAB35" s="175"/>
      <c r="GAC35" s="120"/>
      <c r="GAD35" s="175"/>
      <c r="GAE35" s="120"/>
      <c r="GAF35" s="175"/>
      <c r="GAG35" s="120"/>
      <c r="GAH35" s="175"/>
      <c r="GAI35" s="120"/>
      <c r="GAJ35" s="175"/>
      <c r="GAK35" s="120"/>
      <c r="GAL35" s="175"/>
      <c r="GAM35" s="120"/>
      <c r="GAN35" s="175"/>
      <c r="GAO35" s="120"/>
      <c r="GAP35" s="175"/>
      <c r="GAQ35" s="120"/>
      <c r="GAR35" s="175"/>
      <c r="GAS35" s="120"/>
      <c r="GAT35" s="175"/>
      <c r="GAU35" s="120"/>
      <c r="GAV35" s="175"/>
      <c r="GAW35" s="120"/>
      <c r="GAX35" s="175"/>
      <c r="GAY35" s="120"/>
      <c r="GAZ35" s="175"/>
      <c r="GBA35" s="120"/>
      <c r="GBB35" s="175"/>
      <c r="GBC35" s="120"/>
      <c r="GBD35" s="175"/>
      <c r="GBE35" s="120"/>
      <c r="GBF35" s="175"/>
      <c r="GBG35" s="120"/>
      <c r="GBH35" s="175"/>
      <c r="GBI35" s="120"/>
      <c r="GBJ35" s="175"/>
      <c r="GBK35" s="120"/>
      <c r="GBL35" s="175"/>
      <c r="GBM35" s="120"/>
      <c r="GBN35" s="175"/>
      <c r="GBO35" s="120"/>
      <c r="GBP35" s="175"/>
      <c r="GBQ35" s="120"/>
      <c r="GBR35" s="175"/>
      <c r="GBS35" s="120"/>
      <c r="GBT35" s="175"/>
      <c r="GBU35" s="120"/>
      <c r="GBV35" s="175"/>
      <c r="GBW35" s="120"/>
      <c r="GBX35" s="175"/>
      <c r="GBY35" s="120"/>
      <c r="GBZ35" s="175"/>
      <c r="GCA35" s="120"/>
      <c r="GCB35" s="175"/>
      <c r="GCC35" s="120"/>
      <c r="GCD35" s="175"/>
      <c r="GCE35" s="120"/>
      <c r="GCF35" s="175"/>
      <c r="GCG35" s="120"/>
      <c r="GCH35" s="175"/>
      <c r="GCI35" s="120"/>
      <c r="GCJ35" s="175"/>
      <c r="GCK35" s="120"/>
      <c r="GCL35" s="175"/>
      <c r="GCM35" s="120"/>
      <c r="GCN35" s="175"/>
      <c r="GCO35" s="120"/>
      <c r="GCP35" s="175"/>
      <c r="GCQ35" s="120"/>
      <c r="GCR35" s="175"/>
      <c r="GCS35" s="120"/>
      <c r="GCT35" s="175"/>
      <c r="GCU35" s="120"/>
      <c r="GCV35" s="175"/>
      <c r="GCW35" s="120"/>
      <c r="GCX35" s="175"/>
      <c r="GCY35" s="120"/>
      <c r="GCZ35" s="175"/>
      <c r="GDA35" s="120"/>
      <c r="GDB35" s="175"/>
      <c r="GDC35" s="120"/>
      <c r="GDD35" s="175"/>
      <c r="GDE35" s="120"/>
      <c r="GDF35" s="175"/>
      <c r="GDG35" s="120"/>
      <c r="GDH35" s="175"/>
      <c r="GDI35" s="120"/>
      <c r="GDJ35" s="175"/>
      <c r="GDK35" s="120"/>
      <c r="GDL35" s="175"/>
      <c r="GDM35" s="120"/>
      <c r="GDN35" s="175"/>
      <c r="GDO35" s="120"/>
      <c r="GDP35" s="175"/>
      <c r="GDQ35" s="120"/>
      <c r="GDR35" s="175"/>
      <c r="GDS35" s="120"/>
      <c r="GDT35" s="175"/>
      <c r="GDU35" s="120"/>
      <c r="GDV35" s="175"/>
      <c r="GDW35" s="120"/>
      <c r="GDX35" s="175"/>
      <c r="GDY35" s="120"/>
      <c r="GDZ35" s="175"/>
      <c r="GEA35" s="120"/>
      <c r="GEB35" s="175"/>
      <c r="GEC35" s="120"/>
      <c r="GED35" s="175"/>
      <c r="GEE35" s="120"/>
      <c r="GEF35" s="175"/>
      <c r="GEG35" s="120"/>
      <c r="GEH35" s="175"/>
      <c r="GEI35" s="120"/>
      <c r="GEJ35" s="175"/>
      <c r="GEK35" s="120"/>
      <c r="GEL35" s="175"/>
      <c r="GEM35" s="120"/>
      <c r="GEN35" s="175"/>
      <c r="GEO35" s="120"/>
      <c r="GEP35" s="175"/>
      <c r="GEQ35" s="120"/>
      <c r="GER35" s="175"/>
      <c r="GES35" s="120"/>
      <c r="GET35" s="175"/>
      <c r="GEU35" s="120"/>
      <c r="GEV35" s="175"/>
      <c r="GEW35" s="120"/>
      <c r="GEX35" s="175"/>
      <c r="GEY35" s="120"/>
      <c r="GEZ35" s="175"/>
      <c r="GFA35" s="120"/>
      <c r="GFB35" s="175"/>
      <c r="GFC35" s="120"/>
      <c r="GFD35" s="175"/>
      <c r="GFE35" s="120"/>
      <c r="GFF35" s="175"/>
      <c r="GFG35" s="120"/>
      <c r="GFH35" s="175"/>
      <c r="GFI35" s="120"/>
      <c r="GFJ35" s="175"/>
      <c r="GFK35" s="120"/>
      <c r="GFL35" s="175"/>
      <c r="GFM35" s="120"/>
      <c r="GFN35" s="175"/>
      <c r="GFO35" s="120"/>
      <c r="GFP35" s="175"/>
      <c r="GFQ35" s="120"/>
      <c r="GFR35" s="175"/>
      <c r="GFS35" s="120"/>
      <c r="GFT35" s="175"/>
      <c r="GFU35" s="120"/>
      <c r="GFV35" s="175"/>
      <c r="GFW35" s="120"/>
      <c r="GFX35" s="175"/>
      <c r="GFY35" s="120"/>
      <c r="GFZ35" s="175"/>
      <c r="GGA35" s="120"/>
      <c r="GGB35" s="175"/>
      <c r="GGC35" s="120"/>
      <c r="GGD35" s="175"/>
      <c r="GGE35" s="120"/>
      <c r="GGF35" s="175"/>
      <c r="GGG35" s="120"/>
      <c r="GGH35" s="175"/>
      <c r="GGI35" s="120"/>
      <c r="GGJ35" s="175"/>
      <c r="GGK35" s="120"/>
      <c r="GGL35" s="175"/>
      <c r="GGM35" s="120"/>
      <c r="GGN35" s="175"/>
      <c r="GGO35" s="120"/>
      <c r="GGP35" s="175"/>
      <c r="GGQ35" s="120"/>
      <c r="GGR35" s="175"/>
      <c r="GGS35" s="120"/>
      <c r="GGT35" s="175"/>
      <c r="GGU35" s="120"/>
      <c r="GGV35" s="175"/>
      <c r="GGW35" s="120"/>
      <c r="GGX35" s="175"/>
      <c r="GGY35" s="120"/>
      <c r="GGZ35" s="175"/>
      <c r="GHA35" s="120"/>
      <c r="GHB35" s="175"/>
      <c r="GHC35" s="120"/>
      <c r="GHD35" s="175"/>
      <c r="GHE35" s="120"/>
      <c r="GHF35" s="175"/>
      <c r="GHG35" s="120"/>
      <c r="GHH35" s="175"/>
      <c r="GHI35" s="120"/>
      <c r="GHJ35" s="175"/>
      <c r="GHK35" s="120"/>
      <c r="GHL35" s="175"/>
      <c r="GHM35" s="120"/>
      <c r="GHN35" s="175"/>
      <c r="GHO35" s="120"/>
      <c r="GHP35" s="175"/>
      <c r="GHQ35" s="120"/>
      <c r="GHR35" s="175"/>
      <c r="GHS35" s="120"/>
      <c r="GHT35" s="175"/>
      <c r="GHU35" s="120"/>
      <c r="GHV35" s="175"/>
      <c r="GHW35" s="120"/>
      <c r="GHX35" s="175"/>
      <c r="GHY35" s="120"/>
      <c r="GHZ35" s="175"/>
      <c r="GIA35" s="120"/>
      <c r="GIB35" s="175"/>
      <c r="GIC35" s="120"/>
      <c r="GID35" s="175"/>
      <c r="GIE35" s="120"/>
      <c r="GIF35" s="175"/>
      <c r="GIG35" s="120"/>
      <c r="GIH35" s="175"/>
      <c r="GII35" s="120"/>
      <c r="GIJ35" s="175"/>
      <c r="GIK35" s="120"/>
      <c r="GIL35" s="175"/>
      <c r="GIM35" s="120"/>
      <c r="GIN35" s="175"/>
      <c r="GIO35" s="120"/>
      <c r="GIP35" s="175"/>
      <c r="GIQ35" s="120"/>
      <c r="GIR35" s="175"/>
      <c r="GIS35" s="120"/>
      <c r="GIT35" s="175"/>
      <c r="GIU35" s="120"/>
      <c r="GIV35" s="175"/>
      <c r="GIW35" s="120"/>
      <c r="GIX35" s="175"/>
      <c r="GIY35" s="120"/>
      <c r="GIZ35" s="175"/>
      <c r="GJA35" s="120"/>
      <c r="GJB35" s="175"/>
      <c r="GJC35" s="120"/>
      <c r="GJD35" s="175"/>
      <c r="GJE35" s="120"/>
      <c r="GJF35" s="175"/>
      <c r="GJG35" s="120"/>
      <c r="GJH35" s="175"/>
      <c r="GJI35" s="120"/>
      <c r="GJJ35" s="175"/>
      <c r="GJK35" s="120"/>
      <c r="GJL35" s="175"/>
      <c r="GJM35" s="120"/>
      <c r="GJN35" s="175"/>
      <c r="GJO35" s="120"/>
      <c r="GJP35" s="175"/>
      <c r="GJQ35" s="120"/>
      <c r="GJR35" s="175"/>
      <c r="GJS35" s="120"/>
      <c r="GJT35" s="175"/>
      <c r="GJU35" s="120"/>
      <c r="GJV35" s="175"/>
      <c r="GJW35" s="120"/>
      <c r="GJX35" s="175"/>
      <c r="GJY35" s="120"/>
      <c r="GJZ35" s="175"/>
      <c r="GKA35" s="120"/>
      <c r="GKB35" s="175"/>
      <c r="GKC35" s="120"/>
      <c r="GKD35" s="175"/>
      <c r="GKE35" s="120"/>
      <c r="GKF35" s="175"/>
      <c r="GKG35" s="120"/>
      <c r="GKH35" s="175"/>
      <c r="GKI35" s="120"/>
      <c r="GKJ35" s="175"/>
      <c r="GKK35" s="120"/>
      <c r="GKL35" s="175"/>
      <c r="GKM35" s="120"/>
      <c r="GKN35" s="175"/>
      <c r="GKO35" s="120"/>
      <c r="GKP35" s="175"/>
      <c r="GKQ35" s="120"/>
      <c r="GKR35" s="175"/>
      <c r="GKS35" s="120"/>
      <c r="GKT35" s="175"/>
      <c r="GKU35" s="120"/>
      <c r="GKV35" s="175"/>
      <c r="GKW35" s="120"/>
      <c r="GKX35" s="175"/>
      <c r="GKY35" s="120"/>
      <c r="GKZ35" s="175"/>
      <c r="GLA35" s="120"/>
      <c r="GLB35" s="175"/>
      <c r="GLC35" s="120"/>
      <c r="GLD35" s="175"/>
      <c r="GLE35" s="120"/>
      <c r="GLF35" s="175"/>
      <c r="GLG35" s="120"/>
      <c r="GLH35" s="175"/>
      <c r="GLI35" s="120"/>
      <c r="GLJ35" s="175"/>
      <c r="GLK35" s="120"/>
      <c r="GLL35" s="175"/>
      <c r="GLM35" s="120"/>
      <c r="GLN35" s="175"/>
      <c r="GLO35" s="120"/>
      <c r="GLP35" s="175"/>
      <c r="GLQ35" s="120"/>
      <c r="GLR35" s="175"/>
      <c r="GLS35" s="120"/>
      <c r="GLT35" s="175"/>
      <c r="GLU35" s="120"/>
      <c r="GLV35" s="175"/>
      <c r="GLW35" s="120"/>
      <c r="GLX35" s="175"/>
      <c r="GLY35" s="120"/>
      <c r="GLZ35" s="175"/>
      <c r="GMA35" s="120"/>
      <c r="GMB35" s="175"/>
      <c r="GMC35" s="120"/>
      <c r="GMD35" s="175"/>
      <c r="GME35" s="120"/>
      <c r="GMF35" s="175"/>
      <c r="GMG35" s="120"/>
      <c r="GMH35" s="175"/>
      <c r="GMI35" s="120"/>
      <c r="GMJ35" s="175"/>
      <c r="GMK35" s="120"/>
      <c r="GML35" s="175"/>
      <c r="GMM35" s="120"/>
      <c r="GMN35" s="175"/>
      <c r="GMO35" s="120"/>
      <c r="GMP35" s="175"/>
      <c r="GMQ35" s="120"/>
      <c r="GMR35" s="175"/>
      <c r="GMS35" s="120"/>
      <c r="GMT35" s="175"/>
      <c r="GMU35" s="120"/>
      <c r="GMV35" s="175"/>
      <c r="GMW35" s="120"/>
      <c r="GMX35" s="175"/>
      <c r="GMY35" s="120"/>
      <c r="GMZ35" s="175"/>
      <c r="GNA35" s="120"/>
      <c r="GNB35" s="175"/>
      <c r="GNC35" s="120"/>
      <c r="GND35" s="175"/>
      <c r="GNE35" s="120"/>
      <c r="GNF35" s="175"/>
      <c r="GNG35" s="120"/>
      <c r="GNH35" s="175"/>
      <c r="GNI35" s="120"/>
      <c r="GNJ35" s="175"/>
      <c r="GNK35" s="120"/>
      <c r="GNL35" s="175"/>
      <c r="GNM35" s="120"/>
      <c r="GNN35" s="175"/>
      <c r="GNO35" s="120"/>
      <c r="GNP35" s="175"/>
      <c r="GNQ35" s="120"/>
      <c r="GNR35" s="175"/>
      <c r="GNS35" s="120"/>
      <c r="GNT35" s="175"/>
      <c r="GNU35" s="120"/>
      <c r="GNV35" s="175"/>
      <c r="GNW35" s="120"/>
      <c r="GNX35" s="175"/>
      <c r="GNY35" s="120"/>
      <c r="GNZ35" s="175"/>
      <c r="GOA35" s="120"/>
      <c r="GOB35" s="175"/>
      <c r="GOC35" s="120"/>
      <c r="GOD35" s="175"/>
      <c r="GOE35" s="120"/>
      <c r="GOF35" s="175"/>
      <c r="GOG35" s="120"/>
      <c r="GOH35" s="175"/>
      <c r="GOI35" s="120"/>
      <c r="GOJ35" s="175"/>
      <c r="GOK35" s="120"/>
      <c r="GOL35" s="175"/>
      <c r="GOM35" s="120"/>
      <c r="GON35" s="175"/>
      <c r="GOO35" s="120"/>
      <c r="GOP35" s="175"/>
      <c r="GOQ35" s="120"/>
      <c r="GOR35" s="175"/>
      <c r="GOS35" s="120"/>
      <c r="GOT35" s="175"/>
      <c r="GOU35" s="120"/>
      <c r="GOV35" s="175"/>
      <c r="GOW35" s="120"/>
      <c r="GOX35" s="175"/>
      <c r="GOY35" s="120"/>
      <c r="GOZ35" s="175"/>
      <c r="GPA35" s="120"/>
      <c r="GPB35" s="175"/>
      <c r="GPC35" s="120"/>
      <c r="GPD35" s="175"/>
      <c r="GPE35" s="120"/>
      <c r="GPF35" s="175"/>
      <c r="GPG35" s="120"/>
      <c r="GPH35" s="175"/>
      <c r="GPI35" s="120"/>
      <c r="GPJ35" s="175"/>
      <c r="GPK35" s="120"/>
      <c r="GPL35" s="175"/>
      <c r="GPM35" s="120"/>
      <c r="GPN35" s="175"/>
      <c r="GPO35" s="120"/>
      <c r="GPP35" s="175"/>
      <c r="GPQ35" s="120"/>
      <c r="GPR35" s="175"/>
      <c r="GPS35" s="120"/>
      <c r="GPT35" s="175"/>
      <c r="GPU35" s="120"/>
      <c r="GPV35" s="175"/>
      <c r="GPW35" s="120"/>
      <c r="GPX35" s="175"/>
      <c r="GPY35" s="120"/>
      <c r="GPZ35" s="175"/>
      <c r="GQA35" s="120"/>
      <c r="GQB35" s="175"/>
      <c r="GQC35" s="120"/>
      <c r="GQD35" s="175"/>
      <c r="GQE35" s="120"/>
      <c r="GQF35" s="175"/>
      <c r="GQG35" s="120"/>
      <c r="GQH35" s="175"/>
      <c r="GQI35" s="120"/>
      <c r="GQJ35" s="175"/>
      <c r="GQK35" s="120"/>
      <c r="GQL35" s="175"/>
      <c r="GQM35" s="120"/>
      <c r="GQN35" s="175"/>
      <c r="GQO35" s="120"/>
      <c r="GQP35" s="175"/>
      <c r="GQQ35" s="120"/>
      <c r="GQR35" s="175"/>
      <c r="GQS35" s="120"/>
      <c r="GQT35" s="175"/>
      <c r="GQU35" s="120"/>
      <c r="GQV35" s="175"/>
      <c r="GQW35" s="120"/>
      <c r="GQX35" s="175"/>
      <c r="GQY35" s="120"/>
      <c r="GQZ35" s="175"/>
      <c r="GRA35" s="120"/>
      <c r="GRB35" s="175"/>
      <c r="GRC35" s="120"/>
      <c r="GRD35" s="175"/>
      <c r="GRE35" s="120"/>
      <c r="GRF35" s="175"/>
      <c r="GRG35" s="120"/>
      <c r="GRH35" s="175"/>
      <c r="GRI35" s="120"/>
      <c r="GRJ35" s="175"/>
      <c r="GRK35" s="120"/>
      <c r="GRL35" s="175"/>
      <c r="GRM35" s="120"/>
      <c r="GRN35" s="175"/>
      <c r="GRO35" s="120"/>
      <c r="GRP35" s="175"/>
      <c r="GRQ35" s="120"/>
      <c r="GRR35" s="175"/>
      <c r="GRS35" s="120"/>
      <c r="GRT35" s="175"/>
      <c r="GRU35" s="120"/>
      <c r="GRV35" s="175"/>
      <c r="GRW35" s="120"/>
      <c r="GRX35" s="175"/>
      <c r="GRY35" s="120"/>
      <c r="GRZ35" s="175"/>
      <c r="GSA35" s="120"/>
      <c r="GSB35" s="175"/>
      <c r="GSC35" s="120"/>
      <c r="GSD35" s="175"/>
      <c r="GSE35" s="120"/>
      <c r="GSF35" s="175"/>
      <c r="GSG35" s="120"/>
      <c r="GSH35" s="175"/>
      <c r="GSI35" s="120"/>
      <c r="GSJ35" s="175"/>
      <c r="GSK35" s="120"/>
      <c r="GSL35" s="175"/>
      <c r="GSM35" s="120"/>
      <c r="GSN35" s="175"/>
      <c r="GSO35" s="120"/>
      <c r="GSP35" s="175"/>
      <c r="GSQ35" s="120"/>
      <c r="GSR35" s="175"/>
      <c r="GSS35" s="120"/>
      <c r="GST35" s="175"/>
      <c r="GSU35" s="120"/>
      <c r="GSV35" s="175"/>
      <c r="GSW35" s="120"/>
      <c r="GSX35" s="175"/>
      <c r="GSY35" s="120"/>
      <c r="GSZ35" s="175"/>
      <c r="GTA35" s="120"/>
      <c r="GTB35" s="175"/>
      <c r="GTC35" s="120"/>
      <c r="GTD35" s="175"/>
      <c r="GTE35" s="120"/>
      <c r="GTF35" s="175"/>
      <c r="GTG35" s="120"/>
      <c r="GTH35" s="175"/>
      <c r="GTI35" s="120"/>
      <c r="GTJ35" s="175"/>
      <c r="GTK35" s="120"/>
      <c r="GTL35" s="175"/>
      <c r="GTM35" s="120"/>
      <c r="GTN35" s="175"/>
      <c r="GTO35" s="120"/>
      <c r="GTP35" s="175"/>
      <c r="GTQ35" s="120"/>
      <c r="GTR35" s="175"/>
      <c r="GTS35" s="120"/>
      <c r="GTT35" s="175"/>
      <c r="GTU35" s="120"/>
      <c r="GTV35" s="175"/>
      <c r="GTW35" s="120"/>
      <c r="GTX35" s="175"/>
      <c r="GTY35" s="120"/>
      <c r="GTZ35" s="175"/>
      <c r="GUA35" s="120"/>
      <c r="GUB35" s="175"/>
      <c r="GUC35" s="120"/>
      <c r="GUD35" s="175"/>
      <c r="GUE35" s="120"/>
      <c r="GUF35" s="175"/>
      <c r="GUG35" s="120"/>
      <c r="GUH35" s="175"/>
      <c r="GUI35" s="120"/>
      <c r="GUJ35" s="175"/>
      <c r="GUK35" s="120"/>
      <c r="GUL35" s="175"/>
      <c r="GUM35" s="120"/>
      <c r="GUN35" s="175"/>
      <c r="GUO35" s="120"/>
      <c r="GUP35" s="175"/>
      <c r="GUQ35" s="120"/>
      <c r="GUR35" s="175"/>
      <c r="GUS35" s="120"/>
      <c r="GUT35" s="175"/>
      <c r="GUU35" s="120"/>
      <c r="GUV35" s="175"/>
      <c r="GUW35" s="120"/>
      <c r="GUX35" s="175"/>
      <c r="GUY35" s="120"/>
      <c r="GUZ35" s="175"/>
      <c r="GVA35" s="120"/>
      <c r="GVB35" s="175"/>
      <c r="GVC35" s="120"/>
      <c r="GVD35" s="175"/>
      <c r="GVE35" s="120"/>
      <c r="GVF35" s="175"/>
      <c r="GVG35" s="120"/>
      <c r="GVH35" s="175"/>
      <c r="GVI35" s="120"/>
      <c r="GVJ35" s="175"/>
      <c r="GVK35" s="120"/>
      <c r="GVL35" s="175"/>
      <c r="GVM35" s="120"/>
      <c r="GVN35" s="175"/>
      <c r="GVO35" s="120"/>
      <c r="GVP35" s="175"/>
      <c r="GVQ35" s="120"/>
      <c r="GVR35" s="175"/>
      <c r="GVS35" s="120"/>
      <c r="GVT35" s="175"/>
      <c r="GVU35" s="120"/>
      <c r="GVV35" s="175"/>
      <c r="GVW35" s="120"/>
      <c r="GVX35" s="175"/>
      <c r="GVY35" s="120"/>
      <c r="GVZ35" s="175"/>
      <c r="GWA35" s="120"/>
      <c r="GWB35" s="175"/>
      <c r="GWC35" s="120"/>
      <c r="GWD35" s="175"/>
      <c r="GWE35" s="120"/>
      <c r="GWF35" s="175"/>
      <c r="GWG35" s="120"/>
      <c r="GWH35" s="175"/>
      <c r="GWI35" s="120"/>
      <c r="GWJ35" s="175"/>
      <c r="GWK35" s="120"/>
      <c r="GWL35" s="175"/>
      <c r="GWM35" s="120"/>
      <c r="GWN35" s="175"/>
      <c r="GWO35" s="120"/>
      <c r="GWP35" s="175"/>
      <c r="GWQ35" s="120"/>
      <c r="GWR35" s="175"/>
      <c r="GWS35" s="120"/>
      <c r="GWT35" s="175"/>
      <c r="GWU35" s="120"/>
      <c r="GWV35" s="175"/>
      <c r="GWW35" s="120"/>
      <c r="GWX35" s="175"/>
      <c r="GWY35" s="120"/>
      <c r="GWZ35" s="175"/>
      <c r="GXA35" s="120"/>
      <c r="GXB35" s="175"/>
      <c r="GXC35" s="120"/>
      <c r="GXD35" s="175"/>
      <c r="GXE35" s="120"/>
      <c r="GXF35" s="175"/>
      <c r="GXG35" s="120"/>
      <c r="GXH35" s="175"/>
      <c r="GXI35" s="120"/>
      <c r="GXJ35" s="175"/>
      <c r="GXK35" s="120"/>
      <c r="GXL35" s="175"/>
      <c r="GXM35" s="120"/>
      <c r="GXN35" s="175"/>
      <c r="GXO35" s="120"/>
      <c r="GXP35" s="175"/>
      <c r="GXQ35" s="120"/>
      <c r="GXR35" s="175"/>
      <c r="GXS35" s="120"/>
      <c r="GXT35" s="175"/>
      <c r="GXU35" s="120"/>
      <c r="GXV35" s="175"/>
      <c r="GXW35" s="120"/>
      <c r="GXX35" s="175"/>
      <c r="GXY35" s="120"/>
      <c r="GXZ35" s="175"/>
      <c r="GYA35" s="120"/>
      <c r="GYB35" s="175"/>
      <c r="GYC35" s="120"/>
      <c r="GYD35" s="175"/>
      <c r="GYE35" s="120"/>
      <c r="GYF35" s="175"/>
      <c r="GYG35" s="120"/>
      <c r="GYH35" s="175"/>
      <c r="GYI35" s="120"/>
      <c r="GYJ35" s="175"/>
      <c r="GYK35" s="120"/>
      <c r="GYL35" s="175"/>
      <c r="GYM35" s="120"/>
      <c r="GYN35" s="175"/>
      <c r="GYO35" s="120"/>
      <c r="GYP35" s="175"/>
      <c r="GYQ35" s="120"/>
      <c r="GYR35" s="175"/>
      <c r="GYS35" s="120"/>
      <c r="GYT35" s="175"/>
      <c r="GYU35" s="120"/>
      <c r="GYV35" s="175"/>
      <c r="GYW35" s="120"/>
      <c r="GYX35" s="175"/>
      <c r="GYY35" s="120"/>
      <c r="GYZ35" s="175"/>
      <c r="GZA35" s="120"/>
      <c r="GZB35" s="175"/>
      <c r="GZC35" s="120"/>
      <c r="GZD35" s="175"/>
      <c r="GZE35" s="120"/>
      <c r="GZF35" s="175"/>
      <c r="GZG35" s="120"/>
      <c r="GZH35" s="175"/>
      <c r="GZI35" s="120"/>
      <c r="GZJ35" s="175"/>
      <c r="GZK35" s="120"/>
      <c r="GZL35" s="175"/>
      <c r="GZM35" s="120"/>
      <c r="GZN35" s="175"/>
      <c r="GZO35" s="120"/>
      <c r="GZP35" s="175"/>
      <c r="GZQ35" s="120"/>
      <c r="GZR35" s="175"/>
      <c r="GZS35" s="120"/>
      <c r="GZT35" s="175"/>
      <c r="GZU35" s="120"/>
      <c r="GZV35" s="175"/>
      <c r="GZW35" s="120"/>
      <c r="GZX35" s="175"/>
      <c r="GZY35" s="120"/>
      <c r="GZZ35" s="175"/>
      <c r="HAA35" s="120"/>
      <c r="HAB35" s="175"/>
      <c r="HAC35" s="120"/>
      <c r="HAD35" s="175"/>
      <c r="HAE35" s="120"/>
      <c r="HAF35" s="175"/>
      <c r="HAG35" s="120"/>
      <c r="HAH35" s="175"/>
      <c r="HAI35" s="120"/>
      <c r="HAJ35" s="175"/>
      <c r="HAK35" s="120"/>
      <c r="HAL35" s="175"/>
      <c r="HAM35" s="120"/>
      <c r="HAN35" s="175"/>
      <c r="HAO35" s="120"/>
      <c r="HAP35" s="175"/>
      <c r="HAQ35" s="120"/>
      <c r="HAR35" s="175"/>
      <c r="HAS35" s="120"/>
      <c r="HAT35" s="175"/>
      <c r="HAU35" s="120"/>
      <c r="HAV35" s="175"/>
      <c r="HAW35" s="120"/>
      <c r="HAX35" s="175"/>
      <c r="HAY35" s="120"/>
      <c r="HAZ35" s="175"/>
      <c r="HBA35" s="120"/>
      <c r="HBB35" s="175"/>
      <c r="HBC35" s="120"/>
      <c r="HBD35" s="175"/>
      <c r="HBE35" s="120"/>
      <c r="HBF35" s="175"/>
      <c r="HBG35" s="120"/>
      <c r="HBH35" s="175"/>
      <c r="HBI35" s="120"/>
      <c r="HBJ35" s="175"/>
      <c r="HBK35" s="120"/>
      <c r="HBL35" s="175"/>
      <c r="HBM35" s="120"/>
      <c r="HBN35" s="175"/>
      <c r="HBO35" s="120"/>
      <c r="HBP35" s="175"/>
      <c r="HBQ35" s="120"/>
      <c r="HBR35" s="175"/>
      <c r="HBS35" s="120"/>
      <c r="HBT35" s="175"/>
      <c r="HBU35" s="120"/>
      <c r="HBV35" s="175"/>
      <c r="HBW35" s="120"/>
      <c r="HBX35" s="175"/>
      <c r="HBY35" s="120"/>
      <c r="HBZ35" s="175"/>
      <c r="HCA35" s="120"/>
      <c r="HCB35" s="175"/>
      <c r="HCC35" s="120"/>
      <c r="HCD35" s="175"/>
      <c r="HCE35" s="120"/>
      <c r="HCF35" s="175"/>
      <c r="HCG35" s="120"/>
      <c r="HCH35" s="175"/>
      <c r="HCI35" s="120"/>
      <c r="HCJ35" s="175"/>
      <c r="HCK35" s="120"/>
      <c r="HCL35" s="175"/>
      <c r="HCM35" s="120"/>
      <c r="HCN35" s="175"/>
      <c r="HCO35" s="120"/>
      <c r="HCP35" s="175"/>
      <c r="HCQ35" s="120"/>
      <c r="HCR35" s="175"/>
      <c r="HCS35" s="120"/>
      <c r="HCT35" s="175"/>
      <c r="HCU35" s="120"/>
      <c r="HCV35" s="175"/>
      <c r="HCW35" s="120"/>
      <c r="HCX35" s="175"/>
      <c r="HCY35" s="120"/>
      <c r="HCZ35" s="175"/>
      <c r="HDA35" s="120"/>
      <c r="HDB35" s="175"/>
      <c r="HDC35" s="120"/>
      <c r="HDD35" s="175"/>
      <c r="HDE35" s="120"/>
      <c r="HDF35" s="175"/>
      <c r="HDG35" s="120"/>
      <c r="HDH35" s="175"/>
      <c r="HDI35" s="120"/>
      <c r="HDJ35" s="175"/>
      <c r="HDK35" s="120"/>
      <c r="HDL35" s="175"/>
      <c r="HDM35" s="120"/>
      <c r="HDN35" s="175"/>
      <c r="HDO35" s="120"/>
      <c r="HDP35" s="175"/>
      <c r="HDQ35" s="120"/>
      <c r="HDR35" s="175"/>
      <c r="HDS35" s="120"/>
      <c r="HDT35" s="175"/>
      <c r="HDU35" s="120"/>
      <c r="HDV35" s="175"/>
      <c r="HDW35" s="120"/>
      <c r="HDX35" s="175"/>
      <c r="HDY35" s="120"/>
      <c r="HDZ35" s="175"/>
      <c r="HEA35" s="120"/>
      <c r="HEB35" s="175"/>
      <c r="HEC35" s="120"/>
      <c r="HED35" s="175"/>
      <c r="HEE35" s="120"/>
      <c r="HEF35" s="175"/>
      <c r="HEG35" s="120"/>
      <c r="HEH35" s="175"/>
      <c r="HEI35" s="120"/>
      <c r="HEJ35" s="175"/>
      <c r="HEK35" s="120"/>
      <c r="HEL35" s="175"/>
      <c r="HEM35" s="120"/>
      <c r="HEN35" s="175"/>
      <c r="HEO35" s="120"/>
      <c r="HEP35" s="175"/>
      <c r="HEQ35" s="120"/>
      <c r="HER35" s="175"/>
      <c r="HES35" s="120"/>
      <c r="HET35" s="175"/>
      <c r="HEU35" s="120"/>
      <c r="HEV35" s="175"/>
      <c r="HEW35" s="120"/>
      <c r="HEX35" s="175"/>
      <c r="HEY35" s="120"/>
      <c r="HEZ35" s="175"/>
      <c r="HFA35" s="120"/>
      <c r="HFB35" s="175"/>
      <c r="HFC35" s="120"/>
      <c r="HFD35" s="175"/>
      <c r="HFE35" s="120"/>
      <c r="HFF35" s="175"/>
      <c r="HFG35" s="120"/>
      <c r="HFH35" s="175"/>
      <c r="HFI35" s="120"/>
      <c r="HFJ35" s="175"/>
      <c r="HFK35" s="120"/>
      <c r="HFL35" s="175"/>
      <c r="HFM35" s="120"/>
      <c r="HFN35" s="175"/>
      <c r="HFO35" s="120"/>
      <c r="HFP35" s="175"/>
      <c r="HFQ35" s="120"/>
      <c r="HFR35" s="175"/>
      <c r="HFS35" s="120"/>
      <c r="HFT35" s="175"/>
      <c r="HFU35" s="120"/>
      <c r="HFV35" s="175"/>
      <c r="HFW35" s="120"/>
      <c r="HFX35" s="175"/>
      <c r="HFY35" s="120"/>
      <c r="HFZ35" s="175"/>
      <c r="HGA35" s="120"/>
      <c r="HGB35" s="175"/>
      <c r="HGC35" s="120"/>
      <c r="HGD35" s="175"/>
      <c r="HGE35" s="120"/>
      <c r="HGF35" s="175"/>
      <c r="HGG35" s="120"/>
      <c r="HGH35" s="175"/>
      <c r="HGI35" s="120"/>
      <c r="HGJ35" s="175"/>
      <c r="HGK35" s="120"/>
      <c r="HGL35" s="175"/>
      <c r="HGM35" s="120"/>
      <c r="HGN35" s="175"/>
      <c r="HGO35" s="120"/>
      <c r="HGP35" s="175"/>
      <c r="HGQ35" s="120"/>
      <c r="HGR35" s="175"/>
      <c r="HGS35" s="120"/>
      <c r="HGT35" s="175"/>
      <c r="HGU35" s="120"/>
      <c r="HGV35" s="175"/>
      <c r="HGW35" s="120"/>
      <c r="HGX35" s="175"/>
      <c r="HGY35" s="120"/>
      <c r="HGZ35" s="175"/>
      <c r="HHA35" s="120"/>
      <c r="HHB35" s="175"/>
      <c r="HHC35" s="120"/>
      <c r="HHD35" s="175"/>
      <c r="HHE35" s="120"/>
      <c r="HHF35" s="175"/>
      <c r="HHG35" s="120"/>
      <c r="HHH35" s="175"/>
      <c r="HHI35" s="120"/>
      <c r="HHJ35" s="175"/>
      <c r="HHK35" s="120"/>
      <c r="HHL35" s="175"/>
      <c r="HHM35" s="120"/>
      <c r="HHN35" s="175"/>
      <c r="HHO35" s="120"/>
      <c r="HHP35" s="175"/>
      <c r="HHQ35" s="120"/>
      <c r="HHR35" s="175"/>
      <c r="HHS35" s="120"/>
      <c r="HHT35" s="175"/>
      <c r="HHU35" s="120"/>
      <c r="HHV35" s="175"/>
      <c r="HHW35" s="120"/>
      <c r="HHX35" s="175"/>
      <c r="HHY35" s="120"/>
      <c r="HHZ35" s="175"/>
      <c r="HIA35" s="120"/>
      <c r="HIB35" s="175"/>
      <c r="HIC35" s="120"/>
      <c r="HID35" s="175"/>
      <c r="HIE35" s="120"/>
      <c r="HIF35" s="175"/>
      <c r="HIG35" s="120"/>
      <c r="HIH35" s="175"/>
      <c r="HII35" s="120"/>
      <c r="HIJ35" s="175"/>
      <c r="HIK35" s="120"/>
      <c r="HIL35" s="175"/>
      <c r="HIM35" s="120"/>
      <c r="HIN35" s="175"/>
      <c r="HIO35" s="120"/>
      <c r="HIP35" s="175"/>
      <c r="HIQ35" s="120"/>
      <c r="HIR35" s="175"/>
      <c r="HIS35" s="120"/>
      <c r="HIT35" s="175"/>
      <c r="HIU35" s="120"/>
      <c r="HIV35" s="175"/>
      <c r="HIW35" s="120"/>
      <c r="HIX35" s="175"/>
      <c r="HIY35" s="120"/>
      <c r="HIZ35" s="175"/>
      <c r="HJA35" s="120"/>
      <c r="HJB35" s="175"/>
      <c r="HJC35" s="120"/>
      <c r="HJD35" s="175"/>
      <c r="HJE35" s="120"/>
      <c r="HJF35" s="175"/>
      <c r="HJG35" s="120"/>
      <c r="HJH35" s="175"/>
      <c r="HJI35" s="120"/>
      <c r="HJJ35" s="175"/>
      <c r="HJK35" s="120"/>
      <c r="HJL35" s="175"/>
      <c r="HJM35" s="120"/>
      <c r="HJN35" s="175"/>
      <c r="HJO35" s="120"/>
      <c r="HJP35" s="175"/>
      <c r="HJQ35" s="120"/>
      <c r="HJR35" s="175"/>
      <c r="HJS35" s="120"/>
      <c r="HJT35" s="175"/>
      <c r="HJU35" s="120"/>
      <c r="HJV35" s="175"/>
      <c r="HJW35" s="120"/>
      <c r="HJX35" s="175"/>
      <c r="HJY35" s="120"/>
      <c r="HJZ35" s="175"/>
      <c r="HKA35" s="120"/>
      <c r="HKB35" s="175"/>
      <c r="HKC35" s="120"/>
      <c r="HKD35" s="175"/>
      <c r="HKE35" s="120"/>
      <c r="HKF35" s="175"/>
      <c r="HKG35" s="120"/>
      <c r="HKH35" s="175"/>
      <c r="HKI35" s="120"/>
      <c r="HKJ35" s="175"/>
      <c r="HKK35" s="120"/>
      <c r="HKL35" s="175"/>
      <c r="HKM35" s="120"/>
      <c r="HKN35" s="175"/>
      <c r="HKO35" s="120"/>
      <c r="HKP35" s="175"/>
      <c r="HKQ35" s="120"/>
      <c r="HKR35" s="175"/>
      <c r="HKS35" s="120"/>
      <c r="HKT35" s="175"/>
      <c r="HKU35" s="120"/>
      <c r="HKV35" s="175"/>
      <c r="HKW35" s="120"/>
      <c r="HKX35" s="175"/>
      <c r="HKY35" s="120"/>
      <c r="HKZ35" s="175"/>
      <c r="HLA35" s="120"/>
      <c r="HLB35" s="175"/>
      <c r="HLC35" s="120"/>
      <c r="HLD35" s="175"/>
      <c r="HLE35" s="120"/>
      <c r="HLF35" s="175"/>
      <c r="HLG35" s="120"/>
      <c r="HLH35" s="175"/>
      <c r="HLI35" s="120"/>
      <c r="HLJ35" s="175"/>
      <c r="HLK35" s="120"/>
      <c r="HLL35" s="175"/>
      <c r="HLM35" s="120"/>
      <c r="HLN35" s="175"/>
      <c r="HLO35" s="120"/>
      <c r="HLP35" s="175"/>
      <c r="HLQ35" s="120"/>
      <c r="HLR35" s="175"/>
      <c r="HLS35" s="120"/>
      <c r="HLT35" s="175"/>
      <c r="HLU35" s="120"/>
      <c r="HLV35" s="175"/>
      <c r="HLW35" s="120"/>
      <c r="HLX35" s="175"/>
      <c r="HLY35" s="120"/>
      <c r="HLZ35" s="175"/>
      <c r="HMA35" s="120"/>
      <c r="HMB35" s="175"/>
      <c r="HMC35" s="120"/>
      <c r="HMD35" s="175"/>
      <c r="HME35" s="120"/>
      <c r="HMF35" s="175"/>
      <c r="HMG35" s="120"/>
      <c r="HMH35" s="175"/>
      <c r="HMI35" s="120"/>
      <c r="HMJ35" s="175"/>
      <c r="HMK35" s="120"/>
      <c r="HML35" s="175"/>
      <c r="HMM35" s="120"/>
      <c r="HMN35" s="175"/>
      <c r="HMO35" s="120"/>
      <c r="HMP35" s="175"/>
      <c r="HMQ35" s="120"/>
      <c r="HMR35" s="175"/>
      <c r="HMS35" s="120"/>
      <c r="HMT35" s="175"/>
      <c r="HMU35" s="120"/>
      <c r="HMV35" s="175"/>
      <c r="HMW35" s="120"/>
      <c r="HMX35" s="175"/>
      <c r="HMY35" s="120"/>
      <c r="HMZ35" s="175"/>
      <c r="HNA35" s="120"/>
      <c r="HNB35" s="175"/>
      <c r="HNC35" s="120"/>
      <c r="HND35" s="175"/>
      <c r="HNE35" s="120"/>
      <c r="HNF35" s="175"/>
      <c r="HNG35" s="120"/>
      <c r="HNH35" s="175"/>
      <c r="HNI35" s="120"/>
      <c r="HNJ35" s="175"/>
      <c r="HNK35" s="120"/>
      <c r="HNL35" s="175"/>
      <c r="HNM35" s="120"/>
      <c r="HNN35" s="175"/>
      <c r="HNO35" s="120"/>
      <c r="HNP35" s="175"/>
      <c r="HNQ35" s="120"/>
      <c r="HNR35" s="175"/>
      <c r="HNS35" s="120"/>
      <c r="HNT35" s="175"/>
      <c r="HNU35" s="120"/>
      <c r="HNV35" s="175"/>
      <c r="HNW35" s="120"/>
      <c r="HNX35" s="175"/>
      <c r="HNY35" s="120"/>
      <c r="HNZ35" s="175"/>
      <c r="HOA35" s="120"/>
      <c r="HOB35" s="175"/>
      <c r="HOC35" s="120"/>
      <c r="HOD35" s="175"/>
      <c r="HOE35" s="120"/>
      <c r="HOF35" s="175"/>
      <c r="HOG35" s="120"/>
      <c r="HOH35" s="175"/>
      <c r="HOI35" s="120"/>
      <c r="HOJ35" s="175"/>
      <c r="HOK35" s="120"/>
      <c r="HOL35" s="175"/>
      <c r="HOM35" s="120"/>
      <c r="HON35" s="175"/>
      <c r="HOO35" s="120"/>
      <c r="HOP35" s="175"/>
      <c r="HOQ35" s="120"/>
      <c r="HOR35" s="175"/>
      <c r="HOS35" s="120"/>
      <c r="HOT35" s="175"/>
      <c r="HOU35" s="120"/>
      <c r="HOV35" s="175"/>
      <c r="HOW35" s="120"/>
      <c r="HOX35" s="175"/>
      <c r="HOY35" s="120"/>
      <c r="HOZ35" s="175"/>
      <c r="HPA35" s="120"/>
      <c r="HPB35" s="175"/>
      <c r="HPC35" s="120"/>
      <c r="HPD35" s="175"/>
      <c r="HPE35" s="120"/>
      <c r="HPF35" s="175"/>
      <c r="HPG35" s="120"/>
      <c r="HPH35" s="175"/>
      <c r="HPI35" s="120"/>
      <c r="HPJ35" s="175"/>
      <c r="HPK35" s="120"/>
      <c r="HPL35" s="175"/>
      <c r="HPM35" s="120"/>
      <c r="HPN35" s="175"/>
      <c r="HPO35" s="120"/>
      <c r="HPP35" s="175"/>
      <c r="HPQ35" s="120"/>
      <c r="HPR35" s="175"/>
      <c r="HPS35" s="120"/>
      <c r="HPT35" s="175"/>
      <c r="HPU35" s="120"/>
      <c r="HPV35" s="175"/>
      <c r="HPW35" s="120"/>
      <c r="HPX35" s="175"/>
      <c r="HPY35" s="120"/>
      <c r="HPZ35" s="175"/>
      <c r="HQA35" s="120"/>
      <c r="HQB35" s="175"/>
      <c r="HQC35" s="120"/>
      <c r="HQD35" s="175"/>
      <c r="HQE35" s="120"/>
      <c r="HQF35" s="175"/>
      <c r="HQG35" s="120"/>
      <c r="HQH35" s="175"/>
      <c r="HQI35" s="120"/>
      <c r="HQJ35" s="175"/>
      <c r="HQK35" s="120"/>
      <c r="HQL35" s="175"/>
      <c r="HQM35" s="120"/>
      <c r="HQN35" s="175"/>
      <c r="HQO35" s="120"/>
      <c r="HQP35" s="175"/>
      <c r="HQQ35" s="120"/>
      <c r="HQR35" s="175"/>
      <c r="HQS35" s="120"/>
      <c r="HQT35" s="175"/>
      <c r="HQU35" s="120"/>
      <c r="HQV35" s="175"/>
      <c r="HQW35" s="120"/>
      <c r="HQX35" s="175"/>
      <c r="HQY35" s="120"/>
      <c r="HQZ35" s="175"/>
      <c r="HRA35" s="120"/>
      <c r="HRB35" s="175"/>
      <c r="HRC35" s="120"/>
      <c r="HRD35" s="175"/>
      <c r="HRE35" s="120"/>
      <c r="HRF35" s="175"/>
      <c r="HRG35" s="120"/>
      <c r="HRH35" s="175"/>
      <c r="HRI35" s="120"/>
      <c r="HRJ35" s="175"/>
      <c r="HRK35" s="120"/>
      <c r="HRL35" s="175"/>
      <c r="HRM35" s="120"/>
      <c r="HRN35" s="175"/>
      <c r="HRO35" s="120"/>
      <c r="HRP35" s="175"/>
      <c r="HRQ35" s="120"/>
      <c r="HRR35" s="175"/>
      <c r="HRS35" s="120"/>
      <c r="HRT35" s="175"/>
      <c r="HRU35" s="120"/>
      <c r="HRV35" s="175"/>
      <c r="HRW35" s="120"/>
      <c r="HRX35" s="175"/>
      <c r="HRY35" s="120"/>
      <c r="HRZ35" s="175"/>
      <c r="HSA35" s="120"/>
      <c r="HSB35" s="175"/>
      <c r="HSC35" s="120"/>
      <c r="HSD35" s="175"/>
      <c r="HSE35" s="120"/>
      <c r="HSF35" s="175"/>
      <c r="HSG35" s="120"/>
      <c r="HSH35" s="175"/>
      <c r="HSI35" s="120"/>
      <c r="HSJ35" s="175"/>
      <c r="HSK35" s="120"/>
      <c r="HSL35" s="175"/>
      <c r="HSM35" s="120"/>
      <c r="HSN35" s="175"/>
      <c r="HSO35" s="120"/>
      <c r="HSP35" s="175"/>
      <c r="HSQ35" s="120"/>
      <c r="HSR35" s="175"/>
      <c r="HSS35" s="120"/>
      <c r="HST35" s="175"/>
      <c r="HSU35" s="120"/>
      <c r="HSV35" s="175"/>
      <c r="HSW35" s="120"/>
      <c r="HSX35" s="175"/>
      <c r="HSY35" s="120"/>
      <c r="HSZ35" s="175"/>
      <c r="HTA35" s="120"/>
      <c r="HTB35" s="175"/>
      <c r="HTC35" s="120"/>
      <c r="HTD35" s="175"/>
      <c r="HTE35" s="120"/>
      <c r="HTF35" s="175"/>
      <c r="HTG35" s="120"/>
      <c r="HTH35" s="175"/>
      <c r="HTI35" s="120"/>
      <c r="HTJ35" s="175"/>
      <c r="HTK35" s="120"/>
      <c r="HTL35" s="175"/>
      <c r="HTM35" s="120"/>
      <c r="HTN35" s="175"/>
      <c r="HTO35" s="120"/>
      <c r="HTP35" s="175"/>
      <c r="HTQ35" s="120"/>
      <c r="HTR35" s="175"/>
      <c r="HTS35" s="120"/>
      <c r="HTT35" s="175"/>
      <c r="HTU35" s="120"/>
      <c r="HTV35" s="175"/>
      <c r="HTW35" s="120"/>
      <c r="HTX35" s="175"/>
      <c r="HTY35" s="120"/>
      <c r="HTZ35" s="175"/>
      <c r="HUA35" s="120"/>
      <c r="HUB35" s="175"/>
      <c r="HUC35" s="120"/>
      <c r="HUD35" s="175"/>
      <c r="HUE35" s="120"/>
      <c r="HUF35" s="175"/>
      <c r="HUG35" s="120"/>
      <c r="HUH35" s="175"/>
      <c r="HUI35" s="120"/>
      <c r="HUJ35" s="175"/>
      <c r="HUK35" s="120"/>
      <c r="HUL35" s="175"/>
      <c r="HUM35" s="120"/>
      <c r="HUN35" s="175"/>
      <c r="HUO35" s="120"/>
      <c r="HUP35" s="175"/>
      <c r="HUQ35" s="120"/>
      <c r="HUR35" s="175"/>
      <c r="HUS35" s="120"/>
      <c r="HUT35" s="175"/>
      <c r="HUU35" s="120"/>
      <c r="HUV35" s="175"/>
      <c r="HUW35" s="120"/>
      <c r="HUX35" s="175"/>
      <c r="HUY35" s="120"/>
      <c r="HUZ35" s="175"/>
      <c r="HVA35" s="120"/>
      <c r="HVB35" s="175"/>
      <c r="HVC35" s="120"/>
      <c r="HVD35" s="175"/>
      <c r="HVE35" s="120"/>
      <c r="HVF35" s="175"/>
      <c r="HVG35" s="120"/>
      <c r="HVH35" s="175"/>
      <c r="HVI35" s="120"/>
      <c r="HVJ35" s="175"/>
      <c r="HVK35" s="120"/>
      <c r="HVL35" s="175"/>
      <c r="HVM35" s="120"/>
      <c r="HVN35" s="175"/>
      <c r="HVO35" s="120"/>
      <c r="HVP35" s="175"/>
      <c r="HVQ35" s="120"/>
      <c r="HVR35" s="175"/>
      <c r="HVS35" s="120"/>
      <c r="HVT35" s="175"/>
      <c r="HVU35" s="120"/>
      <c r="HVV35" s="175"/>
      <c r="HVW35" s="120"/>
      <c r="HVX35" s="175"/>
      <c r="HVY35" s="120"/>
      <c r="HVZ35" s="175"/>
      <c r="HWA35" s="120"/>
      <c r="HWB35" s="175"/>
      <c r="HWC35" s="120"/>
      <c r="HWD35" s="175"/>
      <c r="HWE35" s="120"/>
      <c r="HWF35" s="175"/>
      <c r="HWG35" s="120"/>
      <c r="HWH35" s="175"/>
      <c r="HWI35" s="120"/>
      <c r="HWJ35" s="175"/>
      <c r="HWK35" s="120"/>
      <c r="HWL35" s="175"/>
      <c r="HWM35" s="120"/>
      <c r="HWN35" s="175"/>
      <c r="HWO35" s="120"/>
      <c r="HWP35" s="175"/>
      <c r="HWQ35" s="120"/>
      <c r="HWR35" s="175"/>
      <c r="HWS35" s="120"/>
      <c r="HWT35" s="175"/>
      <c r="HWU35" s="120"/>
      <c r="HWV35" s="175"/>
      <c r="HWW35" s="120"/>
      <c r="HWX35" s="175"/>
      <c r="HWY35" s="120"/>
      <c r="HWZ35" s="175"/>
      <c r="HXA35" s="120"/>
      <c r="HXB35" s="175"/>
      <c r="HXC35" s="120"/>
      <c r="HXD35" s="175"/>
      <c r="HXE35" s="120"/>
      <c r="HXF35" s="175"/>
      <c r="HXG35" s="120"/>
      <c r="HXH35" s="175"/>
      <c r="HXI35" s="120"/>
      <c r="HXJ35" s="175"/>
      <c r="HXK35" s="120"/>
      <c r="HXL35" s="175"/>
      <c r="HXM35" s="120"/>
      <c r="HXN35" s="175"/>
      <c r="HXO35" s="120"/>
      <c r="HXP35" s="175"/>
      <c r="HXQ35" s="120"/>
      <c r="HXR35" s="175"/>
      <c r="HXS35" s="120"/>
      <c r="HXT35" s="175"/>
      <c r="HXU35" s="120"/>
      <c r="HXV35" s="175"/>
      <c r="HXW35" s="120"/>
      <c r="HXX35" s="175"/>
      <c r="HXY35" s="120"/>
      <c r="HXZ35" s="175"/>
      <c r="HYA35" s="120"/>
      <c r="HYB35" s="175"/>
      <c r="HYC35" s="120"/>
      <c r="HYD35" s="175"/>
      <c r="HYE35" s="120"/>
      <c r="HYF35" s="175"/>
      <c r="HYG35" s="120"/>
      <c r="HYH35" s="175"/>
      <c r="HYI35" s="120"/>
      <c r="HYJ35" s="175"/>
      <c r="HYK35" s="120"/>
      <c r="HYL35" s="175"/>
      <c r="HYM35" s="120"/>
      <c r="HYN35" s="175"/>
      <c r="HYO35" s="120"/>
      <c r="HYP35" s="175"/>
      <c r="HYQ35" s="120"/>
      <c r="HYR35" s="175"/>
      <c r="HYS35" s="120"/>
      <c r="HYT35" s="175"/>
      <c r="HYU35" s="120"/>
      <c r="HYV35" s="175"/>
      <c r="HYW35" s="120"/>
      <c r="HYX35" s="175"/>
      <c r="HYY35" s="120"/>
      <c r="HYZ35" s="175"/>
      <c r="HZA35" s="120"/>
      <c r="HZB35" s="175"/>
      <c r="HZC35" s="120"/>
      <c r="HZD35" s="175"/>
      <c r="HZE35" s="120"/>
      <c r="HZF35" s="175"/>
      <c r="HZG35" s="120"/>
      <c r="HZH35" s="175"/>
      <c r="HZI35" s="120"/>
      <c r="HZJ35" s="175"/>
      <c r="HZK35" s="120"/>
      <c r="HZL35" s="175"/>
      <c r="HZM35" s="120"/>
      <c r="HZN35" s="175"/>
      <c r="HZO35" s="120"/>
      <c r="HZP35" s="175"/>
      <c r="HZQ35" s="120"/>
      <c r="HZR35" s="175"/>
      <c r="HZS35" s="120"/>
      <c r="HZT35" s="175"/>
      <c r="HZU35" s="120"/>
      <c r="HZV35" s="175"/>
      <c r="HZW35" s="120"/>
      <c r="HZX35" s="175"/>
      <c r="HZY35" s="120"/>
      <c r="HZZ35" s="175"/>
      <c r="IAA35" s="120"/>
      <c r="IAB35" s="175"/>
      <c r="IAC35" s="120"/>
      <c r="IAD35" s="175"/>
      <c r="IAE35" s="120"/>
      <c r="IAF35" s="175"/>
      <c r="IAG35" s="120"/>
      <c r="IAH35" s="175"/>
      <c r="IAI35" s="120"/>
      <c r="IAJ35" s="175"/>
      <c r="IAK35" s="120"/>
      <c r="IAL35" s="175"/>
      <c r="IAM35" s="120"/>
      <c r="IAN35" s="175"/>
      <c r="IAO35" s="120"/>
      <c r="IAP35" s="175"/>
      <c r="IAQ35" s="120"/>
      <c r="IAR35" s="175"/>
      <c r="IAS35" s="120"/>
      <c r="IAT35" s="175"/>
      <c r="IAU35" s="120"/>
      <c r="IAV35" s="175"/>
      <c r="IAW35" s="120"/>
      <c r="IAX35" s="175"/>
      <c r="IAY35" s="120"/>
      <c r="IAZ35" s="175"/>
      <c r="IBA35" s="120"/>
      <c r="IBB35" s="175"/>
      <c r="IBC35" s="120"/>
      <c r="IBD35" s="175"/>
      <c r="IBE35" s="120"/>
      <c r="IBF35" s="175"/>
      <c r="IBG35" s="120"/>
      <c r="IBH35" s="175"/>
      <c r="IBI35" s="120"/>
      <c r="IBJ35" s="175"/>
      <c r="IBK35" s="120"/>
      <c r="IBL35" s="175"/>
      <c r="IBM35" s="120"/>
      <c r="IBN35" s="175"/>
      <c r="IBO35" s="120"/>
      <c r="IBP35" s="175"/>
      <c r="IBQ35" s="120"/>
      <c r="IBR35" s="175"/>
      <c r="IBS35" s="120"/>
      <c r="IBT35" s="175"/>
      <c r="IBU35" s="120"/>
      <c r="IBV35" s="175"/>
      <c r="IBW35" s="120"/>
      <c r="IBX35" s="175"/>
      <c r="IBY35" s="120"/>
      <c r="IBZ35" s="175"/>
      <c r="ICA35" s="120"/>
      <c r="ICB35" s="175"/>
      <c r="ICC35" s="120"/>
      <c r="ICD35" s="175"/>
      <c r="ICE35" s="120"/>
      <c r="ICF35" s="175"/>
      <c r="ICG35" s="120"/>
      <c r="ICH35" s="175"/>
      <c r="ICI35" s="120"/>
      <c r="ICJ35" s="175"/>
      <c r="ICK35" s="120"/>
      <c r="ICL35" s="175"/>
      <c r="ICM35" s="120"/>
      <c r="ICN35" s="175"/>
      <c r="ICO35" s="120"/>
      <c r="ICP35" s="175"/>
      <c r="ICQ35" s="120"/>
      <c r="ICR35" s="175"/>
      <c r="ICS35" s="120"/>
      <c r="ICT35" s="175"/>
      <c r="ICU35" s="120"/>
      <c r="ICV35" s="175"/>
      <c r="ICW35" s="120"/>
      <c r="ICX35" s="175"/>
      <c r="ICY35" s="120"/>
      <c r="ICZ35" s="175"/>
      <c r="IDA35" s="120"/>
      <c r="IDB35" s="175"/>
      <c r="IDC35" s="120"/>
      <c r="IDD35" s="175"/>
      <c r="IDE35" s="120"/>
      <c r="IDF35" s="175"/>
      <c r="IDG35" s="120"/>
      <c r="IDH35" s="175"/>
      <c r="IDI35" s="120"/>
      <c r="IDJ35" s="175"/>
      <c r="IDK35" s="120"/>
      <c r="IDL35" s="175"/>
      <c r="IDM35" s="120"/>
      <c r="IDN35" s="175"/>
      <c r="IDO35" s="120"/>
      <c r="IDP35" s="175"/>
      <c r="IDQ35" s="120"/>
      <c r="IDR35" s="175"/>
      <c r="IDS35" s="120"/>
      <c r="IDT35" s="175"/>
      <c r="IDU35" s="120"/>
      <c r="IDV35" s="175"/>
      <c r="IDW35" s="120"/>
      <c r="IDX35" s="175"/>
      <c r="IDY35" s="120"/>
      <c r="IDZ35" s="175"/>
      <c r="IEA35" s="120"/>
      <c r="IEB35" s="175"/>
      <c r="IEC35" s="120"/>
      <c r="IED35" s="175"/>
      <c r="IEE35" s="120"/>
      <c r="IEF35" s="175"/>
      <c r="IEG35" s="120"/>
      <c r="IEH35" s="175"/>
      <c r="IEI35" s="120"/>
      <c r="IEJ35" s="175"/>
      <c r="IEK35" s="120"/>
      <c r="IEL35" s="175"/>
      <c r="IEM35" s="120"/>
      <c r="IEN35" s="175"/>
      <c r="IEO35" s="120"/>
      <c r="IEP35" s="175"/>
      <c r="IEQ35" s="120"/>
      <c r="IER35" s="175"/>
      <c r="IES35" s="120"/>
      <c r="IET35" s="175"/>
      <c r="IEU35" s="120"/>
      <c r="IEV35" s="175"/>
      <c r="IEW35" s="120"/>
      <c r="IEX35" s="175"/>
      <c r="IEY35" s="120"/>
      <c r="IEZ35" s="175"/>
      <c r="IFA35" s="120"/>
      <c r="IFB35" s="175"/>
      <c r="IFC35" s="120"/>
      <c r="IFD35" s="175"/>
      <c r="IFE35" s="120"/>
      <c r="IFF35" s="175"/>
      <c r="IFG35" s="120"/>
      <c r="IFH35" s="175"/>
      <c r="IFI35" s="120"/>
      <c r="IFJ35" s="175"/>
      <c r="IFK35" s="120"/>
      <c r="IFL35" s="175"/>
      <c r="IFM35" s="120"/>
      <c r="IFN35" s="175"/>
      <c r="IFO35" s="120"/>
      <c r="IFP35" s="175"/>
      <c r="IFQ35" s="120"/>
      <c r="IFR35" s="175"/>
      <c r="IFS35" s="120"/>
      <c r="IFT35" s="175"/>
      <c r="IFU35" s="120"/>
      <c r="IFV35" s="175"/>
      <c r="IFW35" s="120"/>
      <c r="IFX35" s="175"/>
      <c r="IFY35" s="120"/>
      <c r="IFZ35" s="175"/>
      <c r="IGA35" s="120"/>
      <c r="IGB35" s="175"/>
      <c r="IGC35" s="120"/>
      <c r="IGD35" s="175"/>
      <c r="IGE35" s="120"/>
      <c r="IGF35" s="175"/>
      <c r="IGG35" s="120"/>
      <c r="IGH35" s="175"/>
      <c r="IGI35" s="120"/>
      <c r="IGJ35" s="175"/>
      <c r="IGK35" s="120"/>
      <c r="IGL35" s="175"/>
      <c r="IGM35" s="120"/>
      <c r="IGN35" s="175"/>
      <c r="IGO35" s="120"/>
      <c r="IGP35" s="175"/>
      <c r="IGQ35" s="120"/>
      <c r="IGR35" s="175"/>
      <c r="IGS35" s="120"/>
      <c r="IGT35" s="175"/>
      <c r="IGU35" s="120"/>
      <c r="IGV35" s="175"/>
      <c r="IGW35" s="120"/>
      <c r="IGX35" s="175"/>
      <c r="IGY35" s="120"/>
      <c r="IGZ35" s="175"/>
      <c r="IHA35" s="120"/>
      <c r="IHB35" s="175"/>
      <c r="IHC35" s="120"/>
      <c r="IHD35" s="175"/>
      <c r="IHE35" s="120"/>
      <c r="IHF35" s="175"/>
      <c r="IHG35" s="120"/>
      <c r="IHH35" s="175"/>
      <c r="IHI35" s="120"/>
      <c r="IHJ35" s="175"/>
      <c r="IHK35" s="120"/>
      <c r="IHL35" s="175"/>
      <c r="IHM35" s="120"/>
      <c r="IHN35" s="175"/>
      <c r="IHO35" s="120"/>
      <c r="IHP35" s="175"/>
      <c r="IHQ35" s="120"/>
      <c r="IHR35" s="175"/>
      <c r="IHS35" s="120"/>
      <c r="IHT35" s="175"/>
      <c r="IHU35" s="120"/>
      <c r="IHV35" s="175"/>
      <c r="IHW35" s="120"/>
      <c r="IHX35" s="175"/>
      <c r="IHY35" s="120"/>
      <c r="IHZ35" s="175"/>
      <c r="IIA35" s="120"/>
      <c r="IIB35" s="175"/>
      <c r="IIC35" s="120"/>
      <c r="IID35" s="175"/>
      <c r="IIE35" s="120"/>
      <c r="IIF35" s="175"/>
      <c r="IIG35" s="120"/>
      <c r="IIH35" s="175"/>
      <c r="III35" s="120"/>
      <c r="IIJ35" s="175"/>
      <c r="IIK35" s="120"/>
      <c r="IIL35" s="175"/>
      <c r="IIM35" s="120"/>
      <c r="IIN35" s="175"/>
      <c r="IIO35" s="120"/>
      <c r="IIP35" s="175"/>
      <c r="IIQ35" s="120"/>
      <c r="IIR35" s="175"/>
      <c r="IIS35" s="120"/>
      <c r="IIT35" s="175"/>
      <c r="IIU35" s="120"/>
      <c r="IIV35" s="175"/>
      <c r="IIW35" s="120"/>
      <c r="IIX35" s="175"/>
      <c r="IIY35" s="120"/>
      <c r="IIZ35" s="175"/>
      <c r="IJA35" s="120"/>
      <c r="IJB35" s="175"/>
      <c r="IJC35" s="120"/>
      <c r="IJD35" s="175"/>
      <c r="IJE35" s="120"/>
      <c r="IJF35" s="175"/>
      <c r="IJG35" s="120"/>
      <c r="IJH35" s="175"/>
      <c r="IJI35" s="120"/>
      <c r="IJJ35" s="175"/>
      <c r="IJK35" s="120"/>
      <c r="IJL35" s="175"/>
      <c r="IJM35" s="120"/>
      <c r="IJN35" s="175"/>
      <c r="IJO35" s="120"/>
      <c r="IJP35" s="175"/>
      <c r="IJQ35" s="120"/>
      <c r="IJR35" s="175"/>
      <c r="IJS35" s="120"/>
      <c r="IJT35" s="175"/>
      <c r="IJU35" s="120"/>
      <c r="IJV35" s="175"/>
      <c r="IJW35" s="120"/>
      <c r="IJX35" s="175"/>
      <c r="IJY35" s="120"/>
      <c r="IJZ35" s="175"/>
      <c r="IKA35" s="120"/>
      <c r="IKB35" s="175"/>
      <c r="IKC35" s="120"/>
      <c r="IKD35" s="175"/>
      <c r="IKE35" s="120"/>
      <c r="IKF35" s="175"/>
      <c r="IKG35" s="120"/>
      <c r="IKH35" s="175"/>
      <c r="IKI35" s="120"/>
      <c r="IKJ35" s="175"/>
      <c r="IKK35" s="120"/>
      <c r="IKL35" s="175"/>
      <c r="IKM35" s="120"/>
      <c r="IKN35" s="175"/>
      <c r="IKO35" s="120"/>
      <c r="IKP35" s="175"/>
      <c r="IKQ35" s="120"/>
      <c r="IKR35" s="175"/>
      <c r="IKS35" s="120"/>
      <c r="IKT35" s="175"/>
      <c r="IKU35" s="120"/>
      <c r="IKV35" s="175"/>
      <c r="IKW35" s="120"/>
      <c r="IKX35" s="175"/>
      <c r="IKY35" s="120"/>
      <c r="IKZ35" s="175"/>
      <c r="ILA35" s="120"/>
      <c r="ILB35" s="175"/>
      <c r="ILC35" s="120"/>
      <c r="ILD35" s="175"/>
      <c r="ILE35" s="120"/>
      <c r="ILF35" s="175"/>
      <c r="ILG35" s="120"/>
      <c r="ILH35" s="175"/>
      <c r="ILI35" s="120"/>
      <c r="ILJ35" s="175"/>
      <c r="ILK35" s="120"/>
      <c r="ILL35" s="175"/>
      <c r="ILM35" s="120"/>
      <c r="ILN35" s="175"/>
      <c r="ILO35" s="120"/>
      <c r="ILP35" s="175"/>
      <c r="ILQ35" s="120"/>
      <c r="ILR35" s="175"/>
      <c r="ILS35" s="120"/>
      <c r="ILT35" s="175"/>
      <c r="ILU35" s="120"/>
      <c r="ILV35" s="175"/>
      <c r="ILW35" s="120"/>
      <c r="ILX35" s="175"/>
      <c r="ILY35" s="120"/>
      <c r="ILZ35" s="175"/>
      <c r="IMA35" s="120"/>
      <c r="IMB35" s="175"/>
      <c r="IMC35" s="120"/>
      <c r="IMD35" s="175"/>
      <c r="IME35" s="120"/>
      <c r="IMF35" s="175"/>
      <c r="IMG35" s="120"/>
      <c r="IMH35" s="175"/>
      <c r="IMI35" s="120"/>
      <c r="IMJ35" s="175"/>
      <c r="IMK35" s="120"/>
      <c r="IML35" s="175"/>
      <c r="IMM35" s="120"/>
      <c r="IMN35" s="175"/>
      <c r="IMO35" s="120"/>
      <c r="IMP35" s="175"/>
      <c r="IMQ35" s="120"/>
      <c r="IMR35" s="175"/>
      <c r="IMS35" s="120"/>
      <c r="IMT35" s="175"/>
      <c r="IMU35" s="120"/>
      <c r="IMV35" s="175"/>
      <c r="IMW35" s="120"/>
      <c r="IMX35" s="175"/>
      <c r="IMY35" s="120"/>
      <c r="IMZ35" s="175"/>
      <c r="INA35" s="120"/>
      <c r="INB35" s="175"/>
      <c r="INC35" s="120"/>
      <c r="IND35" s="175"/>
      <c r="INE35" s="120"/>
      <c r="INF35" s="175"/>
      <c r="ING35" s="120"/>
      <c r="INH35" s="175"/>
      <c r="INI35" s="120"/>
      <c r="INJ35" s="175"/>
      <c r="INK35" s="120"/>
      <c r="INL35" s="175"/>
      <c r="INM35" s="120"/>
      <c r="INN35" s="175"/>
      <c r="INO35" s="120"/>
      <c r="INP35" s="175"/>
      <c r="INQ35" s="120"/>
      <c r="INR35" s="175"/>
      <c r="INS35" s="120"/>
      <c r="INT35" s="175"/>
      <c r="INU35" s="120"/>
      <c r="INV35" s="175"/>
      <c r="INW35" s="120"/>
      <c r="INX35" s="175"/>
      <c r="INY35" s="120"/>
      <c r="INZ35" s="175"/>
      <c r="IOA35" s="120"/>
      <c r="IOB35" s="175"/>
      <c r="IOC35" s="120"/>
      <c r="IOD35" s="175"/>
      <c r="IOE35" s="120"/>
      <c r="IOF35" s="175"/>
      <c r="IOG35" s="120"/>
      <c r="IOH35" s="175"/>
      <c r="IOI35" s="120"/>
      <c r="IOJ35" s="175"/>
      <c r="IOK35" s="120"/>
      <c r="IOL35" s="175"/>
      <c r="IOM35" s="120"/>
      <c r="ION35" s="175"/>
      <c r="IOO35" s="120"/>
      <c r="IOP35" s="175"/>
      <c r="IOQ35" s="120"/>
      <c r="IOR35" s="175"/>
      <c r="IOS35" s="120"/>
      <c r="IOT35" s="175"/>
      <c r="IOU35" s="120"/>
      <c r="IOV35" s="175"/>
      <c r="IOW35" s="120"/>
      <c r="IOX35" s="175"/>
      <c r="IOY35" s="120"/>
      <c r="IOZ35" s="175"/>
      <c r="IPA35" s="120"/>
      <c r="IPB35" s="175"/>
      <c r="IPC35" s="120"/>
      <c r="IPD35" s="175"/>
      <c r="IPE35" s="120"/>
      <c r="IPF35" s="175"/>
      <c r="IPG35" s="120"/>
      <c r="IPH35" s="175"/>
      <c r="IPI35" s="120"/>
      <c r="IPJ35" s="175"/>
      <c r="IPK35" s="120"/>
      <c r="IPL35" s="175"/>
      <c r="IPM35" s="120"/>
      <c r="IPN35" s="175"/>
      <c r="IPO35" s="120"/>
      <c r="IPP35" s="175"/>
      <c r="IPQ35" s="120"/>
      <c r="IPR35" s="175"/>
      <c r="IPS35" s="120"/>
      <c r="IPT35" s="175"/>
      <c r="IPU35" s="120"/>
      <c r="IPV35" s="175"/>
      <c r="IPW35" s="120"/>
      <c r="IPX35" s="175"/>
      <c r="IPY35" s="120"/>
      <c r="IPZ35" s="175"/>
      <c r="IQA35" s="120"/>
      <c r="IQB35" s="175"/>
      <c r="IQC35" s="120"/>
      <c r="IQD35" s="175"/>
      <c r="IQE35" s="120"/>
      <c r="IQF35" s="175"/>
      <c r="IQG35" s="120"/>
      <c r="IQH35" s="175"/>
      <c r="IQI35" s="120"/>
      <c r="IQJ35" s="175"/>
      <c r="IQK35" s="120"/>
      <c r="IQL35" s="175"/>
      <c r="IQM35" s="120"/>
      <c r="IQN35" s="175"/>
      <c r="IQO35" s="120"/>
      <c r="IQP35" s="175"/>
      <c r="IQQ35" s="120"/>
      <c r="IQR35" s="175"/>
      <c r="IQS35" s="120"/>
      <c r="IQT35" s="175"/>
      <c r="IQU35" s="120"/>
      <c r="IQV35" s="175"/>
      <c r="IQW35" s="120"/>
      <c r="IQX35" s="175"/>
      <c r="IQY35" s="120"/>
      <c r="IQZ35" s="175"/>
      <c r="IRA35" s="120"/>
      <c r="IRB35" s="175"/>
      <c r="IRC35" s="120"/>
      <c r="IRD35" s="175"/>
      <c r="IRE35" s="120"/>
      <c r="IRF35" s="175"/>
      <c r="IRG35" s="120"/>
      <c r="IRH35" s="175"/>
      <c r="IRI35" s="120"/>
      <c r="IRJ35" s="175"/>
      <c r="IRK35" s="120"/>
      <c r="IRL35" s="175"/>
      <c r="IRM35" s="120"/>
      <c r="IRN35" s="175"/>
      <c r="IRO35" s="120"/>
      <c r="IRP35" s="175"/>
      <c r="IRQ35" s="120"/>
      <c r="IRR35" s="175"/>
      <c r="IRS35" s="120"/>
      <c r="IRT35" s="175"/>
      <c r="IRU35" s="120"/>
      <c r="IRV35" s="175"/>
      <c r="IRW35" s="120"/>
      <c r="IRX35" s="175"/>
      <c r="IRY35" s="120"/>
      <c r="IRZ35" s="175"/>
      <c r="ISA35" s="120"/>
      <c r="ISB35" s="175"/>
      <c r="ISC35" s="120"/>
      <c r="ISD35" s="175"/>
      <c r="ISE35" s="120"/>
      <c r="ISF35" s="175"/>
      <c r="ISG35" s="120"/>
      <c r="ISH35" s="175"/>
      <c r="ISI35" s="120"/>
      <c r="ISJ35" s="175"/>
      <c r="ISK35" s="120"/>
      <c r="ISL35" s="175"/>
      <c r="ISM35" s="120"/>
      <c r="ISN35" s="175"/>
      <c r="ISO35" s="120"/>
      <c r="ISP35" s="175"/>
      <c r="ISQ35" s="120"/>
      <c r="ISR35" s="175"/>
      <c r="ISS35" s="120"/>
      <c r="IST35" s="175"/>
      <c r="ISU35" s="120"/>
      <c r="ISV35" s="175"/>
      <c r="ISW35" s="120"/>
      <c r="ISX35" s="175"/>
      <c r="ISY35" s="120"/>
      <c r="ISZ35" s="175"/>
      <c r="ITA35" s="120"/>
      <c r="ITB35" s="175"/>
      <c r="ITC35" s="120"/>
      <c r="ITD35" s="175"/>
      <c r="ITE35" s="120"/>
      <c r="ITF35" s="175"/>
      <c r="ITG35" s="120"/>
      <c r="ITH35" s="175"/>
      <c r="ITI35" s="120"/>
      <c r="ITJ35" s="175"/>
      <c r="ITK35" s="120"/>
      <c r="ITL35" s="175"/>
      <c r="ITM35" s="120"/>
      <c r="ITN35" s="175"/>
      <c r="ITO35" s="120"/>
      <c r="ITP35" s="175"/>
      <c r="ITQ35" s="120"/>
      <c r="ITR35" s="175"/>
      <c r="ITS35" s="120"/>
      <c r="ITT35" s="175"/>
      <c r="ITU35" s="120"/>
      <c r="ITV35" s="175"/>
      <c r="ITW35" s="120"/>
      <c r="ITX35" s="175"/>
      <c r="ITY35" s="120"/>
      <c r="ITZ35" s="175"/>
      <c r="IUA35" s="120"/>
      <c r="IUB35" s="175"/>
      <c r="IUC35" s="120"/>
      <c r="IUD35" s="175"/>
      <c r="IUE35" s="120"/>
      <c r="IUF35" s="175"/>
      <c r="IUG35" s="120"/>
      <c r="IUH35" s="175"/>
      <c r="IUI35" s="120"/>
      <c r="IUJ35" s="175"/>
      <c r="IUK35" s="120"/>
      <c r="IUL35" s="175"/>
      <c r="IUM35" s="120"/>
      <c r="IUN35" s="175"/>
      <c r="IUO35" s="120"/>
      <c r="IUP35" s="175"/>
      <c r="IUQ35" s="120"/>
      <c r="IUR35" s="175"/>
      <c r="IUS35" s="120"/>
      <c r="IUT35" s="175"/>
      <c r="IUU35" s="120"/>
      <c r="IUV35" s="175"/>
      <c r="IUW35" s="120"/>
      <c r="IUX35" s="175"/>
      <c r="IUY35" s="120"/>
      <c r="IUZ35" s="175"/>
      <c r="IVA35" s="120"/>
      <c r="IVB35" s="175"/>
      <c r="IVC35" s="120"/>
      <c r="IVD35" s="175"/>
      <c r="IVE35" s="120"/>
      <c r="IVF35" s="175"/>
      <c r="IVG35" s="120"/>
      <c r="IVH35" s="175"/>
      <c r="IVI35" s="120"/>
      <c r="IVJ35" s="175"/>
      <c r="IVK35" s="120"/>
      <c r="IVL35" s="175"/>
      <c r="IVM35" s="120"/>
      <c r="IVN35" s="175"/>
      <c r="IVO35" s="120"/>
      <c r="IVP35" s="175"/>
      <c r="IVQ35" s="120"/>
      <c r="IVR35" s="175"/>
      <c r="IVS35" s="120"/>
      <c r="IVT35" s="175"/>
      <c r="IVU35" s="120"/>
      <c r="IVV35" s="175"/>
      <c r="IVW35" s="120"/>
      <c r="IVX35" s="175"/>
      <c r="IVY35" s="120"/>
      <c r="IVZ35" s="175"/>
      <c r="IWA35" s="120"/>
      <c r="IWB35" s="175"/>
      <c r="IWC35" s="120"/>
      <c r="IWD35" s="175"/>
      <c r="IWE35" s="120"/>
      <c r="IWF35" s="175"/>
      <c r="IWG35" s="120"/>
      <c r="IWH35" s="175"/>
      <c r="IWI35" s="120"/>
      <c r="IWJ35" s="175"/>
      <c r="IWK35" s="120"/>
      <c r="IWL35" s="175"/>
      <c r="IWM35" s="120"/>
      <c r="IWN35" s="175"/>
      <c r="IWO35" s="120"/>
      <c r="IWP35" s="175"/>
      <c r="IWQ35" s="120"/>
      <c r="IWR35" s="175"/>
      <c r="IWS35" s="120"/>
      <c r="IWT35" s="175"/>
      <c r="IWU35" s="120"/>
      <c r="IWV35" s="175"/>
      <c r="IWW35" s="120"/>
      <c r="IWX35" s="175"/>
      <c r="IWY35" s="120"/>
      <c r="IWZ35" s="175"/>
      <c r="IXA35" s="120"/>
      <c r="IXB35" s="175"/>
      <c r="IXC35" s="120"/>
      <c r="IXD35" s="175"/>
      <c r="IXE35" s="120"/>
      <c r="IXF35" s="175"/>
      <c r="IXG35" s="120"/>
      <c r="IXH35" s="175"/>
      <c r="IXI35" s="120"/>
      <c r="IXJ35" s="175"/>
      <c r="IXK35" s="120"/>
      <c r="IXL35" s="175"/>
      <c r="IXM35" s="120"/>
      <c r="IXN35" s="175"/>
      <c r="IXO35" s="120"/>
      <c r="IXP35" s="175"/>
      <c r="IXQ35" s="120"/>
      <c r="IXR35" s="175"/>
      <c r="IXS35" s="120"/>
      <c r="IXT35" s="175"/>
      <c r="IXU35" s="120"/>
      <c r="IXV35" s="175"/>
      <c r="IXW35" s="120"/>
      <c r="IXX35" s="175"/>
      <c r="IXY35" s="120"/>
      <c r="IXZ35" s="175"/>
      <c r="IYA35" s="120"/>
      <c r="IYB35" s="175"/>
      <c r="IYC35" s="120"/>
      <c r="IYD35" s="175"/>
      <c r="IYE35" s="120"/>
      <c r="IYF35" s="175"/>
      <c r="IYG35" s="120"/>
      <c r="IYH35" s="175"/>
      <c r="IYI35" s="120"/>
      <c r="IYJ35" s="175"/>
      <c r="IYK35" s="120"/>
      <c r="IYL35" s="175"/>
      <c r="IYM35" s="120"/>
      <c r="IYN35" s="175"/>
      <c r="IYO35" s="120"/>
      <c r="IYP35" s="175"/>
      <c r="IYQ35" s="120"/>
      <c r="IYR35" s="175"/>
      <c r="IYS35" s="120"/>
      <c r="IYT35" s="175"/>
      <c r="IYU35" s="120"/>
      <c r="IYV35" s="175"/>
      <c r="IYW35" s="120"/>
      <c r="IYX35" s="175"/>
      <c r="IYY35" s="120"/>
      <c r="IYZ35" s="175"/>
      <c r="IZA35" s="120"/>
      <c r="IZB35" s="175"/>
      <c r="IZC35" s="120"/>
      <c r="IZD35" s="175"/>
      <c r="IZE35" s="120"/>
      <c r="IZF35" s="175"/>
      <c r="IZG35" s="120"/>
      <c r="IZH35" s="175"/>
      <c r="IZI35" s="120"/>
      <c r="IZJ35" s="175"/>
      <c r="IZK35" s="120"/>
      <c r="IZL35" s="175"/>
      <c r="IZM35" s="120"/>
      <c r="IZN35" s="175"/>
      <c r="IZO35" s="120"/>
      <c r="IZP35" s="175"/>
      <c r="IZQ35" s="120"/>
      <c r="IZR35" s="175"/>
      <c r="IZS35" s="120"/>
      <c r="IZT35" s="175"/>
      <c r="IZU35" s="120"/>
      <c r="IZV35" s="175"/>
      <c r="IZW35" s="120"/>
      <c r="IZX35" s="175"/>
      <c r="IZY35" s="120"/>
      <c r="IZZ35" s="175"/>
      <c r="JAA35" s="120"/>
      <c r="JAB35" s="175"/>
      <c r="JAC35" s="120"/>
      <c r="JAD35" s="175"/>
      <c r="JAE35" s="120"/>
      <c r="JAF35" s="175"/>
      <c r="JAG35" s="120"/>
      <c r="JAH35" s="175"/>
      <c r="JAI35" s="120"/>
      <c r="JAJ35" s="175"/>
      <c r="JAK35" s="120"/>
      <c r="JAL35" s="175"/>
      <c r="JAM35" s="120"/>
      <c r="JAN35" s="175"/>
      <c r="JAO35" s="120"/>
      <c r="JAP35" s="175"/>
      <c r="JAQ35" s="120"/>
      <c r="JAR35" s="175"/>
      <c r="JAS35" s="120"/>
      <c r="JAT35" s="175"/>
      <c r="JAU35" s="120"/>
      <c r="JAV35" s="175"/>
      <c r="JAW35" s="120"/>
      <c r="JAX35" s="175"/>
      <c r="JAY35" s="120"/>
      <c r="JAZ35" s="175"/>
      <c r="JBA35" s="120"/>
      <c r="JBB35" s="175"/>
      <c r="JBC35" s="120"/>
      <c r="JBD35" s="175"/>
      <c r="JBE35" s="120"/>
      <c r="JBF35" s="175"/>
      <c r="JBG35" s="120"/>
      <c r="JBH35" s="175"/>
      <c r="JBI35" s="120"/>
      <c r="JBJ35" s="175"/>
      <c r="JBK35" s="120"/>
      <c r="JBL35" s="175"/>
      <c r="JBM35" s="120"/>
      <c r="JBN35" s="175"/>
      <c r="JBO35" s="120"/>
      <c r="JBP35" s="175"/>
      <c r="JBQ35" s="120"/>
      <c r="JBR35" s="175"/>
      <c r="JBS35" s="120"/>
      <c r="JBT35" s="175"/>
      <c r="JBU35" s="120"/>
      <c r="JBV35" s="175"/>
      <c r="JBW35" s="120"/>
      <c r="JBX35" s="175"/>
      <c r="JBY35" s="120"/>
      <c r="JBZ35" s="175"/>
      <c r="JCA35" s="120"/>
      <c r="JCB35" s="175"/>
      <c r="JCC35" s="120"/>
      <c r="JCD35" s="175"/>
      <c r="JCE35" s="120"/>
      <c r="JCF35" s="175"/>
      <c r="JCG35" s="120"/>
      <c r="JCH35" s="175"/>
      <c r="JCI35" s="120"/>
      <c r="JCJ35" s="175"/>
      <c r="JCK35" s="120"/>
      <c r="JCL35" s="175"/>
      <c r="JCM35" s="120"/>
      <c r="JCN35" s="175"/>
      <c r="JCO35" s="120"/>
      <c r="JCP35" s="175"/>
      <c r="JCQ35" s="120"/>
      <c r="JCR35" s="175"/>
      <c r="JCS35" s="120"/>
      <c r="JCT35" s="175"/>
      <c r="JCU35" s="120"/>
      <c r="JCV35" s="175"/>
      <c r="JCW35" s="120"/>
      <c r="JCX35" s="175"/>
      <c r="JCY35" s="120"/>
      <c r="JCZ35" s="175"/>
      <c r="JDA35" s="120"/>
      <c r="JDB35" s="175"/>
      <c r="JDC35" s="120"/>
      <c r="JDD35" s="175"/>
      <c r="JDE35" s="120"/>
      <c r="JDF35" s="175"/>
      <c r="JDG35" s="120"/>
      <c r="JDH35" s="175"/>
      <c r="JDI35" s="120"/>
      <c r="JDJ35" s="175"/>
      <c r="JDK35" s="120"/>
      <c r="JDL35" s="175"/>
      <c r="JDM35" s="120"/>
      <c r="JDN35" s="175"/>
      <c r="JDO35" s="120"/>
      <c r="JDP35" s="175"/>
      <c r="JDQ35" s="120"/>
      <c r="JDR35" s="175"/>
      <c r="JDS35" s="120"/>
      <c r="JDT35" s="175"/>
      <c r="JDU35" s="120"/>
      <c r="JDV35" s="175"/>
      <c r="JDW35" s="120"/>
      <c r="JDX35" s="175"/>
      <c r="JDY35" s="120"/>
      <c r="JDZ35" s="175"/>
      <c r="JEA35" s="120"/>
      <c r="JEB35" s="175"/>
      <c r="JEC35" s="120"/>
      <c r="JED35" s="175"/>
      <c r="JEE35" s="120"/>
      <c r="JEF35" s="175"/>
      <c r="JEG35" s="120"/>
      <c r="JEH35" s="175"/>
      <c r="JEI35" s="120"/>
      <c r="JEJ35" s="175"/>
      <c r="JEK35" s="120"/>
      <c r="JEL35" s="175"/>
      <c r="JEM35" s="120"/>
      <c r="JEN35" s="175"/>
      <c r="JEO35" s="120"/>
      <c r="JEP35" s="175"/>
      <c r="JEQ35" s="120"/>
      <c r="JER35" s="175"/>
      <c r="JES35" s="120"/>
      <c r="JET35" s="175"/>
      <c r="JEU35" s="120"/>
      <c r="JEV35" s="175"/>
      <c r="JEW35" s="120"/>
      <c r="JEX35" s="175"/>
      <c r="JEY35" s="120"/>
      <c r="JEZ35" s="175"/>
      <c r="JFA35" s="120"/>
      <c r="JFB35" s="175"/>
      <c r="JFC35" s="120"/>
      <c r="JFD35" s="175"/>
      <c r="JFE35" s="120"/>
      <c r="JFF35" s="175"/>
      <c r="JFG35" s="120"/>
      <c r="JFH35" s="175"/>
      <c r="JFI35" s="120"/>
      <c r="JFJ35" s="175"/>
      <c r="JFK35" s="120"/>
      <c r="JFL35" s="175"/>
      <c r="JFM35" s="120"/>
      <c r="JFN35" s="175"/>
      <c r="JFO35" s="120"/>
      <c r="JFP35" s="175"/>
      <c r="JFQ35" s="120"/>
      <c r="JFR35" s="175"/>
      <c r="JFS35" s="120"/>
      <c r="JFT35" s="175"/>
      <c r="JFU35" s="120"/>
      <c r="JFV35" s="175"/>
      <c r="JFW35" s="120"/>
      <c r="JFX35" s="175"/>
      <c r="JFY35" s="120"/>
      <c r="JFZ35" s="175"/>
      <c r="JGA35" s="120"/>
      <c r="JGB35" s="175"/>
      <c r="JGC35" s="120"/>
      <c r="JGD35" s="175"/>
      <c r="JGE35" s="120"/>
      <c r="JGF35" s="175"/>
      <c r="JGG35" s="120"/>
      <c r="JGH35" s="175"/>
      <c r="JGI35" s="120"/>
      <c r="JGJ35" s="175"/>
      <c r="JGK35" s="120"/>
      <c r="JGL35" s="175"/>
      <c r="JGM35" s="120"/>
      <c r="JGN35" s="175"/>
      <c r="JGO35" s="120"/>
      <c r="JGP35" s="175"/>
      <c r="JGQ35" s="120"/>
      <c r="JGR35" s="175"/>
      <c r="JGS35" s="120"/>
      <c r="JGT35" s="175"/>
      <c r="JGU35" s="120"/>
      <c r="JGV35" s="175"/>
      <c r="JGW35" s="120"/>
      <c r="JGX35" s="175"/>
      <c r="JGY35" s="120"/>
      <c r="JGZ35" s="175"/>
      <c r="JHA35" s="120"/>
      <c r="JHB35" s="175"/>
      <c r="JHC35" s="120"/>
      <c r="JHD35" s="175"/>
      <c r="JHE35" s="120"/>
      <c r="JHF35" s="175"/>
      <c r="JHG35" s="120"/>
      <c r="JHH35" s="175"/>
      <c r="JHI35" s="120"/>
      <c r="JHJ35" s="175"/>
      <c r="JHK35" s="120"/>
      <c r="JHL35" s="175"/>
      <c r="JHM35" s="120"/>
      <c r="JHN35" s="175"/>
      <c r="JHO35" s="120"/>
      <c r="JHP35" s="175"/>
      <c r="JHQ35" s="120"/>
      <c r="JHR35" s="175"/>
      <c r="JHS35" s="120"/>
      <c r="JHT35" s="175"/>
      <c r="JHU35" s="120"/>
      <c r="JHV35" s="175"/>
      <c r="JHW35" s="120"/>
      <c r="JHX35" s="175"/>
      <c r="JHY35" s="120"/>
      <c r="JHZ35" s="175"/>
      <c r="JIA35" s="120"/>
      <c r="JIB35" s="175"/>
      <c r="JIC35" s="120"/>
      <c r="JID35" s="175"/>
      <c r="JIE35" s="120"/>
      <c r="JIF35" s="175"/>
      <c r="JIG35" s="120"/>
      <c r="JIH35" s="175"/>
      <c r="JII35" s="120"/>
      <c r="JIJ35" s="175"/>
      <c r="JIK35" s="120"/>
      <c r="JIL35" s="175"/>
      <c r="JIM35" s="120"/>
      <c r="JIN35" s="175"/>
      <c r="JIO35" s="120"/>
      <c r="JIP35" s="175"/>
      <c r="JIQ35" s="120"/>
      <c r="JIR35" s="175"/>
      <c r="JIS35" s="120"/>
      <c r="JIT35" s="175"/>
      <c r="JIU35" s="120"/>
      <c r="JIV35" s="175"/>
      <c r="JIW35" s="120"/>
      <c r="JIX35" s="175"/>
      <c r="JIY35" s="120"/>
      <c r="JIZ35" s="175"/>
      <c r="JJA35" s="120"/>
      <c r="JJB35" s="175"/>
      <c r="JJC35" s="120"/>
      <c r="JJD35" s="175"/>
      <c r="JJE35" s="120"/>
      <c r="JJF35" s="175"/>
      <c r="JJG35" s="120"/>
      <c r="JJH35" s="175"/>
      <c r="JJI35" s="120"/>
      <c r="JJJ35" s="175"/>
      <c r="JJK35" s="120"/>
      <c r="JJL35" s="175"/>
      <c r="JJM35" s="120"/>
      <c r="JJN35" s="175"/>
      <c r="JJO35" s="120"/>
      <c r="JJP35" s="175"/>
      <c r="JJQ35" s="120"/>
      <c r="JJR35" s="175"/>
      <c r="JJS35" s="120"/>
      <c r="JJT35" s="175"/>
      <c r="JJU35" s="120"/>
      <c r="JJV35" s="175"/>
      <c r="JJW35" s="120"/>
      <c r="JJX35" s="175"/>
      <c r="JJY35" s="120"/>
      <c r="JJZ35" s="175"/>
      <c r="JKA35" s="120"/>
      <c r="JKB35" s="175"/>
      <c r="JKC35" s="120"/>
      <c r="JKD35" s="175"/>
      <c r="JKE35" s="120"/>
      <c r="JKF35" s="175"/>
      <c r="JKG35" s="120"/>
      <c r="JKH35" s="175"/>
      <c r="JKI35" s="120"/>
      <c r="JKJ35" s="175"/>
      <c r="JKK35" s="120"/>
      <c r="JKL35" s="175"/>
      <c r="JKM35" s="120"/>
      <c r="JKN35" s="175"/>
      <c r="JKO35" s="120"/>
      <c r="JKP35" s="175"/>
      <c r="JKQ35" s="120"/>
      <c r="JKR35" s="175"/>
      <c r="JKS35" s="120"/>
      <c r="JKT35" s="175"/>
      <c r="JKU35" s="120"/>
      <c r="JKV35" s="175"/>
      <c r="JKW35" s="120"/>
      <c r="JKX35" s="175"/>
      <c r="JKY35" s="120"/>
      <c r="JKZ35" s="175"/>
      <c r="JLA35" s="120"/>
      <c r="JLB35" s="175"/>
      <c r="JLC35" s="120"/>
      <c r="JLD35" s="175"/>
      <c r="JLE35" s="120"/>
      <c r="JLF35" s="175"/>
      <c r="JLG35" s="120"/>
      <c r="JLH35" s="175"/>
      <c r="JLI35" s="120"/>
      <c r="JLJ35" s="175"/>
      <c r="JLK35" s="120"/>
      <c r="JLL35" s="175"/>
      <c r="JLM35" s="120"/>
      <c r="JLN35" s="175"/>
      <c r="JLO35" s="120"/>
      <c r="JLP35" s="175"/>
      <c r="JLQ35" s="120"/>
      <c r="JLR35" s="175"/>
      <c r="JLS35" s="120"/>
      <c r="JLT35" s="175"/>
      <c r="JLU35" s="120"/>
      <c r="JLV35" s="175"/>
      <c r="JLW35" s="120"/>
      <c r="JLX35" s="175"/>
      <c r="JLY35" s="120"/>
      <c r="JLZ35" s="175"/>
      <c r="JMA35" s="120"/>
      <c r="JMB35" s="175"/>
      <c r="JMC35" s="120"/>
      <c r="JMD35" s="175"/>
      <c r="JME35" s="120"/>
      <c r="JMF35" s="175"/>
      <c r="JMG35" s="120"/>
      <c r="JMH35" s="175"/>
      <c r="JMI35" s="120"/>
      <c r="JMJ35" s="175"/>
      <c r="JMK35" s="120"/>
      <c r="JML35" s="175"/>
      <c r="JMM35" s="120"/>
      <c r="JMN35" s="175"/>
      <c r="JMO35" s="120"/>
      <c r="JMP35" s="175"/>
      <c r="JMQ35" s="120"/>
      <c r="JMR35" s="175"/>
      <c r="JMS35" s="120"/>
      <c r="JMT35" s="175"/>
      <c r="JMU35" s="120"/>
      <c r="JMV35" s="175"/>
      <c r="JMW35" s="120"/>
      <c r="JMX35" s="175"/>
      <c r="JMY35" s="120"/>
      <c r="JMZ35" s="175"/>
      <c r="JNA35" s="120"/>
      <c r="JNB35" s="175"/>
      <c r="JNC35" s="120"/>
      <c r="JND35" s="175"/>
      <c r="JNE35" s="120"/>
      <c r="JNF35" s="175"/>
      <c r="JNG35" s="120"/>
      <c r="JNH35" s="175"/>
      <c r="JNI35" s="120"/>
      <c r="JNJ35" s="175"/>
      <c r="JNK35" s="120"/>
      <c r="JNL35" s="175"/>
      <c r="JNM35" s="120"/>
      <c r="JNN35" s="175"/>
      <c r="JNO35" s="120"/>
      <c r="JNP35" s="175"/>
      <c r="JNQ35" s="120"/>
      <c r="JNR35" s="175"/>
      <c r="JNS35" s="120"/>
      <c r="JNT35" s="175"/>
      <c r="JNU35" s="120"/>
      <c r="JNV35" s="175"/>
      <c r="JNW35" s="120"/>
      <c r="JNX35" s="175"/>
      <c r="JNY35" s="120"/>
      <c r="JNZ35" s="175"/>
      <c r="JOA35" s="120"/>
      <c r="JOB35" s="175"/>
      <c r="JOC35" s="120"/>
      <c r="JOD35" s="175"/>
      <c r="JOE35" s="120"/>
      <c r="JOF35" s="175"/>
      <c r="JOG35" s="120"/>
      <c r="JOH35" s="175"/>
      <c r="JOI35" s="120"/>
      <c r="JOJ35" s="175"/>
      <c r="JOK35" s="120"/>
      <c r="JOL35" s="175"/>
      <c r="JOM35" s="120"/>
      <c r="JON35" s="175"/>
      <c r="JOO35" s="120"/>
      <c r="JOP35" s="175"/>
      <c r="JOQ35" s="120"/>
      <c r="JOR35" s="175"/>
      <c r="JOS35" s="120"/>
      <c r="JOT35" s="175"/>
      <c r="JOU35" s="120"/>
      <c r="JOV35" s="175"/>
      <c r="JOW35" s="120"/>
      <c r="JOX35" s="175"/>
      <c r="JOY35" s="120"/>
      <c r="JOZ35" s="175"/>
      <c r="JPA35" s="120"/>
      <c r="JPB35" s="175"/>
      <c r="JPC35" s="120"/>
      <c r="JPD35" s="175"/>
      <c r="JPE35" s="120"/>
      <c r="JPF35" s="175"/>
      <c r="JPG35" s="120"/>
      <c r="JPH35" s="175"/>
      <c r="JPI35" s="120"/>
      <c r="JPJ35" s="175"/>
      <c r="JPK35" s="120"/>
      <c r="JPL35" s="175"/>
      <c r="JPM35" s="120"/>
      <c r="JPN35" s="175"/>
      <c r="JPO35" s="120"/>
      <c r="JPP35" s="175"/>
      <c r="JPQ35" s="120"/>
      <c r="JPR35" s="175"/>
      <c r="JPS35" s="120"/>
      <c r="JPT35" s="175"/>
      <c r="JPU35" s="120"/>
      <c r="JPV35" s="175"/>
      <c r="JPW35" s="120"/>
      <c r="JPX35" s="175"/>
      <c r="JPY35" s="120"/>
      <c r="JPZ35" s="175"/>
      <c r="JQA35" s="120"/>
      <c r="JQB35" s="175"/>
      <c r="JQC35" s="120"/>
      <c r="JQD35" s="175"/>
      <c r="JQE35" s="120"/>
      <c r="JQF35" s="175"/>
      <c r="JQG35" s="120"/>
      <c r="JQH35" s="175"/>
      <c r="JQI35" s="120"/>
      <c r="JQJ35" s="175"/>
      <c r="JQK35" s="120"/>
      <c r="JQL35" s="175"/>
      <c r="JQM35" s="120"/>
      <c r="JQN35" s="175"/>
      <c r="JQO35" s="120"/>
      <c r="JQP35" s="175"/>
      <c r="JQQ35" s="120"/>
      <c r="JQR35" s="175"/>
      <c r="JQS35" s="120"/>
      <c r="JQT35" s="175"/>
      <c r="JQU35" s="120"/>
      <c r="JQV35" s="175"/>
      <c r="JQW35" s="120"/>
      <c r="JQX35" s="175"/>
      <c r="JQY35" s="120"/>
      <c r="JQZ35" s="175"/>
      <c r="JRA35" s="120"/>
      <c r="JRB35" s="175"/>
      <c r="JRC35" s="120"/>
      <c r="JRD35" s="175"/>
      <c r="JRE35" s="120"/>
      <c r="JRF35" s="175"/>
      <c r="JRG35" s="120"/>
      <c r="JRH35" s="175"/>
      <c r="JRI35" s="120"/>
      <c r="JRJ35" s="175"/>
      <c r="JRK35" s="120"/>
      <c r="JRL35" s="175"/>
      <c r="JRM35" s="120"/>
      <c r="JRN35" s="175"/>
      <c r="JRO35" s="120"/>
      <c r="JRP35" s="175"/>
      <c r="JRQ35" s="120"/>
      <c r="JRR35" s="175"/>
      <c r="JRS35" s="120"/>
      <c r="JRT35" s="175"/>
      <c r="JRU35" s="120"/>
      <c r="JRV35" s="175"/>
      <c r="JRW35" s="120"/>
      <c r="JRX35" s="175"/>
      <c r="JRY35" s="120"/>
      <c r="JRZ35" s="175"/>
      <c r="JSA35" s="120"/>
      <c r="JSB35" s="175"/>
      <c r="JSC35" s="120"/>
      <c r="JSD35" s="175"/>
      <c r="JSE35" s="120"/>
      <c r="JSF35" s="175"/>
      <c r="JSG35" s="120"/>
      <c r="JSH35" s="175"/>
      <c r="JSI35" s="120"/>
      <c r="JSJ35" s="175"/>
      <c r="JSK35" s="120"/>
      <c r="JSL35" s="175"/>
      <c r="JSM35" s="120"/>
      <c r="JSN35" s="175"/>
      <c r="JSO35" s="120"/>
      <c r="JSP35" s="175"/>
      <c r="JSQ35" s="120"/>
      <c r="JSR35" s="175"/>
      <c r="JSS35" s="120"/>
      <c r="JST35" s="175"/>
      <c r="JSU35" s="120"/>
      <c r="JSV35" s="175"/>
      <c r="JSW35" s="120"/>
      <c r="JSX35" s="175"/>
      <c r="JSY35" s="120"/>
      <c r="JSZ35" s="175"/>
      <c r="JTA35" s="120"/>
      <c r="JTB35" s="175"/>
      <c r="JTC35" s="120"/>
      <c r="JTD35" s="175"/>
      <c r="JTE35" s="120"/>
      <c r="JTF35" s="175"/>
      <c r="JTG35" s="120"/>
      <c r="JTH35" s="175"/>
      <c r="JTI35" s="120"/>
      <c r="JTJ35" s="175"/>
      <c r="JTK35" s="120"/>
      <c r="JTL35" s="175"/>
      <c r="JTM35" s="120"/>
      <c r="JTN35" s="175"/>
      <c r="JTO35" s="120"/>
      <c r="JTP35" s="175"/>
      <c r="JTQ35" s="120"/>
      <c r="JTR35" s="175"/>
      <c r="JTS35" s="120"/>
      <c r="JTT35" s="175"/>
      <c r="JTU35" s="120"/>
      <c r="JTV35" s="175"/>
      <c r="JTW35" s="120"/>
      <c r="JTX35" s="175"/>
      <c r="JTY35" s="120"/>
      <c r="JTZ35" s="175"/>
      <c r="JUA35" s="120"/>
      <c r="JUB35" s="175"/>
      <c r="JUC35" s="120"/>
      <c r="JUD35" s="175"/>
      <c r="JUE35" s="120"/>
      <c r="JUF35" s="175"/>
      <c r="JUG35" s="120"/>
      <c r="JUH35" s="175"/>
      <c r="JUI35" s="120"/>
      <c r="JUJ35" s="175"/>
      <c r="JUK35" s="120"/>
      <c r="JUL35" s="175"/>
      <c r="JUM35" s="120"/>
      <c r="JUN35" s="175"/>
      <c r="JUO35" s="120"/>
      <c r="JUP35" s="175"/>
      <c r="JUQ35" s="120"/>
      <c r="JUR35" s="175"/>
      <c r="JUS35" s="120"/>
      <c r="JUT35" s="175"/>
      <c r="JUU35" s="120"/>
      <c r="JUV35" s="175"/>
      <c r="JUW35" s="120"/>
      <c r="JUX35" s="175"/>
      <c r="JUY35" s="120"/>
      <c r="JUZ35" s="175"/>
      <c r="JVA35" s="120"/>
      <c r="JVB35" s="175"/>
      <c r="JVC35" s="120"/>
      <c r="JVD35" s="175"/>
      <c r="JVE35" s="120"/>
      <c r="JVF35" s="175"/>
      <c r="JVG35" s="120"/>
      <c r="JVH35" s="175"/>
      <c r="JVI35" s="120"/>
      <c r="JVJ35" s="175"/>
      <c r="JVK35" s="120"/>
      <c r="JVL35" s="175"/>
      <c r="JVM35" s="120"/>
      <c r="JVN35" s="175"/>
      <c r="JVO35" s="120"/>
      <c r="JVP35" s="175"/>
      <c r="JVQ35" s="120"/>
      <c r="JVR35" s="175"/>
      <c r="JVS35" s="120"/>
      <c r="JVT35" s="175"/>
      <c r="JVU35" s="120"/>
      <c r="JVV35" s="175"/>
      <c r="JVW35" s="120"/>
      <c r="JVX35" s="175"/>
      <c r="JVY35" s="120"/>
      <c r="JVZ35" s="175"/>
      <c r="JWA35" s="120"/>
      <c r="JWB35" s="175"/>
      <c r="JWC35" s="120"/>
      <c r="JWD35" s="175"/>
      <c r="JWE35" s="120"/>
      <c r="JWF35" s="175"/>
      <c r="JWG35" s="120"/>
      <c r="JWH35" s="175"/>
      <c r="JWI35" s="120"/>
      <c r="JWJ35" s="175"/>
      <c r="JWK35" s="120"/>
      <c r="JWL35" s="175"/>
      <c r="JWM35" s="120"/>
      <c r="JWN35" s="175"/>
      <c r="JWO35" s="120"/>
      <c r="JWP35" s="175"/>
      <c r="JWQ35" s="120"/>
      <c r="JWR35" s="175"/>
      <c r="JWS35" s="120"/>
      <c r="JWT35" s="175"/>
      <c r="JWU35" s="120"/>
      <c r="JWV35" s="175"/>
      <c r="JWW35" s="120"/>
      <c r="JWX35" s="175"/>
      <c r="JWY35" s="120"/>
      <c r="JWZ35" s="175"/>
      <c r="JXA35" s="120"/>
      <c r="JXB35" s="175"/>
      <c r="JXC35" s="120"/>
      <c r="JXD35" s="175"/>
      <c r="JXE35" s="120"/>
      <c r="JXF35" s="175"/>
      <c r="JXG35" s="120"/>
      <c r="JXH35" s="175"/>
      <c r="JXI35" s="120"/>
      <c r="JXJ35" s="175"/>
      <c r="JXK35" s="120"/>
      <c r="JXL35" s="175"/>
      <c r="JXM35" s="120"/>
      <c r="JXN35" s="175"/>
      <c r="JXO35" s="120"/>
      <c r="JXP35" s="175"/>
      <c r="JXQ35" s="120"/>
      <c r="JXR35" s="175"/>
      <c r="JXS35" s="120"/>
      <c r="JXT35" s="175"/>
      <c r="JXU35" s="120"/>
      <c r="JXV35" s="175"/>
      <c r="JXW35" s="120"/>
      <c r="JXX35" s="175"/>
      <c r="JXY35" s="120"/>
      <c r="JXZ35" s="175"/>
      <c r="JYA35" s="120"/>
      <c r="JYB35" s="175"/>
      <c r="JYC35" s="120"/>
      <c r="JYD35" s="175"/>
      <c r="JYE35" s="120"/>
      <c r="JYF35" s="175"/>
      <c r="JYG35" s="120"/>
      <c r="JYH35" s="175"/>
      <c r="JYI35" s="120"/>
      <c r="JYJ35" s="175"/>
      <c r="JYK35" s="120"/>
      <c r="JYL35" s="175"/>
      <c r="JYM35" s="120"/>
      <c r="JYN35" s="175"/>
      <c r="JYO35" s="120"/>
      <c r="JYP35" s="175"/>
      <c r="JYQ35" s="120"/>
      <c r="JYR35" s="175"/>
      <c r="JYS35" s="120"/>
      <c r="JYT35" s="175"/>
      <c r="JYU35" s="120"/>
      <c r="JYV35" s="175"/>
      <c r="JYW35" s="120"/>
      <c r="JYX35" s="175"/>
      <c r="JYY35" s="120"/>
      <c r="JYZ35" s="175"/>
      <c r="JZA35" s="120"/>
      <c r="JZB35" s="175"/>
      <c r="JZC35" s="120"/>
      <c r="JZD35" s="175"/>
      <c r="JZE35" s="120"/>
      <c r="JZF35" s="175"/>
      <c r="JZG35" s="120"/>
      <c r="JZH35" s="175"/>
      <c r="JZI35" s="120"/>
      <c r="JZJ35" s="175"/>
      <c r="JZK35" s="120"/>
      <c r="JZL35" s="175"/>
      <c r="JZM35" s="120"/>
      <c r="JZN35" s="175"/>
      <c r="JZO35" s="120"/>
      <c r="JZP35" s="175"/>
      <c r="JZQ35" s="120"/>
      <c r="JZR35" s="175"/>
      <c r="JZS35" s="120"/>
      <c r="JZT35" s="175"/>
      <c r="JZU35" s="120"/>
      <c r="JZV35" s="175"/>
      <c r="JZW35" s="120"/>
      <c r="JZX35" s="175"/>
      <c r="JZY35" s="120"/>
      <c r="JZZ35" s="175"/>
      <c r="KAA35" s="120"/>
      <c r="KAB35" s="175"/>
      <c r="KAC35" s="120"/>
      <c r="KAD35" s="175"/>
      <c r="KAE35" s="120"/>
      <c r="KAF35" s="175"/>
      <c r="KAG35" s="120"/>
      <c r="KAH35" s="175"/>
      <c r="KAI35" s="120"/>
      <c r="KAJ35" s="175"/>
      <c r="KAK35" s="120"/>
      <c r="KAL35" s="175"/>
      <c r="KAM35" s="120"/>
      <c r="KAN35" s="175"/>
      <c r="KAO35" s="120"/>
      <c r="KAP35" s="175"/>
      <c r="KAQ35" s="120"/>
      <c r="KAR35" s="175"/>
      <c r="KAS35" s="120"/>
      <c r="KAT35" s="175"/>
      <c r="KAU35" s="120"/>
      <c r="KAV35" s="175"/>
      <c r="KAW35" s="120"/>
      <c r="KAX35" s="175"/>
      <c r="KAY35" s="120"/>
      <c r="KAZ35" s="175"/>
      <c r="KBA35" s="120"/>
      <c r="KBB35" s="175"/>
      <c r="KBC35" s="120"/>
      <c r="KBD35" s="175"/>
      <c r="KBE35" s="120"/>
      <c r="KBF35" s="175"/>
      <c r="KBG35" s="120"/>
      <c r="KBH35" s="175"/>
      <c r="KBI35" s="120"/>
      <c r="KBJ35" s="175"/>
      <c r="KBK35" s="120"/>
      <c r="KBL35" s="175"/>
      <c r="KBM35" s="120"/>
      <c r="KBN35" s="175"/>
      <c r="KBO35" s="120"/>
      <c r="KBP35" s="175"/>
      <c r="KBQ35" s="120"/>
      <c r="KBR35" s="175"/>
      <c r="KBS35" s="120"/>
      <c r="KBT35" s="175"/>
      <c r="KBU35" s="120"/>
      <c r="KBV35" s="175"/>
      <c r="KBW35" s="120"/>
      <c r="KBX35" s="175"/>
      <c r="KBY35" s="120"/>
      <c r="KBZ35" s="175"/>
      <c r="KCA35" s="120"/>
      <c r="KCB35" s="175"/>
      <c r="KCC35" s="120"/>
      <c r="KCD35" s="175"/>
      <c r="KCE35" s="120"/>
      <c r="KCF35" s="175"/>
      <c r="KCG35" s="120"/>
      <c r="KCH35" s="175"/>
      <c r="KCI35" s="120"/>
      <c r="KCJ35" s="175"/>
      <c r="KCK35" s="120"/>
      <c r="KCL35" s="175"/>
      <c r="KCM35" s="120"/>
      <c r="KCN35" s="175"/>
      <c r="KCO35" s="120"/>
      <c r="KCP35" s="175"/>
      <c r="KCQ35" s="120"/>
      <c r="KCR35" s="175"/>
      <c r="KCS35" s="120"/>
      <c r="KCT35" s="175"/>
      <c r="KCU35" s="120"/>
      <c r="KCV35" s="175"/>
      <c r="KCW35" s="120"/>
      <c r="KCX35" s="175"/>
      <c r="KCY35" s="120"/>
      <c r="KCZ35" s="175"/>
      <c r="KDA35" s="120"/>
      <c r="KDB35" s="175"/>
      <c r="KDC35" s="120"/>
      <c r="KDD35" s="175"/>
      <c r="KDE35" s="120"/>
      <c r="KDF35" s="175"/>
      <c r="KDG35" s="120"/>
      <c r="KDH35" s="175"/>
      <c r="KDI35" s="120"/>
      <c r="KDJ35" s="175"/>
      <c r="KDK35" s="120"/>
      <c r="KDL35" s="175"/>
      <c r="KDM35" s="120"/>
      <c r="KDN35" s="175"/>
      <c r="KDO35" s="120"/>
      <c r="KDP35" s="175"/>
      <c r="KDQ35" s="120"/>
      <c r="KDR35" s="175"/>
      <c r="KDS35" s="120"/>
      <c r="KDT35" s="175"/>
      <c r="KDU35" s="120"/>
      <c r="KDV35" s="175"/>
      <c r="KDW35" s="120"/>
      <c r="KDX35" s="175"/>
      <c r="KDY35" s="120"/>
      <c r="KDZ35" s="175"/>
      <c r="KEA35" s="120"/>
      <c r="KEB35" s="175"/>
      <c r="KEC35" s="120"/>
      <c r="KED35" s="175"/>
      <c r="KEE35" s="120"/>
      <c r="KEF35" s="175"/>
      <c r="KEG35" s="120"/>
      <c r="KEH35" s="175"/>
      <c r="KEI35" s="120"/>
      <c r="KEJ35" s="175"/>
      <c r="KEK35" s="120"/>
      <c r="KEL35" s="175"/>
      <c r="KEM35" s="120"/>
      <c r="KEN35" s="175"/>
      <c r="KEO35" s="120"/>
      <c r="KEP35" s="175"/>
      <c r="KEQ35" s="120"/>
      <c r="KER35" s="175"/>
      <c r="KES35" s="120"/>
      <c r="KET35" s="175"/>
      <c r="KEU35" s="120"/>
      <c r="KEV35" s="175"/>
      <c r="KEW35" s="120"/>
      <c r="KEX35" s="175"/>
      <c r="KEY35" s="120"/>
      <c r="KEZ35" s="175"/>
      <c r="KFA35" s="120"/>
      <c r="KFB35" s="175"/>
      <c r="KFC35" s="120"/>
      <c r="KFD35" s="175"/>
      <c r="KFE35" s="120"/>
      <c r="KFF35" s="175"/>
      <c r="KFG35" s="120"/>
      <c r="KFH35" s="175"/>
      <c r="KFI35" s="120"/>
      <c r="KFJ35" s="175"/>
      <c r="KFK35" s="120"/>
      <c r="KFL35" s="175"/>
      <c r="KFM35" s="120"/>
      <c r="KFN35" s="175"/>
      <c r="KFO35" s="120"/>
      <c r="KFP35" s="175"/>
      <c r="KFQ35" s="120"/>
      <c r="KFR35" s="175"/>
      <c r="KFS35" s="120"/>
      <c r="KFT35" s="175"/>
      <c r="KFU35" s="120"/>
      <c r="KFV35" s="175"/>
      <c r="KFW35" s="120"/>
      <c r="KFX35" s="175"/>
      <c r="KFY35" s="120"/>
      <c r="KFZ35" s="175"/>
      <c r="KGA35" s="120"/>
      <c r="KGB35" s="175"/>
      <c r="KGC35" s="120"/>
      <c r="KGD35" s="175"/>
      <c r="KGE35" s="120"/>
      <c r="KGF35" s="175"/>
      <c r="KGG35" s="120"/>
      <c r="KGH35" s="175"/>
      <c r="KGI35" s="120"/>
      <c r="KGJ35" s="175"/>
      <c r="KGK35" s="120"/>
      <c r="KGL35" s="175"/>
      <c r="KGM35" s="120"/>
      <c r="KGN35" s="175"/>
      <c r="KGO35" s="120"/>
      <c r="KGP35" s="175"/>
      <c r="KGQ35" s="120"/>
      <c r="KGR35" s="175"/>
      <c r="KGS35" s="120"/>
      <c r="KGT35" s="175"/>
      <c r="KGU35" s="120"/>
      <c r="KGV35" s="175"/>
      <c r="KGW35" s="120"/>
      <c r="KGX35" s="175"/>
      <c r="KGY35" s="120"/>
      <c r="KGZ35" s="175"/>
      <c r="KHA35" s="120"/>
      <c r="KHB35" s="175"/>
      <c r="KHC35" s="120"/>
      <c r="KHD35" s="175"/>
      <c r="KHE35" s="120"/>
      <c r="KHF35" s="175"/>
      <c r="KHG35" s="120"/>
      <c r="KHH35" s="175"/>
      <c r="KHI35" s="120"/>
      <c r="KHJ35" s="175"/>
      <c r="KHK35" s="120"/>
      <c r="KHL35" s="175"/>
      <c r="KHM35" s="120"/>
      <c r="KHN35" s="175"/>
      <c r="KHO35" s="120"/>
      <c r="KHP35" s="175"/>
      <c r="KHQ35" s="120"/>
      <c r="KHR35" s="175"/>
      <c r="KHS35" s="120"/>
      <c r="KHT35" s="175"/>
      <c r="KHU35" s="120"/>
      <c r="KHV35" s="175"/>
      <c r="KHW35" s="120"/>
      <c r="KHX35" s="175"/>
      <c r="KHY35" s="120"/>
      <c r="KHZ35" s="175"/>
      <c r="KIA35" s="120"/>
      <c r="KIB35" s="175"/>
      <c r="KIC35" s="120"/>
      <c r="KID35" s="175"/>
      <c r="KIE35" s="120"/>
      <c r="KIF35" s="175"/>
      <c r="KIG35" s="120"/>
      <c r="KIH35" s="175"/>
      <c r="KII35" s="120"/>
      <c r="KIJ35" s="175"/>
      <c r="KIK35" s="120"/>
      <c r="KIL35" s="175"/>
      <c r="KIM35" s="120"/>
      <c r="KIN35" s="175"/>
      <c r="KIO35" s="120"/>
      <c r="KIP35" s="175"/>
      <c r="KIQ35" s="120"/>
      <c r="KIR35" s="175"/>
      <c r="KIS35" s="120"/>
      <c r="KIT35" s="175"/>
      <c r="KIU35" s="120"/>
      <c r="KIV35" s="175"/>
      <c r="KIW35" s="120"/>
      <c r="KIX35" s="175"/>
      <c r="KIY35" s="120"/>
      <c r="KIZ35" s="175"/>
      <c r="KJA35" s="120"/>
      <c r="KJB35" s="175"/>
      <c r="KJC35" s="120"/>
      <c r="KJD35" s="175"/>
      <c r="KJE35" s="120"/>
      <c r="KJF35" s="175"/>
      <c r="KJG35" s="120"/>
      <c r="KJH35" s="175"/>
      <c r="KJI35" s="120"/>
      <c r="KJJ35" s="175"/>
      <c r="KJK35" s="120"/>
      <c r="KJL35" s="175"/>
      <c r="KJM35" s="120"/>
      <c r="KJN35" s="175"/>
      <c r="KJO35" s="120"/>
      <c r="KJP35" s="175"/>
      <c r="KJQ35" s="120"/>
      <c r="KJR35" s="175"/>
      <c r="KJS35" s="120"/>
      <c r="KJT35" s="175"/>
      <c r="KJU35" s="120"/>
      <c r="KJV35" s="175"/>
      <c r="KJW35" s="120"/>
      <c r="KJX35" s="175"/>
      <c r="KJY35" s="120"/>
      <c r="KJZ35" s="175"/>
      <c r="KKA35" s="120"/>
      <c r="KKB35" s="175"/>
      <c r="KKC35" s="120"/>
      <c r="KKD35" s="175"/>
      <c r="KKE35" s="120"/>
      <c r="KKF35" s="175"/>
      <c r="KKG35" s="120"/>
      <c r="KKH35" s="175"/>
      <c r="KKI35" s="120"/>
      <c r="KKJ35" s="175"/>
      <c r="KKK35" s="120"/>
      <c r="KKL35" s="175"/>
      <c r="KKM35" s="120"/>
      <c r="KKN35" s="175"/>
      <c r="KKO35" s="120"/>
      <c r="KKP35" s="175"/>
      <c r="KKQ35" s="120"/>
      <c r="KKR35" s="175"/>
      <c r="KKS35" s="120"/>
      <c r="KKT35" s="175"/>
      <c r="KKU35" s="120"/>
      <c r="KKV35" s="175"/>
      <c r="KKW35" s="120"/>
      <c r="KKX35" s="175"/>
      <c r="KKY35" s="120"/>
      <c r="KKZ35" s="175"/>
      <c r="KLA35" s="120"/>
      <c r="KLB35" s="175"/>
      <c r="KLC35" s="120"/>
      <c r="KLD35" s="175"/>
      <c r="KLE35" s="120"/>
      <c r="KLF35" s="175"/>
      <c r="KLG35" s="120"/>
      <c r="KLH35" s="175"/>
      <c r="KLI35" s="120"/>
      <c r="KLJ35" s="175"/>
      <c r="KLK35" s="120"/>
      <c r="KLL35" s="175"/>
      <c r="KLM35" s="120"/>
      <c r="KLN35" s="175"/>
      <c r="KLO35" s="120"/>
      <c r="KLP35" s="175"/>
      <c r="KLQ35" s="120"/>
      <c r="KLR35" s="175"/>
      <c r="KLS35" s="120"/>
      <c r="KLT35" s="175"/>
      <c r="KLU35" s="120"/>
      <c r="KLV35" s="175"/>
      <c r="KLW35" s="120"/>
      <c r="KLX35" s="175"/>
      <c r="KLY35" s="120"/>
      <c r="KLZ35" s="175"/>
      <c r="KMA35" s="120"/>
      <c r="KMB35" s="175"/>
      <c r="KMC35" s="120"/>
      <c r="KMD35" s="175"/>
      <c r="KME35" s="120"/>
      <c r="KMF35" s="175"/>
      <c r="KMG35" s="120"/>
      <c r="KMH35" s="175"/>
      <c r="KMI35" s="120"/>
      <c r="KMJ35" s="175"/>
      <c r="KMK35" s="120"/>
      <c r="KML35" s="175"/>
      <c r="KMM35" s="120"/>
      <c r="KMN35" s="175"/>
      <c r="KMO35" s="120"/>
      <c r="KMP35" s="175"/>
      <c r="KMQ35" s="120"/>
      <c r="KMR35" s="175"/>
      <c r="KMS35" s="120"/>
      <c r="KMT35" s="175"/>
      <c r="KMU35" s="120"/>
      <c r="KMV35" s="175"/>
      <c r="KMW35" s="120"/>
      <c r="KMX35" s="175"/>
      <c r="KMY35" s="120"/>
      <c r="KMZ35" s="175"/>
      <c r="KNA35" s="120"/>
      <c r="KNB35" s="175"/>
      <c r="KNC35" s="120"/>
      <c r="KND35" s="175"/>
      <c r="KNE35" s="120"/>
      <c r="KNF35" s="175"/>
      <c r="KNG35" s="120"/>
      <c r="KNH35" s="175"/>
      <c r="KNI35" s="120"/>
      <c r="KNJ35" s="175"/>
      <c r="KNK35" s="120"/>
      <c r="KNL35" s="175"/>
      <c r="KNM35" s="120"/>
      <c r="KNN35" s="175"/>
      <c r="KNO35" s="120"/>
      <c r="KNP35" s="175"/>
      <c r="KNQ35" s="120"/>
      <c r="KNR35" s="175"/>
      <c r="KNS35" s="120"/>
      <c r="KNT35" s="175"/>
      <c r="KNU35" s="120"/>
      <c r="KNV35" s="175"/>
      <c r="KNW35" s="120"/>
      <c r="KNX35" s="175"/>
      <c r="KNY35" s="120"/>
      <c r="KNZ35" s="175"/>
      <c r="KOA35" s="120"/>
      <c r="KOB35" s="175"/>
      <c r="KOC35" s="120"/>
      <c r="KOD35" s="175"/>
      <c r="KOE35" s="120"/>
      <c r="KOF35" s="175"/>
      <c r="KOG35" s="120"/>
      <c r="KOH35" s="175"/>
      <c r="KOI35" s="120"/>
      <c r="KOJ35" s="175"/>
      <c r="KOK35" s="120"/>
      <c r="KOL35" s="175"/>
      <c r="KOM35" s="120"/>
      <c r="KON35" s="175"/>
      <c r="KOO35" s="120"/>
      <c r="KOP35" s="175"/>
      <c r="KOQ35" s="120"/>
      <c r="KOR35" s="175"/>
      <c r="KOS35" s="120"/>
      <c r="KOT35" s="175"/>
      <c r="KOU35" s="120"/>
      <c r="KOV35" s="175"/>
      <c r="KOW35" s="120"/>
      <c r="KOX35" s="175"/>
      <c r="KOY35" s="120"/>
      <c r="KOZ35" s="175"/>
      <c r="KPA35" s="120"/>
      <c r="KPB35" s="175"/>
      <c r="KPC35" s="120"/>
      <c r="KPD35" s="175"/>
      <c r="KPE35" s="120"/>
      <c r="KPF35" s="175"/>
      <c r="KPG35" s="120"/>
      <c r="KPH35" s="175"/>
      <c r="KPI35" s="120"/>
      <c r="KPJ35" s="175"/>
      <c r="KPK35" s="120"/>
      <c r="KPL35" s="175"/>
      <c r="KPM35" s="120"/>
      <c r="KPN35" s="175"/>
      <c r="KPO35" s="120"/>
      <c r="KPP35" s="175"/>
      <c r="KPQ35" s="120"/>
      <c r="KPR35" s="175"/>
      <c r="KPS35" s="120"/>
      <c r="KPT35" s="175"/>
      <c r="KPU35" s="120"/>
      <c r="KPV35" s="175"/>
      <c r="KPW35" s="120"/>
      <c r="KPX35" s="175"/>
      <c r="KPY35" s="120"/>
      <c r="KPZ35" s="175"/>
      <c r="KQA35" s="120"/>
      <c r="KQB35" s="175"/>
      <c r="KQC35" s="120"/>
      <c r="KQD35" s="175"/>
      <c r="KQE35" s="120"/>
      <c r="KQF35" s="175"/>
      <c r="KQG35" s="120"/>
      <c r="KQH35" s="175"/>
      <c r="KQI35" s="120"/>
      <c r="KQJ35" s="175"/>
      <c r="KQK35" s="120"/>
      <c r="KQL35" s="175"/>
      <c r="KQM35" s="120"/>
      <c r="KQN35" s="175"/>
      <c r="KQO35" s="120"/>
      <c r="KQP35" s="175"/>
      <c r="KQQ35" s="120"/>
      <c r="KQR35" s="175"/>
      <c r="KQS35" s="120"/>
      <c r="KQT35" s="175"/>
      <c r="KQU35" s="120"/>
      <c r="KQV35" s="175"/>
      <c r="KQW35" s="120"/>
      <c r="KQX35" s="175"/>
      <c r="KQY35" s="120"/>
      <c r="KQZ35" s="175"/>
      <c r="KRA35" s="120"/>
      <c r="KRB35" s="175"/>
      <c r="KRC35" s="120"/>
      <c r="KRD35" s="175"/>
      <c r="KRE35" s="120"/>
      <c r="KRF35" s="175"/>
      <c r="KRG35" s="120"/>
      <c r="KRH35" s="175"/>
      <c r="KRI35" s="120"/>
      <c r="KRJ35" s="175"/>
      <c r="KRK35" s="120"/>
      <c r="KRL35" s="175"/>
      <c r="KRM35" s="120"/>
      <c r="KRN35" s="175"/>
      <c r="KRO35" s="120"/>
      <c r="KRP35" s="175"/>
      <c r="KRQ35" s="120"/>
      <c r="KRR35" s="175"/>
      <c r="KRS35" s="120"/>
      <c r="KRT35" s="175"/>
      <c r="KRU35" s="120"/>
      <c r="KRV35" s="175"/>
      <c r="KRW35" s="120"/>
      <c r="KRX35" s="175"/>
      <c r="KRY35" s="120"/>
      <c r="KRZ35" s="175"/>
      <c r="KSA35" s="120"/>
      <c r="KSB35" s="175"/>
      <c r="KSC35" s="120"/>
      <c r="KSD35" s="175"/>
      <c r="KSE35" s="120"/>
      <c r="KSF35" s="175"/>
      <c r="KSG35" s="120"/>
      <c r="KSH35" s="175"/>
      <c r="KSI35" s="120"/>
      <c r="KSJ35" s="175"/>
      <c r="KSK35" s="120"/>
      <c r="KSL35" s="175"/>
      <c r="KSM35" s="120"/>
      <c r="KSN35" s="175"/>
      <c r="KSO35" s="120"/>
      <c r="KSP35" s="175"/>
      <c r="KSQ35" s="120"/>
      <c r="KSR35" s="175"/>
      <c r="KSS35" s="120"/>
      <c r="KST35" s="175"/>
      <c r="KSU35" s="120"/>
      <c r="KSV35" s="175"/>
      <c r="KSW35" s="120"/>
      <c r="KSX35" s="175"/>
      <c r="KSY35" s="120"/>
      <c r="KSZ35" s="175"/>
      <c r="KTA35" s="120"/>
      <c r="KTB35" s="175"/>
      <c r="KTC35" s="120"/>
      <c r="KTD35" s="175"/>
      <c r="KTE35" s="120"/>
      <c r="KTF35" s="175"/>
      <c r="KTG35" s="120"/>
      <c r="KTH35" s="175"/>
      <c r="KTI35" s="120"/>
      <c r="KTJ35" s="175"/>
      <c r="KTK35" s="120"/>
      <c r="KTL35" s="175"/>
      <c r="KTM35" s="120"/>
      <c r="KTN35" s="175"/>
      <c r="KTO35" s="120"/>
      <c r="KTP35" s="175"/>
      <c r="KTQ35" s="120"/>
      <c r="KTR35" s="175"/>
      <c r="KTS35" s="120"/>
      <c r="KTT35" s="175"/>
      <c r="KTU35" s="120"/>
      <c r="KTV35" s="175"/>
      <c r="KTW35" s="120"/>
      <c r="KTX35" s="175"/>
      <c r="KTY35" s="120"/>
      <c r="KTZ35" s="175"/>
      <c r="KUA35" s="120"/>
      <c r="KUB35" s="175"/>
      <c r="KUC35" s="120"/>
      <c r="KUD35" s="175"/>
      <c r="KUE35" s="120"/>
      <c r="KUF35" s="175"/>
      <c r="KUG35" s="120"/>
      <c r="KUH35" s="175"/>
      <c r="KUI35" s="120"/>
      <c r="KUJ35" s="175"/>
      <c r="KUK35" s="120"/>
      <c r="KUL35" s="175"/>
      <c r="KUM35" s="120"/>
      <c r="KUN35" s="175"/>
      <c r="KUO35" s="120"/>
      <c r="KUP35" s="175"/>
      <c r="KUQ35" s="120"/>
      <c r="KUR35" s="175"/>
      <c r="KUS35" s="120"/>
      <c r="KUT35" s="175"/>
      <c r="KUU35" s="120"/>
      <c r="KUV35" s="175"/>
      <c r="KUW35" s="120"/>
      <c r="KUX35" s="175"/>
      <c r="KUY35" s="120"/>
      <c r="KUZ35" s="175"/>
      <c r="KVA35" s="120"/>
      <c r="KVB35" s="175"/>
      <c r="KVC35" s="120"/>
      <c r="KVD35" s="175"/>
      <c r="KVE35" s="120"/>
      <c r="KVF35" s="175"/>
      <c r="KVG35" s="120"/>
      <c r="KVH35" s="175"/>
      <c r="KVI35" s="120"/>
      <c r="KVJ35" s="175"/>
      <c r="KVK35" s="120"/>
      <c r="KVL35" s="175"/>
      <c r="KVM35" s="120"/>
      <c r="KVN35" s="175"/>
      <c r="KVO35" s="120"/>
      <c r="KVP35" s="175"/>
      <c r="KVQ35" s="120"/>
      <c r="KVR35" s="175"/>
      <c r="KVS35" s="120"/>
      <c r="KVT35" s="175"/>
      <c r="KVU35" s="120"/>
      <c r="KVV35" s="175"/>
      <c r="KVW35" s="120"/>
      <c r="KVX35" s="175"/>
      <c r="KVY35" s="120"/>
      <c r="KVZ35" s="175"/>
      <c r="KWA35" s="120"/>
      <c r="KWB35" s="175"/>
      <c r="KWC35" s="120"/>
      <c r="KWD35" s="175"/>
      <c r="KWE35" s="120"/>
      <c r="KWF35" s="175"/>
      <c r="KWG35" s="120"/>
      <c r="KWH35" s="175"/>
      <c r="KWI35" s="120"/>
      <c r="KWJ35" s="175"/>
      <c r="KWK35" s="120"/>
      <c r="KWL35" s="175"/>
      <c r="KWM35" s="120"/>
      <c r="KWN35" s="175"/>
      <c r="KWO35" s="120"/>
      <c r="KWP35" s="175"/>
      <c r="KWQ35" s="120"/>
      <c r="KWR35" s="175"/>
      <c r="KWS35" s="120"/>
      <c r="KWT35" s="175"/>
      <c r="KWU35" s="120"/>
      <c r="KWV35" s="175"/>
      <c r="KWW35" s="120"/>
      <c r="KWX35" s="175"/>
      <c r="KWY35" s="120"/>
      <c r="KWZ35" s="175"/>
      <c r="KXA35" s="120"/>
      <c r="KXB35" s="175"/>
      <c r="KXC35" s="120"/>
      <c r="KXD35" s="175"/>
      <c r="KXE35" s="120"/>
      <c r="KXF35" s="175"/>
      <c r="KXG35" s="120"/>
      <c r="KXH35" s="175"/>
      <c r="KXI35" s="120"/>
      <c r="KXJ35" s="175"/>
      <c r="KXK35" s="120"/>
      <c r="KXL35" s="175"/>
      <c r="KXM35" s="120"/>
      <c r="KXN35" s="175"/>
      <c r="KXO35" s="120"/>
      <c r="KXP35" s="175"/>
      <c r="KXQ35" s="120"/>
      <c r="KXR35" s="175"/>
      <c r="KXS35" s="120"/>
      <c r="KXT35" s="175"/>
      <c r="KXU35" s="120"/>
      <c r="KXV35" s="175"/>
      <c r="KXW35" s="120"/>
      <c r="KXX35" s="175"/>
      <c r="KXY35" s="120"/>
      <c r="KXZ35" s="175"/>
      <c r="KYA35" s="120"/>
      <c r="KYB35" s="175"/>
      <c r="KYC35" s="120"/>
      <c r="KYD35" s="175"/>
      <c r="KYE35" s="120"/>
      <c r="KYF35" s="175"/>
      <c r="KYG35" s="120"/>
      <c r="KYH35" s="175"/>
      <c r="KYI35" s="120"/>
      <c r="KYJ35" s="175"/>
      <c r="KYK35" s="120"/>
      <c r="KYL35" s="175"/>
      <c r="KYM35" s="120"/>
      <c r="KYN35" s="175"/>
      <c r="KYO35" s="120"/>
      <c r="KYP35" s="175"/>
      <c r="KYQ35" s="120"/>
      <c r="KYR35" s="175"/>
      <c r="KYS35" s="120"/>
      <c r="KYT35" s="175"/>
      <c r="KYU35" s="120"/>
      <c r="KYV35" s="175"/>
      <c r="KYW35" s="120"/>
      <c r="KYX35" s="175"/>
      <c r="KYY35" s="120"/>
      <c r="KYZ35" s="175"/>
      <c r="KZA35" s="120"/>
      <c r="KZB35" s="175"/>
      <c r="KZC35" s="120"/>
      <c r="KZD35" s="175"/>
      <c r="KZE35" s="120"/>
      <c r="KZF35" s="175"/>
      <c r="KZG35" s="120"/>
      <c r="KZH35" s="175"/>
      <c r="KZI35" s="120"/>
      <c r="KZJ35" s="175"/>
      <c r="KZK35" s="120"/>
      <c r="KZL35" s="175"/>
      <c r="KZM35" s="120"/>
      <c r="KZN35" s="175"/>
      <c r="KZO35" s="120"/>
      <c r="KZP35" s="175"/>
      <c r="KZQ35" s="120"/>
      <c r="KZR35" s="175"/>
      <c r="KZS35" s="120"/>
      <c r="KZT35" s="175"/>
      <c r="KZU35" s="120"/>
      <c r="KZV35" s="175"/>
      <c r="KZW35" s="120"/>
      <c r="KZX35" s="175"/>
      <c r="KZY35" s="120"/>
      <c r="KZZ35" s="175"/>
      <c r="LAA35" s="120"/>
      <c r="LAB35" s="175"/>
      <c r="LAC35" s="120"/>
      <c r="LAD35" s="175"/>
      <c r="LAE35" s="120"/>
      <c r="LAF35" s="175"/>
      <c r="LAG35" s="120"/>
      <c r="LAH35" s="175"/>
      <c r="LAI35" s="120"/>
      <c r="LAJ35" s="175"/>
      <c r="LAK35" s="120"/>
      <c r="LAL35" s="175"/>
      <c r="LAM35" s="120"/>
      <c r="LAN35" s="175"/>
      <c r="LAO35" s="120"/>
      <c r="LAP35" s="175"/>
      <c r="LAQ35" s="120"/>
      <c r="LAR35" s="175"/>
      <c r="LAS35" s="120"/>
      <c r="LAT35" s="175"/>
      <c r="LAU35" s="120"/>
      <c r="LAV35" s="175"/>
      <c r="LAW35" s="120"/>
      <c r="LAX35" s="175"/>
      <c r="LAY35" s="120"/>
      <c r="LAZ35" s="175"/>
      <c r="LBA35" s="120"/>
      <c r="LBB35" s="175"/>
      <c r="LBC35" s="120"/>
      <c r="LBD35" s="175"/>
      <c r="LBE35" s="120"/>
      <c r="LBF35" s="175"/>
      <c r="LBG35" s="120"/>
      <c r="LBH35" s="175"/>
      <c r="LBI35" s="120"/>
      <c r="LBJ35" s="175"/>
      <c r="LBK35" s="120"/>
      <c r="LBL35" s="175"/>
      <c r="LBM35" s="120"/>
      <c r="LBN35" s="175"/>
      <c r="LBO35" s="120"/>
      <c r="LBP35" s="175"/>
      <c r="LBQ35" s="120"/>
      <c r="LBR35" s="175"/>
      <c r="LBS35" s="120"/>
      <c r="LBT35" s="175"/>
      <c r="LBU35" s="120"/>
      <c r="LBV35" s="175"/>
      <c r="LBW35" s="120"/>
      <c r="LBX35" s="175"/>
      <c r="LBY35" s="120"/>
      <c r="LBZ35" s="175"/>
      <c r="LCA35" s="120"/>
      <c r="LCB35" s="175"/>
      <c r="LCC35" s="120"/>
      <c r="LCD35" s="175"/>
      <c r="LCE35" s="120"/>
      <c r="LCF35" s="175"/>
      <c r="LCG35" s="120"/>
      <c r="LCH35" s="175"/>
      <c r="LCI35" s="120"/>
      <c r="LCJ35" s="175"/>
      <c r="LCK35" s="120"/>
      <c r="LCL35" s="175"/>
      <c r="LCM35" s="120"/>
      <c r="LCN35" s="175"/>
      <c r="LCO35" s="120"/>
      <c r="LCP35" s="175"/>
      <c r="LCQ35" s="120"/>
      <c r="LCR35" s="175"/>
      <c r="LCS35" s="120"/>
      <c r="LCT35" s="175"/>
      <c r="LCU35" s="120"/>
      <c r="LCV35" s="175"/>
      <c r="LCW35" s="120"/>
      <c r="LCX35" s="175"/>
      <c r="LCY35" s="120"/>
      <c r="LCZ35" s="175"/>
      <c r="LDA35" s="120"/>
      <c r="LDB35" s="175"/>
      <c r="LDC35" s="120"/>
      <c r="LDD35" s="175"/>
      <c r="LDE35" s="120"/>
      <c r="LDF35" s="175"/>
      <c r="LDG35" s="120"/>
      <c r="LDH35" s="175"/>
      <c r="LDI35" s="120"/>
      <c r="LDJ35" s="175"/>
      <c r="LDK35" s="120"/>
      <c r="LDL35" s="175"/>
      <c r="LDM35" s="120"/>
      <c r="LDN35" s="175"/>
      <c r="LDO35" s="120"/>
      <c r="LDP35" s="175"/>
      <c r="LDQ35" s="120"/>
      <c r="LDR35" s="175"/>
      <c r="LDS35" s="120"/>
      <c r="LDT35" s="175"/>
      <c r="LDU35" s="120"/>
      <c r="LDV35" s="175"/>
      <c r="LDW35" s="120"/>
      <c r="LDX35" s="175"/>
      <c r="LDY35" s="120"/>
      <c r="LDZ35" s="175"/>
      <c r="LEA35" s="120"/>
      <c r="LEB35" s="175"/>
      <c r="LEC35" s="120"/>
      <c r="LED35" s="175"/>
      <c r="LEE35" s="120"/>
      <c r="LEF35" s="175"/>
      <c r="LEG35" s="120"/>
      <c r="LEH35" s="175"/>
      <c r="LEI35" s="120"/>
      <c r="LEJ35" s="175"/>
      <c r="LEK35" s="120"/>
      <c r="LEL35" s="175"/>
      <c r="LEM35" s="120"/>
      <c r="LEN35" s="175"/>
      <c r="LEO35" s="120"/>
      <c r="LEP35" s="175"/>
      <c r="LEQ35" s="120"/>
      <c r="LER35" s="175"/>
      <c r="LES35" s="120"/>
      <c r="LET35" s="175"/>
      <c r="LEU35" s="120"/>
      <c r="LEV35" s="175"/>
      <c r="LEW35" s="120"/>
      <c r="LEX35" s="175"/>
      <c r="LEY35" s="120"/>
      <c r="LEZ35" s="175"/>
      <c r="LFA35" s="120"/>
      <c r="LFB35" s="175"/>
      <c r="LFC35" s="120"/>
      <c r="LFD35" s="175"/>
      <c r="LFE35" s="120"/>
      <c r="LFF35" s="175"/>
      <c r="LFG35" s="120"/>
      <c r="LFH35" s="175"/>
      <c r="LFI35" s="120"/>
      <c r="LFJ35" s="175"/>
      <c r="LFK35" s="120"/>
      <c r="LFL35" s="175"/>
      <c r="LFM35" s="120"/>
      <c r="LFN35" s="175"/>
      <c r="LFO35" s="120"/>
      <c r="LFP35" s="175"/>
      <c r="LFQ35" s="120"/>
      <c r="LFR35" s="175"/>
      <c r="LFS35" s="120"/>
      <c r="LFT35" s="175"/>
      <c r="LFU35" s="120"/>
      <c r="LFV35" s="175"/>
      <c r="LFW35" s="120"/>
      <c r="LFX35" s="175"/>
      <c r="LFY35" s="120"/>
      <c r="LFZ35" s="175"/>
      <c r="LGA35" s="120"/>
      <c r="LGB35" s="175"/>
      <c r="LGC35" s="120"/>
      <c r="LGD35" s="175"/>
      <c r="LGE35" s="120"/>
      <c r="LGF35" s="175"/>
      <c r="LGG35" s="120"/>
      <c r="LGH35" s="175"/>
      <c r="LGI35" s="120"/>
      <c r="LGJ35" s="175"/>
      <c r="LGK35" s="120"/>
      <c r="LGL35" s="175"/>
      <c r="LGM35" s="120"/>
      <c r="LGN35" s="175"/>
      <c r="LGO35" s="120"/>
      <c r="LGP35" s="175"/>
      <c r="LGQ35" s="120"/>
      <c r="LGR35" s="175"/>
      <c r="LGS35" s="120"/>
      <c r="LGT35" s="175"/>
      <c r="LGU35" s="120"/>
      <c r="LGV35" s="175"/>
      <c r="LGW35" s="120"/>
      <c r="LGX35" s="175"/>
      <c r="LGY35" s="120"/>
      <c r="LGZ35" s="175"/>
      <c r="LHA35" s="120"/>
      <c r="LHB35" s="175"/>
      <c r="LHC35" s="120"/>
      <c r="LHD35" s="175"/>
      <c r="LHE35" s="120"/>
      <c r="LHF35" s="175"/>
      <c r="LHG35" s="120"/>
      <c r="LHH35" s="175"/>
      <c r="LHI35" s="120"/>
      <c r="LHJ35" s="175"/>
      <c r="LHK35" s="120"/>
      <c r="LHL35" s="175"/>
      <c r="LHM35" s="120"/>
      <c r="LHN35" s="175"/>
      <c r="LHO35" s="120"/>
      <c r="LHP35" s="175"/>
      <c r="LHQ35" s="120"/>
      <c r="LHR35" s="175"/>
      <c r="LHS35" s="120"/>
      <c r="LHT35" s="175"/>
      <c r="LHU35" s="120"/>
      <c r="LHV35" s="175"/>
      <c r="LHW35" s="120"/>
      <c r="LHX35" s="175"/>
      <c r="LHY35" s="120"/>
      <c r="LHZ35" s="175"/>
      <c r="LIA35" s="120"/>
      <c r="LIB35" s="175"/>
      <c r="LIC35" s="120"/>
      <c r="LID35" s="175"/>
      <c r="LIE35" s="120"/>
      <c r="LIF35" s="175"/>
      <c r="LIG35" s="120"/>
      <c r="LIH35" s="175"/>
      <c r="LII35" s="120"/>
      <c r="LIJ35" s="175"/>
      <c r="LIK35" s="120"/>
      <c r="LIL35" s="175"/>
      <c r="LIM35" s="120"/>
      <c r="LIN35" s="175"/>
      <c r="LIO35" s="120"/>
      <c r="LIP35" s="175"/>
      <c r="LIQ35" s="120"/>
      <c r="LIR35" s="175"/>
      <c r="LIS35" s="120"/>
      <c r="LIT35" s="175"/>
      <c r="LIU35" s="120"/>
      <c r="LIV35" s="175"/>
      <c r="LIW35" s="120"/>
      <c r="LIX35" s="175"/>
      <c r="LIY35" s="120"/>
      <c r="LIZ35" s="175"/>
      <c r="LJA35" s="120"/>
      <c r="LJB35" s="175"/>
      <c r="LJC35" s="120"/>
      <c r="LJD35" s="175"/>
      <c r="LJE35" s="120"/>
      <c r="LJF35" s="175"/>
      <c r="LJG35" s="120"/>
      <c r="LJH35" s="175"/>
      <c r="LJI35" s="120"/>
      <c r="LJJ35" s="175"/>
      <c r="LJK35" s="120"/>
      <c r="LJL35" s="175"/>
      <c r="LJM35" s="120"/>
      <c r="LJN35" s="175"/>
      <c r="LJO35" s="120"/>
      <c r="LJP35" s="175"/>
      <c r="LJQ35" s="120"/>
      <c r="LJR35" s="175"/>
      <c r="LJS35" s="120"/>
      <c r="LJT35" s="175"/>
      <c r="LJU35" s="120"/>
      <c r="LJV35" s="175"/>
      <c r="LJW35" s="120"/>
      <c r="LJX35" s="175"/>
      <c r="LJY35" s="120"/>
      <c r="LJZ35" s="175"/>
      <c r="LKA35" s="120"/>
      <c r="LKB35" s="175"/>
      <c r="LKC35" s="120"/>
      <c r="LKD35" s="175"/>
      <c r="LKE35" s="120"/>
      <c r="LKF35" s="175"/>
      <c r="LKG35" s="120"/>
      <c r="LKH35" s="175"/>
      <c r="LKI35" s="120"/>
      <c r="LKJ35" s="175"/>
      <c r="LKK35" s="120"/>
      <c r="LKL35" s="175"/>
      <c r="LKM35" s="120"/>
      <c r="LKN35" s="175"/>
      <c r="LKO35" s="120"/>
      <c r="LKP35" s="175"/>
      <c r="LKQ35" s="120"/>
      <c r="LKR35" s="175"/>
      <c r="LKS35" s="120"/>
      <c r="LKT35" s="175"/>
      <c r="LKU35" s="120"/>
      <c r="LKV35" s="175"/>
      <c r="LKW35" s="120"/>
      <c r="LKX35" s="175"/>
      <c r="LKY35" s="120"/>
      <c r="LKZ35" s="175"/>
      <c r="LLA35" s="120"/>
      <c r="LLB35" s="175"/>
      <c r="LLC35" s="120"/>
      <c r="LLD35" s="175"/>
      <c r="LLE35" s="120"/>
      <c r="LLF35" s="175"/>
      <c r="LLG35" s="120"/>
      <c r="LLH35" s="175"/>
      <c r="LLI35" s="120"/>
      <c r="LLJ35" s="175"/>
      <c r="LLK35" s="120"/>
      <c r="LLL35" s="175"/>
      <c r="LLM35" s="120"/>
      <c r="LLN35" s="175"/>
      <c r="LLO35" s="120"/>
      <c r="LLP35" s="175"/>
      <c r="LLQ35" s="120"/>
      <c r="LLR35" s="175"/>
      <c r="LLS35" s="120"/>
      <c r="LLT35" s="175"/>
      <c r="LLU35" s="120"/>
      <c r="LLV35" s="175"/>
      <c r="LLW35" s="120"/>
      <c r="LLX35" s="175"/>
      <c r="LLY35" s="120"/>
      <c r="LLZ35" s="175"/>
      <c r="LMA35" s="120"/>
      <c r="LMB35" s="175"/>
      <c r="LMC35" s="120"/>
      <c r="LMD35" s="175"/>
      <c r="LME35" s="120"/>
      <c r="LMF35" s="175"/>
      <c r="LMG35" s="120"/>
      <c r="LMH35" s="175"/>
      <c r="LMI35" s="120"/>
      <c r="LMJ35" s="175"/>
      <c r="LMK35" s="120"/>
      <c r="LML35" s="175"/>
      <c r="LMM35" s="120"/>
      <c r="LMN35" s="175"/>
      <c r="LMO35" s="120"/>
      <c r="LMP35" s="175"/>
      <c r="LMQ35" s="120"/>
      <c r="LMR35" s="175"/>
      <c r="LMS35" s="120"/>
      <c r="LMT35" s="175"/>
      <c r="LMU35" s="120"/>
      <c r="LMV35" s="175"/>
      <c r="LMW35" s="120"/>
      <c r="LMX35" s="175"/>
      <c r="LMY35" s="120"/>
      <c r="LMZ35" s="175"/>
      <c r="LNA35" s="120"/>
      <c r="LNB35" s="175"/>
      <c r="LNC35" s="120"/>
      <c r="LND35" s="175"/>
      <c r="LNE35" s="120"/>
      <c r="LNF35" s="175"/>
      <c r="LNG35" s="120"/>
      <c r="LNH35" s="175"/>
      <c r="LNI35" s="120"/>
      <c r="LNJ35" s="175"/>
      <c r="LNK35" s="120"/>
      <c r="LNL35" s="175"/>
      <c r="LNM35" s="120"/>
      <c r="LNN35" s="175"/>
      <c r="LNO35" s="120"/>
      <c r="LNP35" s="175"/>
      <c r="LNQ35" s="120"/>
      <c r="LNR35" s="175"/>
      <c r="LNS35" s="120"/>
      <c r="LNT35" s="175"/>
      <c r="LNU35" s="120"/>
      <c r="LNV35" s="175"/>
      <c r="LNW35" s="120"/>
      <c r="LNX35" s="175"/>
      <c r="LNY35" s="120"/>
      <c r="LNZ35" s="175"/>
      <c r="LOA35" s="120"/>
      <c r="LOB35" s="175"/>
      <c r="LOC35" s="120"/>
      <c r="LOD35" s="175"/>
      <c r="LOE35" s="120"/>
      <c r="LOF35" s="175"/>
      <c r="LOG35" s="120"/>
      <c r="LOH35" s="175"/>
      <c r="LOI35" s="120"/>
      <c r="LOJ35" s="175"/>
      <c r="LOK35" s="120"/>
      <c r="LOL35" s="175"/>
      <c r="LOM35" s="120"/>
      <c r="LON35" s="175"/>
      <c r="LOO35" s="120"/>
      <c r="LOP35" s="175"/>
      <c r="LOQ35" s="120"/>
      <c r="LOR35" s="175"/>
      <c r="LOS35" s="120"/>
      <c r="LOT35" s="175"/>
      <c r="LOU35" s="120"/>
      <c r="LOV35" s="175"/>
      <c r="LOW35" s="120"/>
      <c r="LOX35" s="175"/>
      <c r="LOY35" s="120"/>
      <c r="LOZ35" s="175"/>
      <c r="LPA35" s="120"/>
      <c r="LPB35" s="175"/>
      <c r="LPC35" s="120"/>
      <c r="LPD35" s="175"/>
      <c r="LPE35" s="120"/>
      <c r="LPF35" s="175"/>
      <c r="LPG35" s="120"/>
      <c r="LPH35" s="175"/>
      <c r="LPI35" s="120"/>
      <c r="LPJ35" s="175"/>
      <c r="LPK35" s="120"/>
      <c r="LPL35" s="175"/>
      <c r="LPM35" s="120"/>
      <c r="LPN35" s="175"/>
      <c r="LPO35" s="120"/>
      <c r="LPP35" s="175"/>
      <c r="LPQ35" s="120"/>
      <c r="LPR35" s="175"/>
      <c r="LPS35" s="120"/>
      <c r="LPT35" s="175"/>
      <c r="LPU35" s="120"/>
      <c r="LPV35" s="175"/>
      <c r="LPW35" s="120"/>
      <c r="LPX35" s="175"/>
      <c r="LPY35" s="120"/>
      <c r="LPZ35" s="175"/>
      <c r="LQA35" s="120"/>
      <c r="LQB35" s="175"/>
      <c r="LQC35" s="120"/>
      <c r="LQD35" s="175"/>
      <c r="LQE35" s="120"/>
      <c r="LQF35" s="175"/>
      <c r="LQG35" s="120"/>
      <c r="LQH35" s="175"/>
      <c r="LQI35" s="120"/>
      <c r="LQJ35" s="175"/>
      <c r="LQK35" s="120"/>
      <c r="LQL35" s="175"/>
      <c r="LQM35" s="120"/>
      <c r="LQN35" s="175"/>
      <c r="LQO35" s="120"/>
      <c r="LQP35" s="175"/>
      <c r="LQQ35" s="120"/>
      <c r="LQR35" s="175"/>
      <c r="LQS35" s="120"/>
      <c r="LQT35" s="175"/>
      <c r="LQU35" s="120"/>
      <c r="LQV35" s="175"/>
      <c r="LQW35" s="120"/>
      <c r="LQX35" s="175"/>
      <c r="LQY35" s="120"/>
      <c r="LQZ35" s="175"/>
      <c r="LRA35" s="120"/>
      <c r="LRB35" s="175"/>
      <c r="LRC35" s="120"/>
      <c r="LRD35" s="175"/>
      <c r="LRE35" s="120"/>
      <c r="LRF35" s="175"/>
      <c r="LRG35" s="120"/>
      <c r="LRH35" s="175"/>
      <c r="LRI35" s="120"/>
      <c r="LRJ35" s="175"/>
      <c r="LRK35" s="120"/>
      <c r="LRL35" s="175"/>
      <c r="LRM35" s="120"/>
      <c r="LRN35" s="175"/>
      <c r="LRO35" s="120"/>
      <c r="LRP35" s="175"/>
      <c r="LRQ35" s="120"/>
      <c r="LRR35" s="175"/>
      <c r="LRS35" s="120"/>
      <c r="LRT35" s="175"/>
      <c r="LRU35" s="120"/>
      <c r="LRV35" s="175"/>
      <c r="LRW35" s="120"/>
      <c r="LRX35" s="175"/>
      <c r="LRY35" s="120"/>
      <c r="LRZ35" s="175"/>
      <c r="LSA35" s="120"/>
      <c r="LSB35" s="175"/>
      <c r="LSC35" s="120"/>
      <c r="LSD35" s="175"/>
      <c r="LSE35" s="120"/>
      <c r="LSF35" s="175"/>
      <c r="LSG35" s="120"/>
      <c r="LSH35" s="175"/>
      <c r="LSI35" s="120"/>
      <c r="LSJ35" s="175"/>
      <c r="LSK35" s="120"/>
      <c r="LSL35" s="175"/>
      <c r="LSM35" s="120"/>
      <c r="LSN35" s="175"/>
      <c r="LSO35" s="120"/>
      <c r="LSP35" s="175"/>
      <c r="LSQ35" s="120"/>
      <c r="LSR35" s="175"/>
      <c r="LSS35" s="120"/>
      <c r="LST35" s="175"/>
      <c r="LSU35" s="120"/>
      <c r="LSV35" s="175"/>
      <c r="LSW35" s="120"/>
      <c r="LSX35" s="175"/>
      <c r="LSY35" s="120"/>
      <c r="LSZ35" s="175"/>
      <c r="LTA35" s="120"/>
      <c r="LTB35" s="175"/>
      <c r="LTC35" s="120"/>
      <c r="LTD35" s="175"/>
      <c r="LTE35" s="120"/>
      <c r="LTF35" s="175"/>
      <c r="LTG35" s="120"/>
      <c r="LTH35" s="175"/>
      <c r="LTI35" s="120"/>
      <c r="LTJ35" s="175"/>
      <c r="LTK35" s="120"/>
      <c r="LTL35" s="175"/>
      <c r="LTM35" s="120"/>
      <c r="LTN35" s="175"/>
      <c r="LTO35" s="120"/>
      <c r="LTP35" s="175"/>
      <c r="LTQ35" s="120"/>
      <c r="LTR35" s="175"/>
      <c r="LTS35" s="120"/>
      <c r="LTT35" s="175"/>
      <c r="LTU35" s="120"/>
      <c r="LTV35" s="175"/>
      <c r="LTW35" s="120"/>
      <c r="LTX35" s="175"/>
      <c r="LTY35" s="120"/>
      <c r="LTZ35" s="175"/>
      <c r="LUA35" s="120"/>
      <c r="LUB35" s="175"/>
      <c r="LUC35" s="120"/>
      <c r="LUD35" s="175"/>
      <c r="LUE35" s="120"/>
      <c r="LUF35" s="175"/>
      <c r="LUG35" s="120"/>
      <c r="LUH35" s="175"/>
      <c r="LUI35" s="120"/>
      <c r="LUJ35" s="175"/>
      <c r="LUK35" s="120"/>
      <c r="LUL35" s="175"/>
      <c r="LUM35" s="120"/>
      <c r="LUN35" s="175"/>
      <c r="LUO35" s="120"/>
      <c r="LUP35" s="175"/>
      <c r="LUQ35" s="120"/>
      <c r="LUR35" s="175"/>
      <c r="LUS35" s="120"/>
      <c r="LUT35" s="175"/>
      <c r="LUU35" s="120"/>
      <c r="LUV35" s="175"/>
      <c r="LUW35" s="120"/>
      <c r="LUX35" s="175"/>
      <c r="LUY35" s="120"/>
      <c r="LUZ35" s="175"/>
      <c r="LVA35" s="120"/>
      <c r="LVB35" s="175"/>
      <c r="LVC35" s="120"/>
      <c r="LVD35" s="175"/>
      <c r="LVE35" s="120"/>
      <c r="LVF35" s="175"/>
      <c r="LVG35" s="120"/>
      <c r="LVH35" s="175"/>
      <c r="LVI35" s="120"/>
      <c r="LVJ35" s="175"/>
      <c r="LVK35" s="120"/>
      <c r="LVL35" s="175"/>
      <c r="LVM35" s="120"/>
      <c r="LVN35" s="175"/>
      <c r="LVO35" s="120"/>
      <c r="LVP35" s="175"/>
      <c r="LVQ35" s="120"/>
      <c r="LVR35" s="175"/>
      <c r="LVS35" s="120"/>
      <c r="LVT35" s="175"/>
      <c r="LVU35" s="120"/>
      <c r="LVV35" s="175"/>
      <c r="LVW35" s="120"/>
      <c r="LVX35" s="175"/>
      <c r="LVY35" s="120"/>
      <c r="LVZ35" s="175"/>
      <c r="LWA35" s="120"/>
      <c r="LWB35" s="175"/>
      <c r="LWC35" s="120"/>
      <c r="LWD35" s="175"/>
      <c r="LWE35" s="120"/>
      <c r="LWF35" s="175"/>
      <c r="LWG35" s="120"/>
      <c r="LWH35" s="175"/>
      <c r="LWI35" s="120"/>
      <c r="LWJ35" s="175"/>
      <c r="LWK35" s="120"/>
      <c r="LWL35" s="175"/>
      <c r="LWM35" s="120"/>
      <c r="LWN35" s="175"/>
      <c r="LWO35" s="120"/>
      <c r="LWP35" s="175"/>
      <c r="LWQ35" s="120"/>
      <c r="LWR35" s="175"/>
      <c r="LWS35" s="120"/>
      <c r="LWT35" s="175"/>
      <c r="LWU35" s="120"/>
      <c r="LWV35" s="175"/>
      <c r="LWW35" s="120"/>
      <c r="LWX35" s="175"/>
      <c r="LWY35" s="120"/>
      <c r="LWZ35" s="175"/>
      <c r="LXA35" s="120"/>
      <c r="LXB35" s="175"/>
      <c r="LXC35" s="120"/>
      <c r="LXD35" s="175"/>
      <c r="LXE35" s="120"/>
      <c r="LXF35" s="175"/>
      <c r="LXG35" s="120"/>
      <c r="LXH35" s="175"/>
      <c r="LXI35" s="120"/>
      <c r="LXJ35" s="175"/>
      <c r="LXK35" s="120"/>
      <c r="LXL35" s="175"/>
      <c r="LXM35" s="120"/>
      <c r="LXN35" s="175"/>
      <c r="LXO35" s="120"/>
      <c r="LXP35" s="175"/>
      <c r="LXQ35" s="120"/>
      <c r="LXR35" s="175"/>
      <c r="LXS35" s="120"/>
      <c r="LXT35" s="175"/>
      <c r="LXU35" s="120"/>
      <c r="LXV35" s="175"/>
      <c r="LXW35" s="120"/>
      <c r="LXX35" s="175"/>
      <c r="LXY35" s="120"/>
      <c r="LXZ35" s="175"/>
      <c r="LYA35" s="120"/>
      <c r="LYB35" s="175"/>
      <c r="LYC35" s="120"/>
      <c r="LYD35" s="175"/>
      <c r="LYE35" s="120"/>
      <c r="LYF35" s="175"/>
      <c r="LYG35" s="120"/>
      <c r="LYH35" s="175"/>
      <c r="LYI35" s="120"/>
      <c r="LYJ35" s="175"/>
      <c r="LYK35" s="120"/>
      <c r="LYL35" s="175"/>
      <c r="LYM35" s="120"/>
      <c r="LYN35" s="175"/>
      <c r="LYO35" s="120"/>
      <c r="LYP35" s="175"/>
      <c r="LYQ35" s="120"/>
      <c r="LYR35" s="175"/>
      <c r="LYS35" s="120"/>
      <c r="LYT35" s="175"/>
      <c r="LYU35" s="120"/>
      <c r="LYV35" s="175"/>
      <c r="LYW35" s="120"/>
      <c r="LYX35" s="175"/>
      <c r="LYY35" s="120"/>
      <c r="LYZ35" s="175"/>
      <c r="LZA35" s="120"/>
      <c r="LZB35" s="175"/>
      <c r="LZC35" s="120"/>
      <c r="LZD35" s="175"/>
      <c r="LZE35" s="120"/>
      <c r="LZF35" s="175"/>
      <c r="LZG35" s="120"/>
      <c r="LZH35" s="175"/>
      <c r="LZI35" s="120"/>
      <c r="LZJ35" s="175"/>
      <c r="LZK35" s="120"/>
      <c r="LZL35" s="175"/>
      <c r="LZM35" s="120"/>
      <c r="LZN35" s="175"/>
      <c r="LZO35" s="120"/>
      <c r="LZP35" s="175"/>
      <c r="LZQ35" s="120"/>
      <c r="LZR35" s="175"/>
      <c r="LZS35" s="120"/>
      <c r="LZT35" s="175"/>
      <c r="LZU35" s="120"/>
      <c r="LZV35" s="175"/>
      <c r="LZW35" s="120"/>
      <c r="LZX35" s="175"/>
      <c r="LZY35" s="120"/>
      <c r="LZZ35" s="175"/>
      <c r="MAA35" s="120"/>
      <c r="MAB35" s="175"/>
      <c r="MAC35" s="120"/>
      <c r="MAD35" s="175"/>
      <c r="MAE35" s="120"/>
      <c r="MAF35" s="175"/>
      <c r="MAG35" s="120"/>
      <c r="MAH35" s="175"/>
      <c r="MAI35" s="120"/>
      <c r="MAJ35" s="175"/>
      <c r="MAK35" s="120"/>
      <c r="MAL35" s="175"/>
      <c r="MAM35" s="120"/>
      <c r="MAN35" s="175"/>
      <c r="MAO35" s="120"/>
      <c r="MAP35" s="175"/>
      <c r="MAQ35" s="120"/>
      <c r="MAR35" s="175"/>
      <c r="MAS35" s="120"/>
      <c r="MAT35" s="175"/>
      <c r="MAU35" s="120"/>
      <c r="MAV35" s="175"/>
      <c r="MAW35" s="120"/>
      <c r="MAX35" s="175"/>
      <c r="MAY35" s="120"/>
      <c r="MAZ35" s="175"/>
      <c r="MBA35" s="120"/>
      <c r="MBB35" s="175"/>
      <c r="MBC35" s="120"/>
      <c r="MBD35" s="175"/>
      <c r="MBE35" s="120"/>
      <c r="MBF35" s="175"/>
      <c r="MBG35" s="120"/>
      <c r="MBH35" s="175"/>
      <c r="MBI35" s="120"/>
      <c r="MBJ35" s="175"/>
      <c r="MBK35" s="120"/>
      <c r="MBL35" s="175"/>
      <c r="MBM35" s="120"/>
      <c r="MBN35" s="175"/>
      <c r="MBO35" s="120"/>
      <c r="MBP35" s="175"/>
      <c r="MBQ35" s="120"/>
      <c r="MBR35" s="175"/>
      <c r="MBS35" s="120"/>
      <c r="MBT35" s="175"/>
      <c r="MBU35" s="120"/>
      <c r="MBV35" s="175"/>
      <c r="MBW35" s="120"/>
      <c r="MBX35" s="175"/>
      <c r="MBY35" s="120"/>
      <c r="MBZ35" s="175"/>
      <c r="MCA35" s="120"/>
      <c r="MCB35" s="175"/>
      <c r="MCC35" s="120"/>
      <c r="MCD35" s="175"/>
      <c r="MCE35" s="120"/>
      <c r="MCF35" s="175"/>
      <c r="MCG35" s="120"/>
      <c r="MCH35" s="175"/>
      <c r="MCI35" s="120"/>
      <c r="MCJ35" s="175"/>
      <c r="MCK35" s="120"/>
      <c r="MCL35" s="175"/>
      <c r="MCM35" s="120"/>
      <c r="MCN35" s="175"/>
      <c r="MCO35" s="120"/>
      <c r="MCP35" s="175"/>
      <c r="MCQ35" s="120"/>
      <c r="MCR35" s="175"/>
      <c r="MCS35" s="120"/>
      <c r="MCT35" s="175"/>
      <c r="MCU35" s="120"/>
      <c r="MCV35" s="175"/>
      <c r="MCW35" s="120"/>
      <c r="MCX35" s="175"/>
      <c r="MCY35" s="120"/>
      <c r="MCZ35" s="175"/>
      <c r="MDA35" s="120"/>
      <c r="MDB35" s="175"/>
      <c r="MDC35" s="120"/>
      <c r="MDD35" s="175"/>
      <c r="MDE35" s="120"/>
      <c r="MDF35" s="175"/>
      <c r="MDG35" s="120"/>
      <c r="MDH35" s="175"/>
      <c r="MDI35" s="120"/>
      <c r="MDJ35" s="175"/>
      <c r="MDK35" s="120"/>
      <c r="MDL35" s="175"/>
      <c r="MDM35" s="120"/>
      <c r="MDN35" s="175"/>
      <c r="MDO35" s="120"/>
      <c r="MDP35" s="175"/>
      <c r="MDQ35" s="120"/>
      <c r="MDR35" s="175"/>
      <c r="MDS35" s="120"/>
      <c r="MDT35" s="175"/>
      <c r="MDU35" s="120"/>
      <c r="MDV35" s="175"/>
      <c r="MDW35" s="120"/>
      <c r="MDX35" s="175"/>
      <c r="MDY35" s="120"/>
      <c r="MDZ35" s="175"/>
      <c r="MEA35" s="120"/>
      <c r="MEB35" s="175"/>
      <c r="MEC35" s="120"/>
      <c r="MED35" s="175"/>
      <c r="MEE35" s="120"/>
      <c r="MEF35" s="175"/>
      <c r="MEG35" s="120"/>
      <c r="MEH35" s="175"/>
      <c r="MEI35" s="120"/>
      <c r="MEJ35" s="175"/>
      <c r="MEK35" s="120"/>
      <c r="MEL35" s="175"/>
      <c r="MEM35" s="120"/>
      <c r="MEN35" s="175"/>
      <c r="MEO35" s="120"/>
      <c r="MEP35" s="175"/>
      <c r="MEQ35" s="120"/>
      <c r="MER35" s="175"/>
      <c r="MES35" s="120"/>
      <c r="MET35" s="175"/>
      <c r="MEU35" s="120"/>
      <c r="MEV35" s="175"/>
      <c r="MEW35" s="120"/>
      <c r="MEX35" s="175"/>
      <c r="MEY35" s="120"/>
      <c r="MEZ35" s="175"/>
      <c r="MFA35" s="120"/>
      <c r="MFB35" s="175"/>
      <c r="MFC35" s="120"/>
      <c r="MFD35" s="175"/>
      <c r="MFE35" s="120"/>
      <c r="MFF35" s="175"/>
      <c r="MFG35" s="120"/>
      <c r="MFH35" s="175"/>
      <c r="MFI35" s="120"/>
      <c r="MFJ35" s="175"/>
      <c r="MFK35" s="120"/>
      <c r="MFL35" s="175"/>
      <c r="MFM35" s="120"/>
      <c r="MFN35" s="175"/>
      <c r="MFO35" s="120"/>
      <c r="MFP35" s="175"/>
      <c r="MFQ35" s="120"/>
      <c r="MFR35" s="175"/>
      <c r="MFS35" s="120"/>
      <c r="MFT35" s="175"/>
      <c r="MFU35" s="120"/>
      <c r="MFV35" s="175"/>
      <c r="MFW35" s="120"/>
      <c r="MFX35" s="175"/>
      <c r="MFY35" s="120"/>
      <c r="MFZ35" s="175"/>
      <c r="MGA35" s="120"/>
      <c r="MGB35" s="175"/>
      <c r="MGC35" s="120"/>
      <c r="MGD35" s="175"/>
      <c r="MGE35" s="120"/>
      <c r="MGF35" s="175"/>
      <c r="MGG35" s="120"/>
      <c r="MGH35" s="175"/>
      <c r="MGI35" s="120"/>
      <c r="MGJ35" s="175"/>
      <c r="MGK35" s="120"/>
      <c r="MGL35" s="175"/>
      <c r="MGM35" s="120"/>
      <c r="MGN35" s="175"/>
      <c r="MGO35" s="120"/>
      <c r="MGP35" s="175"/>
      <c r="MGQ35" s="120"/>
      <c r="MGR35" s="175"/>
      <c r="MGS35" s="120"/>
      <c r="MGT35" s="175"/>
      <c r="MGU35" s="120"/>
      <c r="MGV35" s="175"/>
      <c r="MGW35" s="120"/>
      <c r="MGX35" s="175"/>
      <c r="MGY35" s="120"/>
      <c r="MGZ35" s="175"/>
      <c r="MHA35" s="120"/>
      <c r="MHB35" s="175"/>
      <c r="MHC35" s="120"/>
      <c r="MHD35" s="175"/>
      <c r="MHE35" s="120"/>
      <c r="MHF35" s="175"/>
      <c r="MHG35" s="120"/>
      <c r="MHH35" s="175"/>
      <c r="MHI35" s="120"/>
      <c r="MHJ35" s="175"/>
      <c r="MHK35" s="120"/>
      <c r="MHL35" s="175"/>
      <c r="MHM35" s="120"/>
      <c r="MHN35" s="175"/>
      <c r="MHO35" s="120"/>
      <c r="MHP35" s="175"/>
      <c r="MHQ35" s="120"/>
      <c r="MHR35" s="175"/>
      <c r="MHS35" s="120"/>
      <c r="MHT35" s="175"/>
      <c r="MHU35" s="120"/>
      <c r="MHV35" s="175"/>
      <c r="MHW35" s="120"/>
      <c r="MHX35" s="175"/>
      <c r="MHY35" s="120"/>
      <c r="MHZ35" s="175"/>
      <c r="MIA35" s="120"/>
      <c r="MIB35" s="175"/>
      <c r="MIC35" s="120"/>
      <c r="MID35" s="175"/>
      <c r="MIE35" s="120"/>
      <c r="MIF35" s="175"/>
      <c r="MIG35" s="120"/>
      <c r="MIH35" s="175"/>
      <c r="MII35" s="120"/>
      <c r="MIJ35" s="175"/>
      <c r="MIK35" s="120"/>
      <c r="MIL35" s="175"/>
      <c r="MIM35" s="120"/>
      <c r="MIN35" s="175"/>
      <c r="MIO35" s="120"/>
      <c r="MIP35" s="175"/>
      <c r="MIQ35" s="120"/>
      <c r="MIR35" s="175"/>
      <c r="MIS35" s="120"/>
      <c r="MIT35" s="175"/>
      <c r="MIU35" s="120"/>
      <c r="MIV35" s="175"/>
      <c r="MIW35" s="120"/>
      <c r="MIX35" s="175"/>
      <c r="MIY35" s="120"/>
      <c r="MIZ35" s="175"/>
      <c r="MJA35" s="120"/>
      <c r="MJB35" s="175"/>
      <c r="MJC35" s="120"/>
      <c r="MJD35" s="175"/>
      <c r="MJE35" s="120"/>
      <c r="MJF35" s="175"/>
      <c r="MJG35" s="120"/>
      <c r="MJH35" s="175"/>
      <c r="MJI35" s="120"/>
      <c r="MJJ35" s="175"/>
      <c r="MJK35" s="120"/>
      <c r="MJL35" s="175"/>
      <c r="MJM35" s="120"/>
      <c r="MJN35" s="175"/>
      <c r="MJO35" s="120"/>
      <c r="MJP35" s="175"/>
      <c r="MJQ35" s="120"/>
      <c r="MJR35" s="175"/>
      <c r="MJS35" s="120"/>
      <c r="MJT35" s="175"/>
      <c r="MJU35" s="120"/>
      <c r="MJV35" s="175"/>
      <c r="MJW35" s="120"/>
      <c r="MJX35" s="175"/>
      <c r="MJY35" s="120"/>
      <c r="MJZ35" s="175"/>
      <c r="MKA35" s="120"/>
      <c r="MKB35" s="175"/>
      <c r="MKC35" s="120"/>
      <c r="MKD35" s="175"/>
      <c r="MKE35" s="120"/>
      <c r="MKF35" s="175"/>
      <c r="MKG35" s="120"/>
      <c r="MKH35" s="175"/>
      <c r="MKI35" s="120"/>
      <c r="MKJ35" s="175"/>
      <c r="MKK35" s="120"/>
      <c r="MKL35" s="175"/>
      <c r="MKM35" s="120"/>
      <c r="MKN35" s="175"/>
      <c r="MKO35" s="120"/>
      <c r="MKP35" s="175"/>
      <c r="MKQ35" s="120"/>
      <c r="MKR35" s="175"/>
      <c r="MKS35" s="120"/>
      <c r="MKT35" s="175"/>
      <c r="MKU35" s="120"/>
      <c r="MKV35" s="175"/>
      <c r="MKW35" s="120"/>
      <c r="MKX35" s="175"/>
      <c r="MKY35" s="120"/>
      <c r="MKZ35" s="175"/>
      <c r="MLA35" s="120"/>
      <c r="MLB35" s="175"/>
      <c r="MLC35" s="120"/>
      <c r="MLD35" s="175"/>
      <c r="MLE35" s="120"/>
      <c r="MLF35" s="175"/>
      <c r="MLG35" s="120"/>
      <c r="MLH35" s="175"/>
      <c r="MLI35" s="120"/>
      <c r="MLJ35" s="175"/>
      <c r="MLK35" s="120"/>
      <c r="MLL35" s="175"/>
      <c r="MLM35" s="120"/>
      <c r="MLN35" s="175"/>
      <c r="MLO35" s="120"/>
      <c r="MLP35" s="175"/>
      <c r="MLQ35" s="120"/>
      <c r="MLR35" s="175"/>
      <c r="MLS35" s="120"/>
      <c r="MLT35" s="175"/>
      <c r="MLU35" s="120"/>
      <c r="MLV35" s="175"/>
      <c r="MLW35" s="120"/>
      <c r="MLX35" s="175"/>
      <c r="MLY35" s="120"/>
      <c r="MLZ35" s="175"/>
      <c r="MMA35" s="120"/>
      <c r="MMB35" s="175"/>
      <c r="MMC35" s="120"/>
      <c r="MMD35" s="175"/>
      <c r="MME35" s="120"/>
      <c r="MMF35" s="175"/>
      <c r="MMG35" s="120"/>
      <c r="MMH35" s="175"/>
      <c r="MMI35" s="120"/>
      <c r="MMJ35" s="175"/>
      <c r="MMK35" s="120"/>
      <c r="MML35" s="175"/>
      <c r="MMM35" s="120"/>
      <c r="MMN35" s="175"/>
      <c r="MMO35" s="120"/>
      <c r="MMP35" s="175"/>
      <c r="MMQ35" s="120"/>
      <c r="MMR35" s="175"/>
      <c r="MMS35" s="120"/>
      <c r="MMT35" s="175"/>
      <c r="MMU35" s="120"/>
      <c r="MMV35" s="175"/>
      <c r="MMW35" s="120"/>
      <c r="MMX35" s="175"/>
      <c r="MMY35" s="120"/>
      <c r="MMZ35" s="175"/>
      <c r="MNA35" s="120"/>
      <c r="MNB35" s="175"/>
      <c r="MNC35" s="120"/>
      <c r="MND35" s="175"/>
      <c r="MNE35" s="120"/>
      <c r="MNF35" s="175"/>
      <c r="MNG35" s="120"/>
      <c r="MNH35" s="175"/>
      <c r="MNI35" s="120"/>
      <c r="MNJ35" s="175"/>
      <c r="MNK35" s="120"/>
      <c r="MNL35" s="175"/>
      <c r="MNM35" s="120"/>
      <c r="MNN35" s="175"/>
      <c r="MNO35" s="120"/>
      <c r="MNP35" s="175"/>
      <c r="MNQ35" s="120"/>
      <c r="MNR35" s="175"/>
      <c r="MNS35" s="120"/>
      <c r="MNT35" s="175"/>
      <c r="MNU35" s="120"/>
      <c r="MNV35" s="175"/>
      <c r="MNW35" s="120"/>
      <c r="MNX35" s="175"/>
      <c r="MNY35" s="120"/>
      <c r="MNZ35" s="175"/>
      <c r="MOA35" s="120"/>
      <c r="MOB35" s="175"/>
      <c r="MOC35" s="120"/>
      <c r="MOD35" s="175"/>
      <c r="MOE35" s="120"/>
      <c r="MOF35" s="175"/>
      <c r="MOG35" s="120"/>
      <c r="MOH35" s="175"/>
      <c r="MOI35" s="120"/>
      <c r="MOJ35" s="175"/>
      <c r="MOK35" s="120"/>
      <c r="MOL35" s="175"/>
      <c r="MOM35" s="120"/>
      <c r="MON35" s="175"/>
      <c r="MOO35" s="120"/>
      <c r="MOP35" s="175"/>
      <c r="MOQ35" s="120"/>
      <c r="MOR35" s="175"/>
      <c r="MOS35" s="120"/>
      <c r="MOT35" s="175"/>
      <c r="MOU35" s="120"/>
      <c r="MOV35" s="175"/>
      <c r="MOW35" s="120"/>
      <c r="MOX35" s="175"/>
      <c r="MOY35" s="120"/>
      <c r="MOZ35" s="175"/>
      <c r="MPA35" s="120"/>
      <c r="MPB35" s="175"/>
      <c r="MPC35" s="120"/>
      <c r="MPD35" s="175"/>
      <c r="MPE35" s="120"/>
      <c r="MPF35" s="175"/>
      <c r="MPG35" s="120"/>
      <c r="MPH35" s="175"/>
      <c r="MPI35" s="120"/>
      <c r="MPJ35" s="175"/>
      <c r="MPK35" s="120"/>
      <c r="MPL35" s="175"/>
      <c r="MPM35" s="120"/>
      <c r="MPN35" s="175"/>
      <c r="MPO35" s="120"/>
      <c r="MPP35" s="175"/>
      <c r="MPQ35" s="120"/>
      <c r="MPR35" s="175"/>
      <c r="MPS35" s="120"/>
      <c r="MPT35" s="175"/>
      <c r="MPU35" s="120"/>
      <c r="MPV35" s="175"/>
      <c r="MPW35" s="120"/>
      <c r="MPX35" s="175"/>
      <c r="MPY35" s="120"/>
      <c r="MPZ35" s="175"/>
      <c r="MQA35" s="120"/>
      <c r="MQB35" s="175"/>
      <c r="MQC35" s="120"/>
      <c r="MQD35" s="175"/>
      <c r="MQE35" s="120"/>
      <c r="MQF35" s="175"/>
      <c r="MQG35" s="120"/>
      <c r="MQH35" s="175"/>
      <c r="MQI35" s="120"/>
      <c r="MQJ35" s="175"/>
      <c r="MQK35" s="120"/>
      <c r="MQL35" s="175"/>
      <c r="MQM35" s="120"/>
      <c r="MQN35" s="175"/>
      <c r="MQO35" s="120"/>
      <c r="MQP35" s="175"/>
      <c r="MQQ35" s="120"/>
      <c r="MQR35" s="175"/>
      <c r="MQS35" s="120"/>
      <c r="MQT35" s="175"/>
      <c r="MQU35" s="120"/>
      <c r="MQV35" s="175"/>
      <c r="MQW35" s="120"/>
      <c r="MQX35" s="175"/>
      <c r="MQY35" s="120"/>
      <c r="MQZ35" s="175"/>
      <c r="MRA35" s="120"/>
      <c r="MRB35" s="175"/>
      <c r="MRC35" s="120"/>
      <c r="MRD35" s="175"/>
      <c r="MRE35" s="120"/>
      <c r="MRF35" s="175"/>
      <c r="MRG35" s="120"/>
      <c r="MRH35" s="175"/>
      <c r="MRI35" s="120"/>
      <c r="MRJ35" s="175"/>
      <c r="MRK35" s="120"/>
      <c r="MRL35" s="175"/>
      <c r="MRM35" s="120"/>
      <c r="MRN35" s="175"/>
      <c r="MRO35" s="120"/>
      <c r="MRP35" s="175"/>
      <c r="MRQ35" s="120"/>
      <c r="MRR35" s="175"/>
      <c r="MRS35" s="120"/>
      <c r="MRT35" s="175"/>
      <c r="MRU35" s="120"/>
      <c r="MRV35" s="175"/>
      <c r="MRW35" s="120"/>
      <c r="MRX35" s="175"/>
      <c r="MRY35" s="120"/>
      <c r="MRZ35" s="175"/>
      <c r="MSA35" s="120"/>
      <c r="MSB35" s="175"/>
      <c r="MSC35" s="120"/>
      <c r="MSD35" s="175"/>
      <c r="MSE35" s="120"/>
      <c r="MSF35" s="175"/>
      <c r="MSG35" s="120"/>
      <c r="MSH35" s="175"/>
      <c r="MSI35" s="120"/>
      <c r="MSJ35" s="175"/>
      <c r="MSK35" s="120"/>
      <c r="MSL35" s="175"/>
      <c r="MSM35" s="120"/>
      <c r="MSN35" s="175"/>
      <c r="MSO35" s="120"/>
      <c r="MSP35" s="175"/>
      <c r="MSQ35" s="120"/>
      <c r="MSR35" s="175"/>
      <c r="MSS35" s="120"/>
      <c r="MST35" s="175"/>
      <c r="MSU35" s="120"/>
      <c r="MSV35" s="175"/>
      <c r="MSW35" s="120"/>
      <c r="MSX35" s="175"/>
      <c r="MSY35" s="120"/>
      <c r="MSZ35" s="175"/>
      <c r="MTA35" s="120"/>
      <c r="MTB35" s="175"/>
      <c r="MTC35" s="120"/>
      <c r="MTD35" s="175"/>
      <c r="MTE35" s="120"/>
      <c r="MTF35" s="175"/>
      <c r="MTG35" s="120"/>
      <c r="MTH35" s="175"/>
      <c r="MTI35" s="120"/>
      <c r="MTJ35" s="175"/>
      <c r="MTK35" s="120"/>
      <c r="MTL35" s="175"/>
      <c r="MTM35" s="120"/>
      <c r="MTN35" s="175"/>
      <c r="MTO35" s="120"/>
      <c r="MTP35" s="175"/>
      <c r="MTQ35" s="120"/>
      <c r="MTR35" s="175"/>
      <c r="MTS35" s="120"/>
      <c r="MTT35" s="175"/>
      <c r="MTU35" s="120"/>
      <c r="MTV35" s="175"/>
      <c r="MTW35" s="120"/>
      <c r="MTX35" s="175"/>
      <c r="MTY35" s="120"/>
      <c r="MTZ35" s="175"/>
      <c r="MUA35" s="120"/>
      <c r="MUB35" s="175"/>
      <c r="MUC35" s="120"/>
      <c r="MUD35" s="175"/>
      <c r="MUE35" s="120"/>
      <c r="MUF35" s="175"/>
      <c r="MUG35" s="120"/>
      <c r="MUH35" s="175"/>
      <c r="MUI35" s="120"/>
      <c r="MUJ35" s="175"/>
      <c r="MUK35" s="120"/>
      <c r="MUL35" s="175"/>
      <c r="MUM35" s="120"/>
      <c r="MUN35" s="175"/>
      <c r="MUO35" s="120"/>
      <c r="MUP35" s="175"/>
      <c r="MUQ35" s="120"/>
      <c r="MUR35" s="175"/>
      <c r="MUS35" s="120"/>
      <c r="MUT35" s="175"/>
      <c r="MUU35" s="120"/>
      <c r="MUV35" s="175"/>
      <c r="MUW35" s="120"/>
      <c r="MUX35" s="175"/>
      <c r="MUY35" s="120"/>
      <c r="MUZ35" s="175"/>
      <c r="MVA35" s="120"/>
      <c r="MVB35" s="175"/>
      <c r="MVC35" s="120"/>
      <c r="MVD35" s="175"/>
      <c r="MVE35" s="120"/>
      <c r="MVF35" s="175"/>
      <c r="MVG35" s="120"/>
      <c r="MVH35" s="175"/>
      <c r="MVI35" s="120"/>
      <c r="MVJ35" s="175"/>
      <c r="MVK35" s="120"/>
      <c r="MVL35" s="175"/>
      <c r="MVM35" s="120"/>
      <c r="MVN35" s="175"/>
      <c r="MVO35" s="120"/>
      <c r="MVP35" s="175"/>
      <c r="MVQ35" s="120"/>
      <c r="MVR35" s="175"/>
      <c r="MVS35" s="120"/>
      <c r="MVT35" s="175"/>
      <c r="MVU35" s="120"/>
      <c r="MVV35" s="175"/>
      <c r="MVW35" s="120"/>
      <c r="MVX35" s="175"/>
      <c r="MVY35" s="120"/>
      <c r="MVZ35" s="175"/>
      <c r="MWA35" s="120"/>
      <c r="MWB35" s="175"/>
      <c r="MWC35" s="120"/>
      <c r="MWD35" s="175"/>
      <c r="MWE35" s="120"/>
      <c r="MWF35" s="175"/>
      <c r="MWG35" s="120"/>
      <c r="MWH35" s="175"/>
      <c r="MWI35" s="120"/>
      <c r="MWJ35" s="175"/>
      <c r="MWK35" s="120"/>
      <c r="MWL35" s="175"/>
      <c r="MWM35" s="120"/>
      <c r="MWN35" s="175"/>
      <c r="MWO35" s="120"/>
      <c r="MWP35" s="175"/>
      <c r="MWQ35" s="120"/>
      <c r="MWR35" s="175"/>
      <c r="MWS35" s="120"/>
      <c r="MWT35" s="175"/>
      <c r="MWU35" s="120"/>
      <c r="MWV35" s="175"/>
      <c r="MWW35" s="120"/>
      <c r="MWX35" s="175"/>
      <c r="MWY35" s="120"/>
      <c r="MWZ35" s="175"/>
      <c r="MXA35" s="120"/>
      <c r="MXB35" s="175"/>
      <c r="MXC35" s="120"/>
      <c r="MXD35" s="175"/>
      <c r="MXE35" s="120"/>
      <c r="MXF35" s="175"/>
      <c r="MXG35" s="120"/>
      <c r="MXH35" s="175"/>
      <c r="MXI35" s="120"/>
      <c r="MXJ35" s="175"/>
      <c r="MXK35" s="120"/>
      <c r="MXL35" s="175"/>
      <c r="MXM35" s="120"/>
      <c r="MXN35" s="175"/>
      <c r="MXO35" s="120"/>
      <c r="MXP35" s="175"/>
      <c r="MXQ35" s="120"/>
      <c r="MXR35" s="175"/>
      <c r="MXS35" s="120"/>
      <c r="MXT35" s="175"/>
      <c r="MXU35" s="120"/>
      <c r="MXV35" s="175"/>
      <c r="MXW35" s="120"/>
      <c r="MXX35" s="175"/>
      <c r="MXY35" s="120"/>
      <c r="MXZ35" s="175"/>
      <c r="MYA35" s="120"/>
      <c r="MYB35" s="175"/>
      <c r="MYC35" s="120"/>
      <c r="MYD35" s="175"/>
      <c r="MYE35" s="120"/>
      <c r="MYF35" s="175"/>
      <c r="MYG35" s="120"/>
      <c r="MYH35" s="175"/>
      <c r="MYI35" s="120"/>
      <c r="MYJ35" s="175"/>
      <c r="MYK35" s="120"/>
      <c r="MYL35" s="175"/>
      <c r="MYM35" s="120"/>
      <c r="MYN35" s="175"/>
      <c r="MYO35" s="120"/>
      <c r="MYP35" s="175"/>
      <c r="MYQ35" s="120"/>
      <c r="MYR35" s="175"/>
      <c r="MYS35" s="120"/>
      <c r="MYT35" s="175"/>
      <c r="MYU35" s="120"/>
      <c r="MYV35" s="175"/>
      <c r="MYW35" s="120"/>
      <c r="MYX35" s="175"/>
      <c r="MYY35" s="120"/>
      <c r="MYZ35" s="175"/>
      <c r="MZA35" s="120"/>
      <c r="MZB35" s="175"/>
      <c r="MZC35" s="120"/>
      <c r="MZD35" s="175"/>
      <c r="MZE35" s="120"/>
      <c r="MZF35" s="175"/>
      <c r="MZG35" s="120"/>
      <c r="MZH35" s="175"/>
      <c r="MZI35" s="120"/>
      <c r="MZJ35" s="175"/>
      <c r="MZK35" s="120"/>
      <c r="MZL35" s="175"/>
      <c r="MZM35" s="120"/>
      <c r="MZN35" s="175"/>
      <c r="MZO35" s="120"/>
      <c r="MZP35" s="175"/>
      <c r="MZQ35" s="120"/>
      <c r="MZR35" s="175"/>
      <c r="MZS35" s="120"/>
      <c r="MZT35" s="175"/>
      <c r="MZU35" s="120"/>
      <c r="MZV35" s="175"/>
      <c r="MZW35" s="120"/>
      <c r="MZX35" s="175"/>
      <c r="MZY35" s="120"/>
      <c r="MZZ35" s="175"/>
      <c r="NAA35" s="120"/>
      <c r="NAB35" s="175"/>
      <c r="NAC35" s="120"/>
      <c r="NAD35" s="175"/>
      <c r="NAE35" s="120"/>
      <c r="NAF35" s="175"/>
      <c r="NAG35" s="120"/>
      <c r="NAH35" s="175"/>
      <c r="NAI35" s="120"/>
      <c r="NAJ35" s="175"/>
      <c r="NAK35" s="120"/>
      <c r="NAL35" s="175"/>
      <c r="NAM35" s="120"/>
      <c r="NAN35" s="175"/>
      <c r="NAO35" s="120"/>
      <c r="NAP35" s="175"/>
      <c r="NAQ35" s="120"/>
      <c r="NAR35" s="175"/>
      <c r="NAS35" s="120"/>
      <c r="NAT35" s="175"/>
      <c r="NAU35" s="120"/>
      <c r="NAV35" s="175"/>
      <c r="NAW35" s="120"/>
      <c r="NAX35" s="175"/>
      <c r="NAY35" s="120"/>
      <c r="NAZ35" s="175"/>
      <c r="NBA35" s="120"/>
      <c r="NBB35" s="175"/>
      <c r="NBC35" s="120"/>
      <c r="NBD35" s="175"/>
      <c r="NBE35" s="120"/>
      <c r="NBF35" s="175"/>
      <c r="NBG35" s="120"/>
      <c r="NBH35" s="175"/>
      <c r="NBI35" s="120"/>
      <c r="NBJ35" s="175"/>
      <c r="NBK35" s="120"/>
      <c r="NBL35" s="175"/>
      <c r="NBM35" s="120"/>
      <c r="NBN35" s="175"/>
      <c r="NBO35" s="120"/>
      <c r="NBP35" s="175"/>
      <c r="NBQ35" s="120"/>
      <c r="NBR35" s="175"/>
      <c r="NBS35" s="120"/>
      <c r="NBT35" s="175"/>
      <c r="NBU35" s="120"/>
      <c r="NBV35" s="175"/>
      <c r="NBW35" s="120"/>
      <c r="NBX35" s="175"/>
      <c r="NBY35" s="120"/>
      <c r="NBZ35" s="175"/>
      <c r="NCA35" s="120"/>
      <c r="NCB35" s="175"/>
      <c r="NCC35" s="120"/>
      <c r="NCD35" s="175"/>
      <c r="NCE35" s="120"/>
      <c r="NCF35" s="175"/>
      <c r="NCG35" s="120"/>
      <c r="NCH35" s="175"/>
      <c r="NCI35" s="120"/>
      <c r="NCJ35" s="175"/>
      <c r="NCK35" s="120"/>
      <c r="NCL35" s="175"/>
      <c r="NCM35" s="120"/>
      <c r="NCN35" s="175"/>
      <c r="NCO35" s="120"/>
      <c r="NCP35" s="175"/>
      <c r="NCQ35" s="120"/>
      <c r="NCR35" s="175"/>
      <c r="NCS35" s="120"/>
      <c r="NCT35" s="175"/>
      <c r="NCU35" s="120"/>
      <c r="NCV35" s="175"/>
      <c r="NCW35" s="120"/>
      <c r="NCX35" s="175"/>
      <c r="NCY35" s="120"/>
      <c r="NCZ35" s="175"/>
      <c r="NDA35" s="120"/>
      <c r="NDB35" s="175"/>
      <c r="NDC35" s="120"/>
      <c r="NDD35" s="175"/>
      <c r="NDE35" s="120"/>
      <c r="NDF35" s="175"/>
      <c r="NDG35" s="120"/>
      <c r="NDH35" s="175"/>
      <c r="NDI35" s="120"/>
      <c r="NDJ35" s="175"/>
      <c r="NDK35" s="120"/>
      <c r="NDL35" s="175"/>
      <c r="NDM35" s="120"/>
      <c r="NDN35" s="175"/>
      <c r="NDO35" s="120"/>
      <c r="NDP35" s="175"/>
      <c r="NDQ35" s="120"/>
      <c r="NDR35" s="175"/>
      <c r="NDS35" s="120"/>
      <c r="NDT35" s="175"/>
      <c r="NDU35" s="120"/>
      <c r="NDV35" s="175"/>
      <c r="NDW35" s="120"/>
      <c r="NDX35" s="175"/>
      <c r="NDY35" s="120"/>
      <c r="NDZ35" s="175"/>
      <c r="NEA35" s="120"/>
      <c r="NEB35" s="175"/>
      <c r="NEC35" s="120"/>
      <c r="NED35" s="175"/>
      <c r="NEE35" s="120"/>
      <c r="NEF35" s="175"/>
      <c r="NEG35" s="120"/>
      <c r="NEH35" s="175"/>
      <c r="NEI35" s="120"/>
      <c r="NEJ35" s="175"/>
      <c r="NEK35" s="120"/>
      <c r="NEL35" s="175"/>
      <c r="NEM35" s="120"/>
      <c r="NEN35" s="175"/>
      <c r="NEO35" s="120"/>
      <c r="NEP35" s="175"/>
      <c r="NEQ35" s="120"/>
      <c r="NER35" s="175"/>
      <c r="NES35" s="120"/>
      <c r="NET35" s="175"/>
      <c r="NEU35" s="120"/>
      <c r="NEV35" s="175"/>
      <c r="NEW35" s="120"/>
      <c r="NEX35" s="175"/>
      <c r="NEY35" s="120"/>
      <c r="NEZ35" s="175"/>
      <c r="NFA35" s="120"/>
      <c r="NFB35" s="175"/>
      <c r="NFC35" s="120"/>
      <c r="NFD35" s="175"/>
      <c r="NFE35" s="120"/>
      <c r="NFF35" s="175"/>
      <c r="NFG35" s="120"/>
      <c r="NFH35" s="175"/>
      <c r="NFI35" s="120"/>
      <c r="NFJ35" s="175"/>
      <c r="NFK35" s="120"/>
      <c r="NFL35" s="175"/>
      <c r="NFM35" s="120"/>
      <c r="NFN35" s="175"/>
      <c r="NFO35" s="120"/>
      <c r="NFP35" s="175"/>
      <c r="NFQ35" s="120"/>
      <c r="NFR35" s="175"/>
      <c r="NFS35" s="120"/>
      <c r="NFT35" s="175"/>
      <c r="NFU35" s="120"/>
      <c r="NFV35" s="175"/>
      <c r="NFW35" s="120"/>
      <c r="NFX35" s="175"/>
      <c r="NFY35" s="120"/>
      <c r="NFZ35" s="175"/>
      <c r="NGA35" s="120"/>
      <c r="NGB35" s="175"/>
      <c r="NGC35" s="120"/>
      <c r="NGD35" s="175"/>
      <c r="NGE35" s="120"/>
      <c r="NGF35" s="175"/>
      <c r="NGG35" s="120"/>
      <c r="NGH35" s="175"/>
      <c r="NGI35" s="120"/>
      <c r="NGJ35" s="175"/>
      <c r="NGK35" s="120"/>
      <c r="NGL35" s="175"/>
      <c r="NGM35" s="120"/>
      <c r="NGN35" s="175"/>
      <c r="NGO35" s="120"/>
      <c r="NGP35" s="175"/>
      <c r="NGQ35" s="120"/>
      <c r="NGR35" s="175"/>
      <c r="NGS35" s="120"/>
      <c r="NGT35" s="175"/>
      <c r="NGU35" s="120"/>
      <c r="NGV35" s="175"/>
      <c r="NGW35" s="120"/>
      <c r="NGX35" s="175"/>
      <c r="NGY35" s="120"/>
      <c r="NGZ35" s="175"/>
      <c r="NHA35" s="120"/>
      <c r="NHB35" s="175"/>
      <c r="NHC35" s="120"/>
      <c r="NHD35" s="175"/>
      <c r="NHE35" s="120"/>
      <c r="NHF35" s="175"/>
      <c r="NHG35" s="120"/>
      <c r="NHH35" s="175"/>
      <c r="NHI35" s="120"/>
      <c r="NHJ35" s="175"/>
      <c r="NHK35" s="120"/>
      <c r="NHL35" s="175"/>
      <c r="NHM35" s="120"/>
      <c r="NHN35" s="175"/>
      <c r="NHO35" s="120"/>
      <c r="NHP35" s="175"/>
      <c r="NHQ35" s="120"/>
      <c r="NHR35" s="175"/>
      <c r="NHS35" s="120"/>
      <c r="NHT35" s="175"/>
      <c r="NHU35" s="120"/>
      <c r="NHV35" s="175"/>
      <c r="NHW35" s="120"/>
      <c r="NHX35" s="175"/>
      <c r="NHY35" s="120"/>
      <c r="NHZ35" s="175"/>
      <c r="NIA35" s="120"/>
      <c r="NIB35" s="175"/>
      <c r="NIC35" s="120"/>
      <c r="NID35" s="175"/>
      <c r="NIE35" s="120"/>
      <c r="NIF35" s="175"/>
      <c r="NIG35" s="120"/>
      <c r="NIH35" s="175"/>
      <c r="NII35" s="120"/>
      <c r="NIJ35" s="175"/>
      <c r="NIK35" s="120"/>
      <c r="NIL35" s="175"/>
      <c r="NIM35" s="120"/>
      <c r="NIN35" s="175"/>
      <c r="NIO35" s="120"/>
      <c r="NIP35" s="175"/>
      <c r="NIQ35" s="120"/>
      <c r="NIR35" s="175"/>
      <c r="NIS35" s="120"/>
      <c r="NIT35" s="175"/>
      <c r="NIU35" s="120"/>
      <c r="NIV35" s="175"/>
      <c r="NIW35" s="120"/>
      <c r="NIX35" s="175"/>
      <c r="NIY35" s="120"/>
      <c r="NIZ35" s="175"/>
      <c r="NJA35" s="120"/>
      <c r="NJB35" s="175"/>
      <c r="NJC35" s="120"/>
      <c r="NJD35" s="175"/>
      <c r="NJE35" s="120"/>
      <c r="NJF35" s="175"/>
      <c r="NJG35" s="120"/>
      <c r="NJH35" s="175"/>
      <c r="NJI35" s="120"/>
      <c r="NJJ35" s="175"/>
      <c r="NJK35" s="120"/>
      <c r="NJL35" s="175"/>
      <c r="NJM35" s="120"/>
      <c r="NJN35" s="175"/>
      <c r="NJO35" s="120"/>
      <c r="NJP35" s="175"/>
      <c r="NJQ35" s="120"/>
      <c r="NJR35" s="175"/>
      <c r="NJS35" s="120"/>
      <c r="NJT35" s="175"/>
      <c r="NJU35" s="120"/>
      <c r="NJV35" s="175"/>
      <c r="NJW35" s="120"/>
      <c r="NJX35" s="175"/>
      <c r="NJY35" s="120"/>
      <c r="NJZ35" s="175"/>
      <c r="NKA35" s="120"/>
      <c r="NKB35" s="175"/>
      <c r="NKC35" s="120"/>
      <c r="NKD35" s="175"/>
      <c r="NKE35" s="120"/>
      <c r="NKF35" s="175"/>
      <c r="NKG35" s="120"/>
      <c r="NKH35" s="175"/>
      <c r="NKI35" s="120"/>
      <c r="NKJ35" s="175"/>
      <c r="NKK35" s="120"/>
      <c r="NKL35" s="175"/>
      <c r="NKM35" s="120"/>
      <c r="NKN35" s="175"/>
      <c r="NKO35" s="120"/>
      <c r="NKP35" s="175"/>
      <c r="NKQ35" s="120"/>
      <c r="NKR35" s="175"/>
      <c r="NKS35" s="120"/>
      <c r="NKT35" s="175"/>
      <c r="NKU35" s="120"/>
      <c r="NKV35" s="175"/>
      <c r="NKW35" s="120"/>
      <c r="NKX35" s="175"/>
      <c r="NKY35" s="120"/>
      <c r="NKZ35" s="175"/>
      <c r="NLA35" s="120"/>
      <c r="NLB35" s="175"/>
      <c r="NLC35" s="120"/>
      <c r="NLD35" s="175"/>
      <c r="NLE35" s="120"/>
      <c r="NLF35" s="175"/>
      <c r="NLG35" s="120"/>
      <c r="NLH35" s="175"/>
      <c r="NLI35" s="120"/>
      <c r="NLJ35" s="175"/>
      <c r="NLK35" s="120"/>
      <c r="NLL35" s="175"/>
      <c r="NLM35" s="120"/>
      <c r="NLN35" s="175"/>
      <c r="NLO35" s="120"/>
      <c r="NLP35" s="175"/>
      <c r="NLQ35" s="120"/>
      <c r="NLR35" s="175"/>
      <c r="NLS35" s="120"/>
      <c r="NLT35" s="175"/>
      <c r="NLU35" s="120"/>
      <c r="NLV35" s="175"/>
      <c r="NLW35" s="120"/>
      <c r="NLX35" s="175"/>
      <c r="NLY35" s="120"/>
      <c r="NLZ35" s="175"/>
      <c r="NMA35" s="120"/>
      <c r="NMB35" s="175"/>
      <c r="NMC35" s="120"/>
      <c r="NMD35" s="175"/>
      <c r="NME35" s="120"/>
      <c r="NMF35" s="175"/>
      <c r="NMG35" s="120"/>
      <c r="NMH35" s="175"/>
      <c r="NMI35" s="120"/>
      <c r="NMJ35" s="175"/>
      <c r="NMK35" s="120"/>
      <c r="NML35" s="175"/>
      <c r="NMM35" s="120"/>
      <c r="NMN35" s="175"/>
      <c r="NMO35" s="120"/>
      <c r="NMP35" s="175"/>
      <c r="NMQ35" s="120"/>
      <c r="NMR35" s="175"/>
      <c r="NMS35" s="120"/>
      <c r="NMT35" s="175"/>
      <c r="NMU35" s="120"/>
      <c r="NMV35" s="175"/>
      <c r="NMW35" s="120"/>
      <c r="NMX35" s="175"/>
      <c r="NMY35" s="120"/>
      <c r="NMZ35" s="175"/>
      <c r="NNA35" s="120"/>
      <c r="NNB35" s="175"/>
      <c r="NNC35" s="120"/>
      <c r="NND35" s="175"/>
      <c r="NNE35" s="120"/>
      <c r="NNF35" s="175"/>
      <c r="NNG35" s="120"/>
      <c r="NNH35" s="175"/>
      <c r="NNI35" s="120"/>
      <c r="NNJ35" s="175"/>
      <c r="NNK35" s="120"/>
      <c r="NNL35" s="175"/>
      <c r="NNM35" s="120"/>
      <c r="NNN35" s="175"/>
      <c r="NNO35" s="120"/>
      <c r="NNP35" s="175"/>
      <c r="NNQ35" s="120"/>
      <c r="NNR35" s="175"/>
      <c r="NNS35" s="120"/>
      <c r="NNT35" s="175"/>
      <c r="NNU35" s="120"/>
      <c r="NNV35" s="175"/>
      <c r="NNW35" s="120"/>
      <c r="NNX35" s="175"/>
      <c r="NNY35" s="120"/>
      <c r="NNZ35" s="175"/>
      <c r="NOA35" s="120"/>
      <c r="NOB35" s="175"/>
      <c r="NOC35" s="120"/>
      <c r="NOD35" s="175"/>
      <c r="NOE35" s="120"/>
      <c r="NOF35" s="175"/>
      <c r="NOG35" s="120"/>
      <c r="NOH35" s="175"/>
      <c r="NOI35" s="120"/>
      <c r="NOJ35" s="175"/>
      <c r="NOK35" s="120"/>
      <c r="NOL35" s="175"/>
      <c r="NOM35" s="120"/>
      <c r="NON35" s="175"/>
      <c r="NOO35" s="120"/>
      <c r="NOP35" s="175"/>
      <c r="NOQ35" s="120"/>
      <c r="NOR35" s="175"/>
      <c r="NOS35" s="120"/>
      <c r="NOT35" s="175"/>
      <c r="NOU35" s="120"/>
      <c r="NOV35" s="175"/>
      <c r="NOW35" s="120"/>
      <c r="NOX35" s="175"/>
      <c r="NOY35" s="120"/>
      <c r="NOZ35" s="175"/>
      <c r="NPA35" s="120"/>
      <c r="NPB35" s="175"/>
      <c r="NPC35" s="120"/>
      <c r="NPD35" s="175"/>
      <c r="NPE35" s="120"/>
      <c r="NPF35" s="175"/>
      <c r="NPG35" s="120"/>
      <c r="NPH35" s="175"/>
      <c r="NPI35" s="120"/>
      <c r="NPJ35" s="175"/>
      <c r="NPK35" s="120"/>
      <c r="NPL35" s="175"/>
      <c r="NPM35" s="120"/>
      <c r="NPN35" s="175"/>
      <c r="NPO35" s="120"/>
      <c r="NPP35" s="175"/>
      <c r="NPQ35" s="120"/>
      <c r="NPR35" s="175"/>
      <c r="NPS35" s="120"/>
      <c r="NPT35" s="175"/>
      <c r="NPU35" s="120"/>
      <c r="NPV35" s="175"/>
      <c r="NPW35" s="120"/>
      <c r="NPX35" s="175"/>
      <c r="NPY35" s="120"/>
      <c r="NPZ35" s="175"/>
      <c r="NQA35" s="120"/>
      <c r="NQB35" s="175"/>
      <c r="NQC35" s="120"/>
      <c r="NQD35" s="175"/>
      <c r="NQE35" s="120"/>
      <c r="NQF35" s="175"/>
      <c r="NQG35" s="120"/>
      <c r="NQH35" s="175"/>
      <c r="NQI35" s="120"/>
      <c r="NQJ35" s="175"/>
      <c r="NQK35" s="120"/>
      <c r="NQL35" s="175"/>
      <c r="NQM35" s="120"/>
      <c r="NQN35" s="175"/>
      <c r="NQO35" s="120"/>
      <c r="NQP35" s="175"/>
      <c r="NQQ35" s="120"/>
      <c r="NQR35" s="175"/>
      <c r="NQS35" s="120"/>
      <c r="NQT35" s="175"/>
      <c r="NQU35" s="120"/>
      <c r="NQV35" s="175"/>
      <c r="NQW35" s="120"/>
      <c r="NQX35" s="175"/>
      <c r="NQY35" s="120"/>
      <c r="NQZ35" s="175"/>
      <c r="NRA35" s="120"/>
      <c r="NRB35" s="175"/>
      <c r="NRC35" s="120"/>
      <c r="NRD35" s="175"/>
      <c r="NRE35" s="120"/>
      <c r="NRF35" s="175"/>
      <c r="NRG35" s="120"/>
      <c r="NRH35" s="175"/>
      <c r="NRI35" s="120"/>
      <c r="NRJ35" s="175"/>
      <c r="NRK35" s="120"/>
      <c r="NRL35" s="175"/>
      <c r="NRM35" s="120"/>
      <c r="NRN35" s="175"/>
      <c r="NRO35" s="120"/>
      <c r="NRP35" s="175"/>
      <c r="NRQ35" s="120"/>
      <c r="NRR35" s="175"/>
      <c r="NRS35" s="120"/>
      <c r="NRT35" s="175"/>
      <c r="NRU35" s="120"/>
      <c r="NRV35" s="175"/>
      <c r="NRW35" s="120"/>
      <c r="NRX35" s="175"/>
      <c r="NRY35" s="120"/>
      <c r="NRZ35" s="175"/>
      <c r="NSA35" s="120"/>
      <c r="NSB35" s="175"/>
      <c r="NSC35" s="120"/>
      <c r="NSD35" s="175"/>
      <c r="NSE35" s="120"/>
      <c r="NSF35" s="175"/>
      <c r="NSG35" s="120"/>
      <c r="NSH35" s="175"/>
      <c r="NSI35" s="120"/>
      <c r="NSJ35" s="175"/>
      <c r="NSK35" s="120"/>
      <c r="NSL35" s="175"/>
      <c r="NSM35" s="120"/>
      <c r="NSN35" s="175"/>
      <c r="NSO35" s="120"/>
      <c r="NSP35" s="175"/>
      <c r="NSQ35" s="120"/>
      <c r="NSR35" s="175"/>
      <c r="NSS35" s="120"/>
      <c r="NST35" s="175"/>
      <c r="NSU35" s="120"/>
      <c r="NSV35" s="175"/>
      <c r="NSW35" s="120"/>
      <c r="NSX35" s="175"/>
      <c r="NSY35" s="120"/>
      <c r="NSZ35" s="175"/>
      <c r="NTA35" s="120"/>
      <c r="NTB35" s="175"/>
      <c r="NTC35" s="120"/>
      <c r="NTD35" s="175"/>
      <c r="NTE35" s="120"/>
      <c r="NTF35" s="175"/>
      <c r="NTG35" s="120"/>
      <c r="NTH35" s="175"/>
      <c r="NTI35" s="120"/>
      <c r="NTJ35" s="175"/>
      <c r="NTK35" s="120"/>
      <c r="NTL35" s="175"/>
      <c r="NTM35" s="120"/>
      <c r="NTN35" s="175"/>
      <c r="NTO35" s="120"/>
      <c r="NTP35" s="175"/>
      <c r="NTQ35" s="120"/>
      <c r="NTR35" s="175"/>
      <c r="NTS35" s="120"/>
      <c r="NTT35" s="175"/>
      <c r="NTU35" s="120"/>
      <c r="NTV35" s="175"/>
      <c r="NTW35" s="120"/>
      <c r="NTX35" s="175"/>
      <c r="NTY35" s="120"/>
      <c r="NTZ35" s="175"/>
      <c r="NUA35" s="120"/>
      <c r="NUB35" s="175"/>
      <c r="NUC35" s="120"/>
      <c r="NUD35" s="175"/>
      <c r="NUE35" s="120"/>
      <c r="NUF35" s="175"/>
      <c r="NUG35" s="120"/>
      <c r="NUH35" s="175"/>
      <c r="NUI35" s="120"/>
      <c r="NUJ35" s="175"/>
      <c r="NUK35" s="120"/>
      <c r="NUL35" s="175"/>
      <c r="NUM35" s="120"/>
      <c r="NUN35" s="175"/>
      <c r="NUO35" s="120"/>
      <c r="NUP35" s="175"/>
      <c r="NUQ35" s="120"/>
      <c r="NUR35" s="175"/>
      <c r="NUS35" s="120"/>
      <c r="NUT35" s="175"/>
      <c r="NUU35" s="120"/>
      <c r="NUV35" s="175"/>
      <c r="NUW35" s="120"/>
      <c r="NUX35" s="175"/>
      <c r="NUY35" s="120"/>
      <c r="NUZ35" s="175"/>
      <c r="NVA35" s="120"/>
      <c r="NVB35" s="175"/>
      <c r="NVC35" s="120"/>
      <c r="NVD35" s="175"/>
      <c r="NVE35" s="120"/>
      <c r="NVF35" s="175"/>
      <c r="NVG35" s="120"/>
      <c r="NVH35" s="175"/>
      <c r="NVI35" s="120"/>
      <c r="NVJ35" s="175"/>
      <c r="NVK35" s="120"/>
      <c r="NVL35" s="175"/>
      <c r="NVM35" s="120"/>
      <c r="NVN35" s="175"/>
      <c r="NVO35" s="120"/>
      <c r="NVP35" s="175"/>
      <c r="NVQ35" s="120"/>
      <c r="NVR35" s="175"/>
      <c r="NVS35" s="120"/>
      <c r="NVT35" s="175"/>
      <c r="NVU35" s="120"/>
      <c r="NVV35" s="175"/>
      <c r="NVW35" s="120"/>
      <c r="NVX35" s="175"/>
      <c r="NVY35" s="120"/>
      <c r="NVZ35" s="175"/>
      <c r="NWA35" s="120"/>
      <c r="NWB35" s="175"/>
      <c r="NWC35" s="120"/>
      <c r="NWD35" s="175"/>
      <c r="NWE35" s="120"/>
      <c r="NWF35" s="175"/>
      <c r="NWG35" s="120"/>
      <c r="NWH35" s="175"/>
      <c r="NWI35" s="120"/>
      <c r="NWJ35" s="175"/>
      <c r="NWK35" s="120"/>
      <c r="NWL35" s="175"/>
      <c r="NWM35" s="120"/>
      <c r="NWN35" s="175"/>
      <c r="NWO35" s="120"/>
      <c r="NWP35" s="175"/>
      <c r="NWQ35" s="120"/>
      <c r="NWR35" s="175"/>
      <c r="NWS35" s="120"/>
      <c r="NWT35" s="175"/>
      <c r="NWU35" s="120"/>
      <c r="NWV35" s="175"/>
      <c r="NWW35" s="120"/>
      <c r="NWX35" s="175"/>
      <c r="NWY35" s="120"/>
      <c r="NWZ35" s="175"/>
      <c r="NXA35" s="120"/>
      <c r="NXB35" s="175"/>
      <c r="NXC35" s="120"/>
      <c r="NXD35" s="175"/>
      <c r="NXE35" s="120"/>
      <c r="NXF35" s="175"/>
      <c r="NXG35" s="120"/>
      <c r="NXH35" s="175"/>
      <c r="NXI35" s="120"/>
      <c r="NXJ35" s="175"/>
      <c r="NXK35" s="120"/>
      <c r="NXL35" s="175"/>
      <c r="NXM35" s="120"/>
      <c r="NXN35" s="175"/>
      <c r="NXO35" s="120"/>
      <c r="NXP35" s="175"/>
      <c r="NXQ35" s="120"/>
      <c r="NXR35" s="175"/>
      <c r="NXS35" s="120"/>
      <c r="NXT35" s="175"/>
      <c r="NXU35" s="120"/>
      <c r="NXV35" s="175"/>
      <c r="NXW35" s="120"/>
      <c r="NXX35" s="175"/>
      <c r="NXY35" s="120"/>
      <c r="NXZ35" s="175"/>
      <c r="NYA35" s="120"/>
      <c r="NYB35" s="175"/>
      <c r="NYC35" s="120"/>
      <c r="NYD35" s="175"/>
      <c r="NYE35" s="120"/>
      <c r="NYF35" s="175"/>
      <c r="NYG35" s="120"/>
      <c r="NYH35" s="175"/>
      <c r="NYI35" s="120"/>
      <c r="NYJ35" s="175"/>
      <c r="NYK35" s="120"/>
      <c r="NYL35" s="175"/>
      <c r="NYM35" s="120"/>
      <c r="NYN35" s="175"/>
      <c r="NYO35" s="120"/>
      <c r="NYP35" s="175"/>
      <c r="NYQ35" s="120"/>
      <c r="NYR35" s="175"/>
      <c r="NYS35" s="120"/>
      <c r="NYT35" s="175"/>
      <c r="NYU35" s="120"/>
      <c r="NYV35" s="175"/>
      <c r="NYW35" s="120"/>
      <c r="NYX35" s="175"/>
      <c r="NYY35" s="120"/>
      <c r="NYZ35" s="175"/>
      <c r="NZA35" s="120"/>
      <c r="NZB35" s="175"/>
      <c r="NZC35" s="120"/>
      <c r="NZD35" s="175"/>
      <c r="NZE35" s="120"/>
      <c r="NZF35" s="175"/>
      <c r="NZG35" s="120"/>
      <c r="NZH35" s="175"/>
      <c r="NZI35" s="120"/>
      <c r="NZJ35" s="175"/>
      <c r="NZK35" s="120"/>
      <c r="NZL35" s="175"/>
      <c r="NZM35" s="120"/>
      <c r="NZN35" s="175"/>
      <c r="NZO35" s="120"/>
      <c r="NZP35" s="175"/>
      <c r="NZQ35" s="120"/>
      <c r="NZR35" s="175"/>
      <c r="NZS35" s="120"/>
      <c r="NZT35" s="175"/>
      <c r="NZU35" s="120"/>
      <c r="NZV35" s="175"/>
      <c r="NZW35" s="120"/>
      <c r="NZX35" s="175"/>
      <c r="NZY35" s="120"/>
      <c r="NZZ35" s="175"/>
      <c r="OAA35" s="120"/>
      <c r="OAB35" s="175"/>
      <c r="OAC35" s="120"/>
      <c r="OAD35" s="175"/>
      <c r="OAE35" s="120"/>
      <c r="OAF35" s="175"/>
      <c r="OAG35" s="120"/>
      <c r="OAH35" s="175"/>
      <c r="OAI35" s="120"/>
      <c r="OAJ35" s="175"/>
      <c r="OAK35" s="120"/>
      <c r="OAL35" s="175"/>
      <c r="OAM35" s="120"/>
      <c r="OAN35" s="175"/>
      <c r="OAO35" s="120"/>
      <c r="OAP35" s="175"/>
      <c r="OAQ35" s="120"/>
      <c r="OAR35" s="175"/>
      <c r="OAS35" s="120"/>
      <c r="OAT35" s="175"/>
      <c r="OAU35" s="120"/>
      <c r="OAV35" s="175"/>
      <c r="OAW35" s="120"/>
      <c r="OAX35" s="175"/>
      <c r="OAY35" s="120"/>
      <c r="OAZ35" s="175"/>
      <c r="OBA35" s="120"/>
      <c r="OBB35" s="175"/>
      <c r="OBC35" s="120"/>
      <c r="OBD35" s="175"/>
      <c r="OBE35" s="120"/>
      <c r="OBF35" s="175"/>
      <c r="OBG35" s="120"/>
      <c r="OBH35" s="175"/>
      <c r="OBI35" s="120"/>
      <c r="OBJ35" s="175"/>
      <c r="OBK35" s="120"/>
      <c r="OBL35" s="175"/>
      <c r="OBM35" s="120"/>
      <c r="OBN35" s="175"/>
      <c r="OBO35" s="120"/>
      <c r="OBP35" s="175"/>
      <c r="OBQ35" s="120"/>
      <c r="OBR35" s="175"/>
      <c r="OBS35" s="120"/>
      <c r="OBT35" s="175"/>
      <c r="OBU35" s="120"/>
      <c r="OBV35" s="175"/>
      <c r="OBW35" s="120"/>
      <c r="OBX35" s="175"/>
      <c r="OBY35" s="120"/>
      <c r="OBZ35" s="175"/>
      <c r="OCA35" s="120"/>
      <c r="OCB35" s="175"/>
      <c r="OCC35" s="120"/>
      <c r="OCD35" s="175"/>
      <c r="OCE35" s="120"/>
      <c r="OCF35" s="175"/>
      <c r="OCG35" s="120"/>
      <c r="OCH35" s="175"/>
      <c r="OCI35" s="120"/>
      <c r="OCJ35" s="175"/>
      <c r="OCK35" s="120"/>
      <c r="OCL35" s="175"/>
      <c r="OCM35" s="120"/>
      <c r="OCN35" s="175"/>
      <c r="OCO35" s="120"/>
      <c r="OCP35" s="175"/>
      <c r="OCQ35" s="120"/>
      <c r="OCR35" s="175"/>
      <c r="OCS35" s="120"/>
      <c r="OCT35" s="175"/>
      <c r="OCU35" s="120"/>
      <c r="OCV35" s="175"/>
      <c r="OCW35" s="120"/>
      <c r="OCX35" s="175"/>
      <c r="OCY35" s="120"/>
      <c r="OCZ35" s="175"/>
      <c r="ODA35" s="120"/>
      <c r="ODB35" s="175"/>
      <c r="ODC35" s="120"/>
      <c r="ODD35" s="175"/>
      <c r="ODE35" s="120"/>
      <c r="ODF35" s="175"/>
      <c r="ODG35" s="120"/>
      <c r="ODH35" s="175"/>
      <c r="ODI35" s="120"/>
      <c r="ODJ35" s="175"/>
      <c r="ODK35" s="120"/>
      <c r="ODL35" s="175"/>
      <c r="ODM35" s="120"/>
      <c r="ODN35" s="175"/>
      <c r="ODO35" s="120"/>
      <c r="ODP35" s="175"/>
      <c r="ODQ35" s="120"/>
      <c r="ODR35" s="175"/>
      <c r="ODS35" s="120"/>
      <c r="ODT35" s="175"/>
      <c r="ODU35" s="120"/>
      <c r="ODV35" s="175"/>
      <c r="ODW35" s="120"/>
      <c r="ODX35" s="175"/>
      <c r="ODY35" s="120"/>
      <c r="ODZ35" s="175"/>
      <c r="OEA35" s="120"/>
      <c r="OEB35" s="175"/>
      <c r="OEC35" s="120"/>
      <c r="OED35" s="175"/>
      <c r="OEE35" s="120"/>
      <c r="OEF35" s="175"/>
      <c r="OEG35" s="120"/>
      <c r="OEH35" s="175"/>
      <c r="OEI35" s="120"/>
      <c r="OEJ35" s="175"/>
      <c r="OEK35" s="120"/>
      <c r="OEL35" s="175"/>
      <c r="OEM35" s="120"/>
      <c r="OEN35" s="175"/>
      <c r="OEO35" s="120"/>
      <c r="OEP35" s="175"/>
      <c r="OEQ35" s="120"/>
      <c r="OER35" s="175"/>
      <c r="OES35" s="120"/>
      <c r="OET35" s="175"/>
      <c r="OEU35" s="120"/>
      <c r="OEV35" s="175"/>
      <c r="OEW35" s="120"/>
      <c r="OEX35" s="175"/>
      <c r="OEY35" s="120"/>
      <c r="OEZ35" s="175"/>
      <c r="OFA35" s="120"/>
      <c r="OFB35" s="175"/>
      <c r="OFC35" s="120"/>
      <c r="OFD35" s="175"/>
      <c r="OFE35" s="120"/>
      <c r="OFF35" s="175"/>
      <c r="OFG35" s="120"/>
      <c r="OFH35" s="175"/>
      <c r="OFI35" s="120"/>
      <c r="OFJ35" s="175"/>
      <c r="OFK35" s="120"/>
      <c r="OFL35" s="175"/>
      <c r="OFM35" s="120"/>
      <c r="OFN35" s="175"/>
      <c r="OFO35" s="120"/>
      <c r="OFP35" s="175"/>
      <c r="OFQ35" s="120"/>
      <c r="OFR35" s="175"/>
      <c r="OFS35" s="120"/>
      <c r="OFT35" s="175"/>
      <c r="OFU35" s="120"/>
      <c r="OFV35" s="175"/>
      <c r="OFW35" s="120"/>
      <c r="OFX35" s="175"/>
      <c r="OFY35" s="120"/>
      <c r="OFZ35" s="175"/>
      <c r="OGA35" s="120"/>
      <c r="OGB35" s="175"/>
      <c r="OGC35" s="120"/>
      <c r="OGD35" s="175"/>
      <c r="OGE35" s="120"/>
      <c r="OGF35" s="175"/>
      <c r="OGG35" s="120"/>
      <c r="OGH35" s="175"/>
      <c r="OGI35" s="120"/>
      <c r="OGJ35" s="175"/>
      <c r="OGK35" s="120"/>
      <c r="OGL35" s="175"/>
      <c r="OGM35" s="120"/>
      <c r="OGN35" s="175"/>
      <c r="OGO35" s="120"/>
      <c r="OGP35" s="175"/>
      <c r="OGQ35" s="120"/>
      <c r="OGR35" s="175"/>
      <c r="OGS35" s="120"/>
      <c r="OGT35" s="175"/>
      <c r="OGU35" s="120"/>
      <c r="OGV35" s="175"/>
      <c r="OGW35" s="120"/>
      <c r="OGX35" s="175"/>
      <c r="OGY35" s="120"/>
      <c r="OGZ35" s="175"/>
      <c r="OHA35" s="120"/>
      <c r="OHB35" s="175"/>
      <c r="OHC35" s="120"/>
      <c r="OHD35" s="175"/>
      <c r="OHE35" s="120"/>
      <c r="OHF35" s="175"/>
      <c r="OHG35" s="120"/>
      <c r="OHH35" s="175"/>
      <c r="OHI35" s="120"/>
      <c r="OHJ35" s="175"/>
      <c r="OHK35" s="120"/>
      <c r="OHL35" s="175"/>
      <c r="OHM35" s="120"/>
      <c r="OHN35" s="175"/>
      <c r="OHO35" s="120"/>
      <c r="OHP35" s="175"/>
      <c r="OHQ35" s="120"/>
      <c r="OHR35" s="175"/>
      <c r="OHS35" s="120"/>
      <c r="OHT35" s="175"/>
      <c r="OHU35" s="120"/>
      <c r="OHV35" s="175"/>
      <c r="OHW35" s="120"/>
      <c r="OHX35" s="175"/>
      <c r="OHY35" s="120"/>
      <c r="OHZ35" s="175"/>
      <c r="OIA35" s="120"/>
      <c r="OIB35" s="175"/>
      <c r="OIC35" s="120"/>
      <c r="OID35" s="175"/>
      <c r="OIE35" s="120"/>
      <c r="OIF35" s="175"/>
      <c r="OIG35" s="120"/>
      <c r="OIH35" s="175"/>
      <c r="OII35" s="120"/>
      <c r="OIJ35" s="175"/>
      <c r="OIK35" s="120"/>
      <c r="OIL35" s="175"/>
      <c r="OIM35" s="120"/>
      <c r="OIN35" s="175"/>
      <c r="OIO35" s="120"/>
      <c r="OIP35" s="175"/>
      <c r="OIQ35" s="120"/>
      <c r="OIR35" s="175"/>
      <c r="OIS35" s="120"/>
      <c r="OIT35" s="175"/>
      <c r="OIU35" s="120"/>
      <c r="OIV35" s="175"/>
      <c r="OIW35" s="120"/>
      <c r="OIX35" s="175"/>
      <c r="OIY35" s="120"/>
      <c r="OIZ35" s="175"/>
      <c r="OJA35" s="120"/>
      <c r="OJB35" s="175"/>
      <c r="OJC35" s="120"/>
      <c r="OJD35" s="175"/>
      <c r="OJE35" s="120"/>
      <c r="OJF35" s="175"/>
      <c r="OJG35" s="120"/>
      <c r="OJH35" s="175"/>
      <c r="OJI35" s="120"/>
      <c r="OJJ35" s="175"/>
      <c r="OJK35" s="120"/>
      <c r="OJL35" s="175"/>
      <c r="OJM35" s="120"/>
      <c r="OJN35" s="175"/>
      <c r="OJO35" s="120"/>
      <c r="OJP35" s="175"/>
      <c r="OJQ35" s="120"/>
      <c r="OJR35" s="175"/>
      <c r="OJS35" s="120"/>
      <c r="OJT35" s="175"/>
      <c r="OJU35" s="120"/>
      <c r="OJV35" s="175"/>
      <c r="OJW35" s="120"/>
      <c r="OJX35" s="175"/>
      <c r="OJY35" s="120"/>
      <c r="OJZ35" s="175"/>
      <c r="OKA35" s="120"/>
      <c r="OKB35" s="175"/>
      <c r="OKC35" s="120"/>
      <c r="OKD35" s="175"/>
      <c r="OKE35" s="120"/>
      <c r="OKF35" s="175"/>
      <c r="OKG35" s="120"/>
      <c r="OKH35" s="175"/>
      <c r="OKI35" s="120"/>
      <c r="OKJ35" s="175"/>
      <c r="OKK35" s="120"/>
      <c r="OKL35" s="175"/>
      <c r="OKM35" s="120"/>
      <c r="OKN35" s="175"/>
      <c r="OKO35" s="120"/>
      <c r="OKP35" s="175"/>
      <c r="OKQ35" s="120"/>
      <c r="OKR35" s="175"/>
      <c r="OKS35" s="120"/>
      <c r="OKT35" s="175"/>
      <c r="OKU35" s="120"/>
      <c r="OKV35" s="175"/>
      <c r="OKW35" s="120"/>
      <c r="OKX35" s="175"/>
      <c r="OKY35" s="120"/>
      <c r="OKZ35" s="175"/>
      <c r="OLA35" s="120"/>
      <c r="OLB35" s="175"/>
      <c r="OLC35" s="120"/>
      <c r="OLD35" s="175"/>
      <c r="OLE35" s="120"/>
      <c r="OLF35" s="175"/>
      <c r="OLG35" s="120"/>
      <c r="OLH35" s="175"/>
      <c r="OLI35" s="120"/>
      <c r="OLJ35" s="175"/>
      <c r="OLK35" s="120"/>
      <c r="OLL35" s="175"/>
      <c r="OLM35" s="120"/>
      <c r="OLN35" s="175"/>
      <c r="OLO35" s="120"/>
      <c r="OLP35" s="175"/>
      <c r="OLQ35" s="120"/>
      <c r="OLR35" s="175"/>
      <c r="OLS35" s="120"/>
      <c r="OLT35" s="175"/>
      <c r="OLU35" s="120"/>
      <c r="OLV35" s="175"/>
      <c r="OLW35" s="120"/>
      <c r="OLX35" s="175"/>
      <c r="OLY35" s="120"/>
      <c r="OLZ35" s="175"/>
      <c r="OMA35" s="120"/>
      <c r="OMB35" s="175"/>
      <c r="OMC35" s="120"/>
      <c r="OMD35" s="175"/>
      <c r="OME35" s="120"/>
      <c r="OMF35" s="175"/>
      <c r="OMG35" s="120"/>
      <c r="OMH35" s="175"/>
      <c r="OMI35" s="120"/>
      <c r="OMJ35" s="175"/>
      <c r="OMK35" s="120"/>
      <c r="OML35" s="175"/>
      <c r="OMM35" s="120"/>
      <c r="OMN35" s="175"/>
      <c r="OMO35" s="120"/>
      <c r="OMP35" s="175"/>
      <c r="OMQ35" s="120"/>
      <c r="OMR35" s="175"/>
      <c r="OMS35" s="120"/>
      <c r="OMT35" s="175"/>
      <c r="OMU35" s="120"/>
      <c r="OMV35" s="175"/>
      <c r="OMW35" s="120"/>
      <c r="OMX35" s="175"/>
      <c r="OMY35" s="120"/>
      <c r="OMZ35" s="175"/>
      <c r="ONA35" s="120"/>
      <c r="ONB35" s="175"/>
      <c r="ONC35" s="120"/>
      <c r="OND35" s="175"/>
      <c r="ONE35" s="120"/>
      <c r="ONF35" s="175"/>
      <c r="ONG35" s="120"/>
      <c r="ONH35" s="175"/>
      <c r="ONI35" s="120"/>
      <c r="ONJ35" s="175"/>
      <c r="ONK35" s="120"/>
      <c r="ONL35" s="175"/>
      <c r="ONM35" s="120"/>
      <c r="ONN35" s="175"/>
      <c r="ONO35" s="120"/>
      <c r="ONP35" s="175"/>
      <c r="ONQ35" s="120"/>
      <c r="ONR35" s="175"/>
      <c r="ONS35" s="120"/>
      <c r="ONT35" s="175"/>
      <c r="ONU35" s="120"/>
      <c r="ONV35" s="175"/>
      <c r="ONW35" s="120"/>
      <c r="ONX35" s="175"/>
      <c r="ONY35" s="120"/>
      <c r="ONZ35" s="175"/>
      <c r="OOA35" s="120"/>
      <c r="OOB35" s="175"/>
      <c r="OOC35" s="120"/>
      <c r="OOD35" s="175"/>
      <c r="OOE35" s="120"/>
      <c r="OOF35" s="175"/>
      <c r="OOG35" s="120"/>
      <c r="OOH35" s="175"/>
      <c r="OOI35" s="120"/>
      <c r="OOJ35" s="175"/>
      <c r="OOK35" s="120"/>
      <c r="OOL35" s="175"/>
      <c r="OOM35" s="120"/>
      <c r="OON35" s="175"/>
      <c r="OOO35" s="120"/>
      <c r="OOP35" s="175"/>
      <c r="OOQ35" s="120"/>
      <c r="OOR35" s="175"/>
      <c r="OOS35" s="120"/>
      <c r="OOT35" s="175"/>
      <c r="OOU35" s="120"/>
      <c r="OOV35" s="175"/>
      <c r="OOW35" s="120"/>
      <c r="OOX35" s="175"/>
      <c r="OOY35" s="120"/>
      <c r="OOZ35" s="175"/>
      <c r="OPA35" s="120"/>
      <c r="OPB35" s="175"/>
      <c r="OPC35" s="120"/>
      <c r="OPD35" s="175"/>
      <c r="OPE35" s="120"/>
      <c r="OPF35" s="175"/>
      <c r="OPG35" s="120"/>
      <c r="OPH35" s="175"/>
      <c r="OPI35" s="120"/>
      <c r="OPJ35" s="175"/>
      <c r="OPK35" s="120"/>
      <c r="OPL35" s="175"/>
      <c r="OPM35" s="120"/>
      <c r="OPN35" s="175"/>
      <c r="OPO35" s="120"/>
      <c r="OPP35" s="175"/>
      <c r="OPQ35" s="120"/>
      <c r="OPR35" s="175"/>
      <c r="OPS35" s="120"/>
      <c r="OPT35" s="175"/>
      <c r="OPU35" s="120"/>
      <c r="OPV35" s="175"/>
      <c r="OPW35" s="120"/>
      <c r="OPX35" s="175"/>
      <c r="OPY35" s="120"/>
      <c r="OPZ35" s="175"/>
      <c r="OQA35" s="120"/>
      <c r="OQB35" s="175"/>
      <c r="OQC35" s="120"/>
      <c r="OQD35" s="175"/>
      <c r="OQE35" s="120"/>
      <c r="OQF35" s="175"/>
      <c r="OQG35" s="120"/>
      <c r="OQH35" s="175"/>
      <c r="OQI35" s="120"/>
      <c r="OQJ35" s="175"/>
      <c r="OQK35" s="120"/>
      <c r="OQL35" s="175"/>
      <c r="OQM35" s="120"/>
      <c r="OQN35" s="175"/>
      <c r="OQO35" s="120"/>
      <c r="OQP35" s="175"/>
      <c r="OQQ35" s="120"/>
      <c r="OQR35" s="175"/>
      <c r="OQS35" s="120"/>
      <c r="OQT35" s="175"/>
      <c r="OQU35" s="120"/>
      <c r="OQV35" s="175"/>
      <c r="OQW35" s="120"/>
      <c r="OQX35" s="175"/>
      <c r="OQY35" s="120"/>
      <c r="OQZ35" s="175"/>
      <c r="ORA35" s="120"/>
      <c r="ORB35" s="175"/>
      <c r="ORC35" s="120"/>
      <c r="ORD35" s="175"/>
      <c r="ORE35" s="120"/>
      <c r="ORF35" s="175"/>
      <c r="ORG35" s="120"/>
      <c r="ORH35" s="175"/>
      <c r="ORI35" s="120"/>
      <c r="ORJ35" s="175"/>
      <c r="ORK35" s="120"/>
      <c r="ORL35" s="175"/>
      <c r="ORM35" s="120"/>
      <c r="ORN35" s="175"/>
      <c r="ORO35" s="120"/>
      <c r="ORP35" s="175"/>
      <c r="ORQ35" s="120"/>
      <c r="ORR35" s="175"/>
      <c r="ORS35" s="120"/>
      <c r="ORT35" s="175"/>
      <c r="ORU35" s="120"/>
      <c r="ORV35" s="175"/>
      <c r="ORW35" s="120"/>
      <c r="ORX35" s="175"/>
      <c r="ORY35" s="120"/>
      <c r="ORZ35" s="175"/>
      <c r="OSA35" s="120"/>
      <c r="OSB35" s="175"/>
      <c r="OSC35" s="120"/>
      <c r="OSD35" s="175"/>
      <c r="OSE35" s="120"/>
      <c r="OSF35" s="175"/>
      <c r="OSG35" s="120"/>
      <c r="OSH35" s="175"/>
      <c r="OSI35" s="120"/>
      <c r="OSJ35" s="175"/>
      <c r="OSK35" s="120"/>
      <c r="OSL35" s="175"/>
      <c r="OSM35" s="120"/>
      <c r="OSN35" s="175"/>
      <c r="OSO35" s="120"/>
      <c r="OSP35" s="175"/>
      <c r="OSQ35" s="120"/>
      <c r="OSR35" s="175"/>
      <c r="OSS35" s="120"/>
      <c r="OST35" s="175"/>
      <c r="OSU35" s="120"/>
      <c r="OSV35" s="175"/>
      <c r="OSW35" s="120"/>
      <c r="OSX35" s="175"/>
      <c r="OSY35" s="120"/>
      <c r="OSZ35" s="175"/>
      <c r="OTA35" s="120"/>
      <c r="OTB35" s="175"/>
      <c r="OTC35" s="120"/>
      <c r="OTD35" s="175"/>
      <c r="OTE35" s="120"/>
      <c r="OTF35" s="175"/>
      <c r="OTG35" s="120"/>
      <c r="OTH35" s="175"/>
      <c r="OTI35" s="120"/>
      <c r="OTJ35" s="175"/>
      <c r="OTK35" s="120"/>
      <c r="OTL35" s="175"/>
      <c r="OTM35" s="120"/>
      <c r="OTN35" s="175"/>
      <c r="OTO35" s="120"/>
      <c r="OTP35" s="175"/>
      <c r="OTQ35" s="120"/>
      <c r="OTR35" s="175"/>
      <c r="OTS35" s="120"/>
      <c r="OTT35" s="175"/>
      <c r="OTU35" s="120"/>
      <c r="OTV35" s="175"/>
      <c r="OTW35" s="120"/>
      <c r="OTX35" s="175"/>
      <c r="OTY35" s="120"/>
      <c r="OTZ35" s="175"/>
      <c r="OUA35" s="120"/>
      <c r="OUB35" s="175"/>
      <c r="OUC35" s="120"/>
      <c r="OUD35" s="175"/>
      <c r="OUE35" s="120"/>
      <c r="OUF35" s="175"/>
      <c r="OUG35" s="120"/>
      <c r="OUH35" s="175"/>
      <c r="OUI35" s="120"/>
      <c r="OUJ35" s="175"/>
      <c r="OUK35" s="120"/>
      <c r="OUL35" s="175"/>
      <c r="OUM35" s="120"/>
      <c r="OUN35" s="175"/>
      <c r="OUO35" s="120"/>
      <c r="OUP35" s="175"/>
      <c r="OUQ35" s="120"/>
      <c r="OUR35" s="175"/>
      <c r="OUS35" s="120"/>
      <c r="OUT35" s="175"/>
      <c r="OUU35" s="120"/>
      <c r="OUV35" s="175"/>
      <c r="OUW35" s="120"/>
      <c r="OUX35" s="175"/>
      <c r="OUY35" s="120"/>
      <c r="OUZ35" s="175"/>
      <c r="OVA35" s="120"/>
      <c r="OVB35" s="175"/>
      <c r="OVC35" s="120"/>
      <c r="OVD35" s="175"/>
      <c r="OVE35" s="120"/>
      <c r="OVF35" s="175"/>
      <c r="OVG35" s="120"/>
      <c r="OVH35" s="175"/>
      <c r="OVI35" s="120"/>
      <c r="OVJ35" s="175"/>
      <c r="OVK35" s="120"/>
      <c r="OVL35" s="175"/>
      <c r="OVM35" s="120"/>
      <c r="OVN35" s="175"/>
      <c r="OVO35" s="120"/>
      <c r="OVP35" s="175"/>
      <c r="OVQ35" s="120"/>
      <c r="OVR35" s="175"/>
      <c r="OVS35" s="120"/>
      <c r="OVT35" s="175"/>
      <c r="OVU35" s="120"/>
      <c r="OVV35" s="175"/>
      <c r="OVW35" s="120"/>
      <c r="OVX35" s="175"/>
      <c r="OVY35" s="120"/>
      <c r="OVZ35" s="175"/>
      <c r="OWA35" s="120"/>
      <c r="OWB35" s="175"/>
      <c r="OWC35" s="120"/>
      <c r="OWD35" s="175"/>
      <c r="OWE35" s="120"/>
      <c r="OWF35" s="175"/>
      <c r="OWG35" s="120"/>
      <c r="OWH35" s="175"/>
      <c r="OWI35" s="120"/>
      <c r="OWJ35" s="175"/>
      <c r="OWK35" s="120"/>
      <c r="OWL35" s="175"/>
      <c r="OWM35" s="120"/>
      <c r="OWN35" s="175"/>
      <c r="OWO35" s="120"/>
      <c r="OWP35" s="175"/>
      <c r="OWQ35" s="120"/>
      <c r="OWR35" s="175"/>
      <c r="OWS35" s="120"/>
      <c r="OWT35" s="175"/>
      <c r="OWU35" s="120"/>
      <c r="OWV35" s="175"/>
      <c r="OWW35" s="120"/>
      <c r="OWX35" s="175"/>
      <c r="OWY35" s="120"/>
      <c r="OWZ35" s="175"/>
      <c r="OXA35" s="120"/>
      <c r="OXB35" s="175"/>
      <c r="OXC35" s="120"/>
      <c r="OXD35" s="175"/>
      <c r="OXE35" s="120"/>
      <c r="OXF35" s="175"/>
      <c r="OXG35" s="120"/>
      <c r="OXH35" s="175"/>
      <c r="OXI35" s="120"/>
      <c r="OXJ35" s="175"/>
      <c r="OXK35" s="120"/>
      <c r="OXL35" s="175"/>
      <c r="OXM35" s="120"/>
      <c r="OXN35" s="175"/>
      <c r="OXO35" s="120"/>
      <c r="OXP35" s="175"/>
      <c r="OXQ35" s="120"/>
      <c r="OXR35" s="175"/>
      <c r="OXS35" s="120"/>
      <c r="OXT35" s="175"/>
      <c r="OXU35" s="120"/>
      <c r="OXV35" s="175"/>
      <c r="OXW35" s="120"/>
      <c r="OXX35" s="175"/>
      <c r="OXY35" s="120"/>
      <c r="OXZ35" s="175"/>
      <c r="OYA35" s="120"/>
      <c r="OYB35" s="175"/>
      <c r="OYC35" s="120"/>
      <c r="OYD35" s="175"/>
      <c r="OYE35" s="120"/>
      <c r="OYF35" s="175"/>
      <c r="OYG35" s="120"/>
      <c r="OYH35" s="175"/>
      <c r="OYI35" s="120"/>
      <c r="OYJ35" s="175"/>
      <c r="OYK35" s="120"/>
      <c r="OYL35" s="175"/>
      <c r="OYM35" s="120"/>
      <c r="OYN35" s="175"/>
      <c r="OYO35" s="120"/>
      <c r="OYP35" s="175"/>
      <c r="OYQ35" s="120"/>
      <c r="OYR35" s="175"/>
      <c r="OYS35" s="120"/>
      <c r="OYT35" s="175"/>
      <c r="OYU35" s="120"/>
      <c r="OYV35" s="175"/>
      <c r="OYW35" s="120"/>
      <c r="OYX35" s="175"/>
      <c r="OYY35" s="120"/>
      <c r="OYZ35" s="175"/>
      <c r="OZA35" s="120"/>
      <c r="OZB35" s="175"/>
      <c r="OZC35" s="120"/>
      <c r="OZD35" s="175"/>
      <c r="OZE35" s="120"/>
      <c r="OZF35" s="175"/>
      <c r="OZG35" s="120"/>
      <c r="OZH35" s="175"/>
      <c r="OZI35" s="120"/>
      <c r="OZJ35" s="175"/>
      <c r="OZK35" s="120"/>
      <c r="OZL35" s="175"/>
      <c r="OZM35" s="120"/>
      <c r="OZN35" s="175"/>
      <c r="OZO35" s="120"/>
      <c r="OZP35" s="175"/>
      <c r="OZQ35" s="120"/>
      <c r="OZR35" s="175"/>
      <c r="OZS35" s="120"/>
      <c r="OZT35" s="175"/>
      <c r="OZU35" s="120"/>
      <c r="OZV35" s="175"/>
      <c r="OZW35" s="120"/>
      <c r="OZX35" s="175"/>
      <c r="OZY35" s="120"/>
      <c r="OZZ35" s="175"/>
      <c r="PAA35" s="120"/>
      <c r="PAB35" s="175"/>
      <c r="PAC35" s="120"/>
      <c r="PAD35" s="175"/>
      <c r="PAE35" s="120"/>
      <c r="PAF35" s="175"/>
      <c r="PAG35" s="120"/>
      <c r="PAH35" s="175"/>
      <c r="PAI35" s="120"/>
      <c r="PAJ35" s="175"/>
      <c r="PAK35" s="120"/>
      <c r="PAL35" s="175"/>
      <c r="PAM35" s="120"/>
      <c r="PAN35" s="175"/>
      <c r="PAO35" s="120"/>
      <c r="PAP35" s="175"/>
      <c r="PAQ35" s="120"/>
      <c r="PAR35" s="175"/>
      <c r="PAS35" s="120"/>
      <c r="PAT35" s="175"/>
      <c r="PAU35" s="120"/>
      <c r="PAV35" s="175"/>
      <c r="PAW35" s="120"/>
      <c r="PAX35" s="175"/>
      <c r="PAY35" s="120"/>
      <c r="PAZ35" s="175"/>
      <c r="PBA35" s="120"/>
      <c r="PBB35" s="175"/>
      <c r="PBC35" s="120"/>
      <c r="PBD35" s="175"/>
      <c r="PBE35" s="120"/>
      <c r="PBF35" s="175"/>
      <c r="PBG35" s="120"/>
      <c r="PBH35" s="175"/>
      <c r="PBI35" s="120"/>
      <c r="PBJ35" s="175"/>
      <c r="PBK35" s="120"/>
      <c r="PBL35" s="175"/>
      <c r="PBM35" s="120"/>
      <c r="PBN35" s="175"/>
      <c r="PBO35" s="120"/>
      <c r="PBP35" s="175"/>
      <c r="PBQ35" s="120"/>
      <c r="PBR35" s="175"/>
      <c r="PBS35" s="120"/>
      <c r="PBT35" s="175"/>
      <c r="PBU35" s="120"/>
      <c r="PBV35" s="175"/>
      <c r="PBW35" s="120"/>
      <c r="PBX35" s="175"/>
      <c r="PBY35" s="120"/>
      <c r="PBZ35" s="175"/>
      <c r="PCA35" s="120"/>
      <c r="PCB35" s="175"/>
      <c r="PCC35" s="120"/>
      <c r="PCD35" s="175"/>
      <c r="PCE35" s="120"/>
      <c r="PCF35" s="175"/>
      <c r="PCG35" s="120"/>
      <c r="PCH35" s="175"/>
      <c r="PCI35" s="120"/>
      <c r="PCJ35" s="175"/>
      <c r="PCK35" s="120"/>
      <c r="PCL35" s="175"/>
      <c r="PCM35" s="120"/>
      <c r="PCN35" s="175"/>
      <c r="PCO35" s="120"/>
      <c r="PCP35" s="175"/>
      <c r="PCQ35" s="120"/>
      <c r="PCR35" s="175"/>
      <c r="PCS35" s="120"/>
      <c r="PCT35" s="175"/>
      <c r="PCU35" s="120"/>
      <c r="PCV35" s="175"/>
      <c r="PCW35" s="120"/>
      <c r="PCX35" s="175"/>
      <c r="PCY35" s="120"/>
      <c r="PCZ35" s="175"/>
      <c r="PDA35" s="120"/>
      <c r="PDB35" s="175"/>
      <c r="PDC35" s="120"/>
      <c r="PDD35" s="175"/>
      <c r="PDE35" s="120"/>
      <c r="PDF35" s="175"/>
      <c r="PDG35" s="120"/>
      <c r="PDH35" s="175"/>
      <c r="PDI35" s="120"/>
      <c r="PDJ35" s="175"/>
      <c r="PDK35" s="120"/>
      <c r="PDL35" s="175"/>
      <c r="PDM35" s="120"/>
      <c r="PDN35" s="175"/>
      <c r="PDO35" s="120"/>
      <c r="PDP35" s="175"/>
      <c r="PDQ35" s="120"/>
      <c r="PDR35" s="175"/>
      <c r="PDS35" s="120"/>
      <c r="PDT35" s="175"/>
      <c r="PDU35" s="120"/>
      <c r="PDV35" s="175"/>
      <c r="PDW35" s="120"/>
      <c r="PDX35" s="175"/>
      <c r="PDY35" s="120"/>
      <c r="PDZ35" s="175"/>
      <c r="PEA35" s="120"/>
      <c r="PEB35" s="175"/>
      <c r="PEC35" s="120"/>
      <c r="PED35" s="175"/>
      <c r="PEE35" s="120"/>
      <c r="PEF35" s="175"/>
      <c r="PEG35" s="120"/>
      <c r="PEH35" s="175"/>
      <c r="PEI35" s="120"/>
      <c r="PEJ35" s="175"/>
      <c r="PEK35" s="120"/>
      <c r="PEL35" s="175"/>
      <c r="PEM35" s="120"/>
      <c r="PEN35" s="175"/>
      <c r="PEO35" s="120"/>
      <c r="PEP35" s="175"/>
      <c r="PEQ35" s="120"/>
      <c r="PER35" s="175"/>
      <c r="PES35" s="120"/>
      <c r="PET35" s="175"/>
      <c r="PEU35" s="120"/>
      <c r="PEV35" s="175"/>
      <c r="PEW35" s="120"/>
      <c r="PEX35" s="175"/>
      <c r="PEY35" s="120"/>
      <c r="PEZ35" s="175"/>
      <c r="PFA35" s="120"/>
      <c r="PFB35" s="175"/>
      <c r="PFC35" s="120"/>
      <c r="PFD35" s="175"/>
      <c r="PFE35" s="120"/>
      <c r="PFF35" s="175"/>
      <c r="PFG35" s="120"/>
      <c r="PFH35" s="175"/>
      <c r="PFI35" s="120"/>
      <c r="PFJ35" s="175"/>
      <c r="PFK35" s="120"/>
      <c r="PFL35" s="175"/>
      <c r="PFM35" s="120"/>
      <c r="PFN35" s="175"/>
      <c r="PFO35" s="120"/>
      <c r="PFP35" s="175"/>
      <c r="PFQ35" s="120"/>
      <c r="PFR35" s="175"/>
      <c r="PFS35" s="120"/>
      <c r="PFT35" s="175"/>
      <c r="PFU35" s="120"/>
      <c r="PFV35" s="175"/>
      <c r="PFW35" s="120"/>
      <c r="PFX35" s="175"/>
      <c r="PFY35" s="120"/>
      <c r="PFZ35" s="175"/>
      <c r="PGA35" s="120"/>
      <c r="PGB35" s="175"/>
      <c r="PGC35" s="120"/>
      <c r="PGD35" s="175"/>
      <c r="PGE35" s="120"/>
      <c r="PGF35" s="175"/>
      <c r="PGG35" s="120"/>
      <c r="PGH35" s="175"/>
      <c r="PGI35" s="120"/>
      <c r="PGJ35" s="175"/>
      <c r="PGK35" s="120"/>
      <c r="PGL35" s="175"/>
      <c r="PGM35" s="120"/>
      <c r="PGN35" s="175"/>
      <c r="PGO35" s="120"/>
      <c r="PGP35" s="175"/>
      <c r="PGQ35" s="120"/>
      <c r="PGR35" s="175"/>
      <c r="PGS35" s="120"/>
      <c r="PGT35" s="175"/>
      <c r="PGU35" s="120"/>
      <c r="PGV35" s="175"/>
      <c r="PGW35" s="120"/>
      <c r="PGX35" s="175"/>
      <c r="PGY35" s="120"/>
      <c r="PGZ35" s="175"/>
      <c r="PHA35" s="120"/>
      <c r="PHB35" s="175"/>
      <c r="PHC35" s="120"/>
      <c r="PHD35" s="175"/>
      <c r="PHE35" s="120"/>
      <c r="PHF35" s="175"/>
      <c r="PHG35" s="120"/>
      <c r="PHH35" s="175"/>
      <c r="PHI35" s="120"/>
      <c r="PHJ35" s="175"/>
      <c r="PHK35" s="120"/>
      <c r="PHL35" s="175"/>
      <c r="PHM35" s="120"/>
      <c r="PHN35" s="175"/>
      <c r="PHO35" s="120"/>
      <c r="PHP35" s="175"/>
      <c r="PHQ35" s="120"/>
      <c r="PHR35" s="175"/>
      <c r="PHS35" s="120"/>
      <c r="PHT35" s="175"/>
      <c r="PHU35" s="120"/>
      <c r="PHV35" s="175"/>
      <c r="PHW35" s="120"/>
      <c r="PHX35" s="175"/>
      <c r="PHY35" s="120"/>
      <c r="PHZ35" s="175"/>
      <c r="PIA35" s="120"/>
      <c r="PIB35" s="175"/>
      <c r="PIC35" s="120"/>
      <c r="PID35" s="175"/>
      <c r="PIE35" s="120"/>
      <c r="PIF35" s="175"/>
      <c r="PIG35" s="120"/>
      <c r="PIH35" s="175"/>
      <c r="PII35" s="120"/>
      <c r="PIJ35" s="175"/>
      <c r="PIK35" s="120"/>
      <c r="PIL35" s="175"/>
      <c r="PIM35" s="120"/>
      <c r="PIN35" s="175"/>
      <c r="PIO35" s="120"/>
      <c r="PIP35" s="175"/>
      <c r="PIQ35" s="120"/>
      <c r="PIR35" s="175"/>
      <c r="PIS35" s="120"/>
      <c r="PIT35" s="175"/>
      <c r="PIU35" s="120"/>
      <c r="PIV35" s="175"/>
      <c r="PIW35" s="120"/>
      <c r="PIX35" s="175"/>
      <c r="PIY35" s="120"/>
      <c r="PIZ35" s="175"/>
      <c r="PJA35" s="120"/>
      <c r="PJB35" s="175"/>
      <c r="PJC35" s="120"/>
      <c r="PJD35" s="175"/>
      <c r="PJE35" s="120"/>
      <c r="PJF35" s="175"/>
      <c r="PJG35" s="120"/>
      <c r="PJH35" s="175"/>
      <c r="PJI35" s="120"/>
      <c r="PJJ35" s="175"/>
      <c r="PJK35" s="120"/>
      <c r="PJL35" s="175"/>
      <c r="PJM35" s="120"/>
      <c r="PJN35" s="175"/>
      <c r="PJO35" s="120"/>
      <c r="PJP35" s="175"/>
      <c r="PJQ35" s="120"/>
      <c r="PJR35" s="175"/>
      <c r="PJS35" s="120"/>
      <c r="PJT35" s="175"/>
      <c r="PJU35" s="120"/>
      <c r="PJV35" s="175"/>
      <c r="PJW35" s="120"/>
      <c r="PJX35" s="175"/>
      <c r="PJY35" s="120"/>
      <c r="PJZ35" s="175"/>
      <c r="PKA35" s="120"/>
      <c r="PKB35" s="175"/>
      <c r="PKC35" s="120"/>
      <c r="PKD35" s="175"/>
      <c r="PKE35" s="120"/>
      <c r="PKF35" s="175"/>
      <c r="PKG35" s="120"/>
      <c r="PKH35" s="175"/>
      <c r="PKI35" s="120"/>
      <c r="PKJ35" s="175"/>
      <c r="PKK35" s="120"/>
      <c r="PKL35" s="175"/>
      <c r="PKM35" s="120"/>
      <c r="PKN35" s="175"/>
      <c r="PKO35" s="120"/>
      <c r="PKP35" s="175"/>
      <c r="PKQ35" s="120"/>
      <c r="PKR35" s="175"/>
      <c r="PKS35" s="120"/>
      <c r="PKT35" s="175"/>
      <c r="PKU35" s="120"/>
      <c r="PKV35" s="175"/>
      <c r="PKW35" s="120"/>
      <c r="PKX35" s="175"/>
      <c r="PKY35" s="120"/>
      <c r="PKZ35" s="175"/>
      <c r="PLA35" s="120"/>
      <c r="PLB35" s="175"/>
      <c r="PLC35" s="120"/>
      <c r="PLD35" s="175"/>
      <c r="PLE35" s="120"/>
      <c r="PLF35" s="175"/>
      <c r="PLG35" s="120"/>
      <c r="PLH35" s="175"/>
      <c r="PLI35" s="120"/>
      <c r="PLJ35" s="175"/>
      <c r="PLK35" s="120"/>
      <c r="PLL35" s="175"/>
      <c r="PLM35" s="120"/>
      <c r="PLN35" s="175"/>
      <c r="PLO35" s="120"/>
      <c r="PLP35" s="175"/>
      <c r="PLQ35" s="120"/>
      <c r="PLR35" s="175"/>
      <c r="PLS35" s="120"/>
      <c r="PLT35" s="175"/>
      <c r="PLU35" s="120"/>
      <c r="PLV35" s="175"/>
      <c r="PLW35" s="120"/>
      <c r="PLX35" s="175"/>
      <c r="PLY35" s="120"/>
      <c r="PLZ35" s="175"/>
      <c r="PMA35" s="120"/>
      <c r="PMB35" s="175"/>
      <c r="PMC35" s="120"/>
      <c r="PMD35" s="175"/>
      <c r="PME35" s="120"/>
      <c r="PMF35" s="175"/>
      <c r="PMG35" s="120"/>
      <c r="PMH35" s="175"/>
      <c r="PMI35" s="120"/>
      <c r="PMJ35" s="175"/>
      <c r="PMK35" s="120"/>
      <c r="PML35" s="175"/>
      <c r="PMM35" s="120"/>
      <c r="PMN35" s="175"/>
      <c r="PMO35" s="120"/>
      <c r="PMP35" s="175"/>
      <c r="PMQ35" s="120"/>
      <c r="PMR35" s="175"/>
      <c r="PMS35" s="120"/>
      <c r="PMT35" s="175"/>
      <c r="PMU35" s="120"/>
      <c r="PMV35" s="175"/>
      <c r="PMW35" s="120"/>
      <c r="PMX35" s="175"/>
      <c r="PMY35" s="120"/>
      <c r="PMZ35" s="175"/>
      <c r="PNA35" s="120"/>
      <c r="PNB35" s="175"/>
      <c r="PNC35" s="120"/>
      <c r="PND35" s="175"/>
      <c r="PNE35" s="120"/>
      <c r="PNF35" s="175"/>
      <c r="PNG35" s="120"/>
      <c r="PNH35" s="175"/>
      <c r="PNI35" s="120"/>
      <c r="PNJ35" s="175"/>
      <c r="PNK35" s="120"/>
      <c r="PNL35" s="175"/>
      <c r="PNM35" s="120"/>
      <c r="PNN35" s="175"/>
      <c r="PNO35" s="120"/>
      <c r="PNP35" s="175"/>
      <c r="PNQ35" s="120"/>
      <c r="PNR35" s="175"/>
      <c r="PNS35" s="120"/>
      <c r="PNT35" s="175"/>
      <c r="PNU35" s="120"/>
      <c r="PNV35" s="175"/>
      <c r="PNW35" s="120"/>
      <c r="PNX35" s="175"/>
      <c r="PNY35" s="120"/>
      <c r="PNZ35" s="175"/>
      <c r="POA35" s="120"/>
      <c r="POB35" s="175"/>
      <c r="POC35" s="120"/>
      <c r="POD35" s="175"/>
      <c r="POE35" s="120"/>
      <c r="POF35" s="175"/>
      <c r="POG35" s="120"/>
      <c r="POH35" s="175"/>
      <c r="POI35" s="120"/>
      <c r="POJ35" s="175"/>
      <c r="POK35" s="120"/>
      <c r="POL35" s="175"/>
      <c r="POM35" s="120"/>
      <c r="PON35" s="175"/>
      <c r="POO35" s="120"/>
      <c r="POP35" s="175"/>
      <c r="POQ35" s="120"/>
      <c r="POR35" s="175"/>
      <c r="POS35" s="120"/>
      <c r="POT35" s="175"/>
      <c r="POU35" s="120"/>
      <c r="POV35" s="175"/>
      <c r="POW35" s="120"/>
      <c r="POX35" s="175"/>
      <c r="POY35" s="120"/>
      <c r="POZ35" s="175"/>
      <c r="PPA35" s="120"/>
      <c r="PPB35" s="175"/>
      <c r="PPC35" s="120"/>
      <c r="PPD35" s="175"/>
      <c r="PPE35" s="120"/>
      <c r="PPF35" s="175"/>
      <c r="PPG35" s="120"/>
      <c r="PPH35" s="175"/>
      <c r="PPI35" s="120"/>
      <c r="PPJ35" s="175"/>
      <c r="PPK35" s="120"/>
      <c r="PPL35" s="175"/>
      <c r="PPM35" s="120"/>
      <c r="PPN35" s="175"/>
      <c r="PPO35" s="120"/>
      <c r="PPP35" s="175"/>
      <c r="PPQ35" s="120"/>
      <c r="PPR35" s="175"/>
      <c r="PPS35" s="120"/>
      <c r="PPT35" s="175"/>
      <c r="PPU35" s="120"/>
      <c r="PPV35" s="175"/>
      <c r="PPW35" s="120"/>
      <c r="PPX35" s="175"/>
      <c r="PPY35" s="120"/>
      <c r="PPZ35" s="175"/>
      <c r="PQA35" s="120"/>
      <c r="PQB35" s="175"/>
      <c r="PQC35" s="120"/>
      <c r="PQD35" s="175"/>
      <c r="PQE35" s="120"/>
      <c r="PQF35" s="175"/>
      <c r="PQG35" s="120"/>
      <c r="PQH35" s="175"/>
      <c r="PQI35" s="120"/>
      <c r="PQJ35" s="175"/>
      <c r="PQK35" s="120"/>
      <c r="PQL35" s="175"/>
      <c r="PQM35" s="120"/>
      <c r="PQN35" s="175"/>
      <c r="PQO35" s="120"/>
      <c r="PQP35" s="175"/>
      <c r="PQQ35" s="120"/>
      <c r="PQR35" s="175"/>
      <c r="PQS35" s="120"/>
      <c r="PQT35" s="175"/>
      <c r="PQU35" s="120"/>
      <c r="PQV35" s="175"/>
      <c r="PQW35" s="120"/>
      <c r="PQX35" s="175"/>
      <c r="PQY35" s="120"/>
      <c r="PQZ35" s="175"/>
      <c r="PRA35" s="120"/>
      <c r="PRB35" s="175"/>
      <c r="PRC35" s="120"/>
      <c r="PRD35" s="175"/>
      <c r="PRE35" s="120"/>
      <c r="PRF35" s="175"/>
      <c r="PRG35" s="120"/>
      <c r="PRH35" s="175"/>
      <c r="PRI35" s="120"/>
      <c r="PRJ35" s="175"/>
      <c r="PRK35" s="120"/>
      <c r="PRL35" s="175"/>
      <c r="PRM35" s="120"/>
      <c r="PRN35" s="175"/>
      <c r="PRO35" s="120"/>
      <c r="PRP35" s="175"/>
      <c r="PRQ35" s="120"/>
      <c r="PRR35" s="175"/>
      <c r="PRS35" s="120"/>
      <c r="PRT35" s="175"/>
      <c r="PRU35" s="120"/>
      <c r="PRV35" s="175"/>
      <c r="PRW35" s="120"/>
      <c r="PRX35" s="175"/>
      <c r="PRY35" s="120"/>
      <c r="PRZ35" s="175"/>
      <c r="PSA35" s="120"/>
      <c r="PSB35" s="175"/>
      <c r="PSC35" s="120"/>
      <c r="PSD35" s="175"/>
      <c r="PSE35" s="120"/>
      <c r="PSF35" s="175"/>
      <c r="PSG35" s="120"/>
      <c r="PSH35" s="175"/>
      <c r="PSI35" s="120"/>
      <c r="PSJ35" s="175"/>
      <c r="PSK35" s="120"/>
      <c r="PSL35" s="175"/>
      <c r="PSM35" s="120"/>
      <c r="PSN35" s="175"/>
      <c r="PSO35" s="120"/>
      <c r="PSP35" s="175"/>
      <c r="PSQ35" s="120"/>
      <c r="PSR35" s="175"/>
      <c r="PSS35" s="120"/>
      <c r="PST35" s="175"/>
      <c r="PSU35" s="120"/>
      <c r="PSV35" s="175"/>
      <c r="PSW35" s="120"/>
      <c r="PSX35" s="175"/>
      <c r="PSY35" s="120"/>
      <c r="PSZ35" s="175"/>
      <c r="PTA35" s="120"/>
      <c r="PTB35" s="175"/>
      <c r="PTC35" s="120"/>
      <c r="PTD35" s="175"/>
      <c r="PTE35" s="120"/>
      <c r="PTF35" s="175"/>
      <c r="PTG35" s="120"/>
      <c r="PTH35" s="175"/>
      <c r="PTI35" s="120"/>
      <c r="PTJ35" s="175"/>
      <c r="PTK35" s="120"/>
      <c r="PTL35" s="175"/>
      <c r="PTM35" s="120"/>
      <c r="PTN35" s="175"/>
      <c r="PTO35" s="120"/>
      <c r="PTP35" s="175"/>
      <c r="PTQ35" s="120"/>
      <c r="PTR35" s="175"/>
      <c r="PTS35" s="120"/>
      <c r="PTT35" s="175"/>
      <c r="PTU35" s="120"/>
      <c r="PTV35" s="175"/>
      <c r="PTW35" s="120"/>
      <c r="PTX35" s="175"/>
      <c r="PTY35" s="120"/>
      <c r="PTZ35" s="175"/>
      <c r="PUA35" s="120"/>
      <c r="PUB35" s="175"/>
      <c r="PUC35" s="120"/>
      <c r="PUD35" s="175"/>
      <c r="PUE35" s="120"/>
      <c r="PUF35" s="175"/>
      <c r="PUG35" s="120"/>
      <c r="PUH35" s="175"/>
      <c r="PUI35" s="120"/>
      <c r="PUJ35" s="175"/>
      <c r="PUK35" s="120"/>
      <c r="PUL35" s="175"/>
      <c r="PUM35" s="120"/>
      <c r="PUN35" s="175"/>
      <c r="PUO35" s="120"/>
      <c r="PUP35" s="175"/>
      <c r="PUQ35" s="120"/>
      <c r="PUR35" s="175"/>
      <c r="PUS35" s="120"/>
      <c r="PUT35" s="175"/>
      <c r="PUU35" s="120"/>
      <c r="PUV35" s="175"/>
      <c r="PUW35" s="120"/>
      <c r="PUX35" s="175"/>
      <c r="PUY35" s="120"/>
      <c r="PUZ35" s="175"/>
      <c r="PVA35" s="120"/>
      <c r="PVB35" s="175"/>
      <c r="PVC35" s="120"/>
      <c r="PVD35" s="175"/>
      <c r="PVE35" s="120"/>
      <c r="PVF35" s="175"/>
      <c r="PVG35" s="120"/>
      <c r="PVH35" s="175"/>
      <c r="PVI35" s="120"/>
      <c r="PVJ35" s="175"/>
      <c r="PVK35" s="120"/>
      <c r="PVL35" s="175"/>
      <c r="PVM35" s="120"/>
      <c r="PVN35" s="175"/>
      <c r="PVO35" s="120"/>
      <c r="PVP35" s="175"/>
      <c r="PVQ35" s="120"/>
      <c r="PVR35" s="175"/>
      <c r="PVS35" s="120"/>
      <c r="PVT35" s="175"/>
      <c r="PVU35" s="120"/>
      <c r="PVV35" s="175"/>
      <c r="PVW35" s="120"/>
      <c r="PVX35" s="175"/>
      <c r="PVY35" s="120"/>
      <c r="PVZ35" s="175"/>
      <c r="PWA35" s="120"/>
      <c r="PWB35" s="175"/>
      <c r="PWC35" s="120"/>
      <c r="PWD35" s="175"/>
      <c r="PWE35" s="120"/>
      <c r="PWF35" s="175"/>
      <c r="PWG35" s="120"/>
      <c r="PWH35" s="175"/>
      <c r="PWI35" s="120"/>
      <c r="PWJ35" s="175"/>
      <c r="PWK35" s="120"/>
      <c r="PWL35" s="175"/>
      <c r="PWM35" s="120"/>
      <c r="PWN35" s="175"/>
      <c r="PWO35" s="120"/>
      <c r="PWP35" s="175"/>
      <c r="PWQ35" s="120"/>
      <c r="PWR35" s="175"/>
      <c r="PWS35" s="120"/>
      <c r="PWT35" s="175"/>
      <c r="PWU35" s="120"/>
      <c r="PWV35" s="175"/>
      <c r="PWW35" s="120"/>
      <c r="PWX35" s="175"/>
      <c r="PWY35" s="120"/>
      <c r="PWZ35" s="175"/>
      <c r="PXA35" s="120"/>
      <c r="PXB35" s="175"/>
      <c r="PXC35" s="120"/>
      <c r="PXD35" s="175"/>
      <c r="PXE35" s="120"/>
      <c r="PXF35" s="175"/>
      <c r="PXG35" s="120"/>
      <c r="PXH35" s="175"/>
      <c r="PXI35" s="120"/>
      <c r="PXJ35" s="175"/>
      <c r="PXK35" s="120"/>
      <c r="PXL35" s="175"/>
      <c r="PXM35" s="120"/>
      <c r="PXN35" s="175"/>
      <c r="PXO35" s="120"/>
      <c r="PXP35" s="175"/>
      <c r="PXQ35" s="120"/>
      <c r="PXR35" s="175"/>
      <c r="PXS35" s="120"/>
      <c r="PXT35" s="175"/>
      <c r="PXU35" s="120"/>
      <c r="PXV35" s="175"/>
      <c r="PXW35" s="120"/>
      <c r="PXX35" s="175"/>
      <c r="PXY35" s="120"/>
      <c r="PXZ35" s="175"/>
      <c r="PYA35" s="120"/>
      <c r="PYB35" s="175"/>
      <c r="PYC35" s="120"/>
      <c r="PYD35" s="175"/>
      <c r="PYE35" s="120"/>
      <c r="PYF35" s="175"/>
      <c r="PYG35" s="120"/>
      <c r="PYH35" s="175"/>
      <c r="PYI35" s="120"/>
      <c r="PYJ35" s="175"/>
      <c r="PYK35" s="120"/>
      <c r="PYL35" s="175"/>
      <c r="PYM35" s="120"/>
      <c r="PYN35" s="175"/>
      <c r="PYO35" s="120"/>
      <c r="PYP35" s="175"/>
      <c r="PYQ35" s="120"/>
      <c r="PYR35" s="175"/>
      <c r="PYS35" s="120"/>
      <c r="PYT35" s="175"/>
      <c r="PYU35" s="120"/>
      <c r="PYV35" s="175"/>
      <c r="PYW35" s="120"/>
      <c r="PYX35" s="175"/>
      <c r="PYY35" s="120"/>
      <c r="PYZ35" s="175"/>
      <c r="PZA35" s="120"/>
      <c r="PZB35" s="175"/>
      <c r="PZC35" s="120"/>
      <c r="PZD35" s="175"/>
      <c r="PZE35" s="120"/>
      <c r="PZF35" s="175"/>
      <c r="PZG35" s="120"/>
      <c r="PZH35" s="175"/>
      <c r="PZI35" s="120"/>
      <c r="PZJ35" s="175"/>
      <c r="PZK35" s="120"/>
      <c r="PZL35" s="175"/>
      <c r="PZM35" s="120"/>
      <c r="PZN35" s="175"/>
      <c r="PZO35" s="120"/>
      <c r="PZP35" s="175"/>
      <c r="PZQ35" s="120"/>
      <c r="PZR35" s="175"/>
      <c r="PZS35" s="120"/>
      <c r="PZT35" s="175"/>
      <c r="PZU35" s="120"/>
      <c r="PZV35" s="175"/>
      <c r="PZW35" s="120"/>
      <c r="PZX35" s="175"/>
      <c r="PZY35" s="120"/>
      <c r="PZZ35" s="175"/>
      <c r="QAA35" s="120"/>
      <c r="QAB35" s="175"/>
      <c r="QAC35" s="120"/>
      <c r="QAD35" s="175"/>
      <c r="QAE35" s="120"/>
      <c r="QAF35" s="175"/>
      <c r="QAG35" s="120"/>
      <c r="QAH35" s="175"/>
      <c r="QAI35" s="120"/>
      <c r="QAJ35" s="175"/>
      <c r="QAK35" s="120"/>
      <c r="QAL35" s="175"/>
      <c r="QAM35" s="120"/>
      <c r="QAN35" s="175"/>
      <c r="QAO35" s="120"/>
      <c r="QAP35" s="175"/>
      <c r="QAQ35" s="120"/>
      <c r="QAR35" s="175"/>
      <c r="QAS35" s="120"/>
      <c r="QAT35" s="175"/>
      <c r="QAU35" s="120"/>
      <c r="QAV35" s="175"/>
      <c r="QAW35" s="120"/>
      <c r="QAX35" s="175"/>
      <c r="QAY35" s="120"/>
      <c r="QAZ35" s="175"/>
      <c r="QBA35" s="120"/>
      <c r="QBB35" s="175"/>
      <c r="QBC35" s="120"/>
      <c r="QBD35" s="175"/>
      <c r="QBE35" s="120"/>
      <c r="QBF35" s="175"/>
      <c r="QBG35" s="120"/>
      <c r="QBH35" s="175"/>
      <c r="QBI35" s="120"/>
      <c r="QBJ35" s="175"/>
      <c r="QBK35" s="120"/>
      <c r="QBL35" s="175"/>
      <c r="QBM35" s="120"/>
      <c r="QBN35" s="175"/>
      <c r="QBO35" s="120"/>
      <c r="QBP35" s="175"/>
      <c r="QBQ35" s="120"/>
      <c r="QBR35" s="175"/>
      <c r="QBS35" s="120"/>
      <c r="QBT35" s="175"/>
      <c r="QBU35" s="120"/>
      <c r="QBV35" s="175"/>
      <c r="QBW35" s="120"/>
      <c r="QBX35" s="175"/>
      <c r="QBY35" s="120"/>
      <c r="QBZ35" s="175"/>
      <c r="QCA35" s="120"/>
      <c r="QCB35" s="175"/>
      <c r="QCC35" s="120"/>
      <c r="QCD35" s="175"/>
      <c r="QCE35" s="120"/>
      <c r="QCF35" s="175"/>
      <c r="QCG35" s="120"/>
      <c r="QCH35" s="175"/>
      <c r="QCI35" s="120"/>
      <c r="QCJ35" s="175"/>
      <c r="QCK35" s="120"/>
      <c r="QCL35" s="175"/>
      <c r="QCM35" s="120"/>
      <c r="QCN35" s="175"/>
      <c r="QCO35" s="120"/>
      <c r="QCP35" s="175"/>
      <c r="QCQ35" s="120"/>
      <c r="QCR35" s="175"/>
      <c r="QCS35" s="120"/>
      <c r="QCT35" s="175"/>
      <c r="QCU35" s="120"/>
      <c r="QCV35" s="175"/>
      <c r="QCW35" s="120"/>
      <c r="QCX35" s="175"/>
      <c r="QCY35" s="120"/>
      <c r="QCZ35" s="175"/>
      <c r="QDA35" s="120"/>
      <c r="QDB35" s="175"/>
      <c r="QDC35" s="120"/>
      <c r="QDD35" s="175"/>
      <c r="QDE35" s="120"/>
      <c r="QDF35" s="175"/>
      <c r="QDG35" s="120"/>
      <c r="QDH35" s="175"/>
      <c r="QDI35" s="120"/>
      <c r="QDJ35" s="175"/>
      <c r="QDK35" s="120"/>
      <c r="QDL35" s="175"/>
      <c r="QDM35" s="120"/>
      <c r="QDN35" s="175"/>
      <c r="QDO35" s="120"/>
      <c r="QDP35" s="175"/>
      <c r="QDQ35" s="120"/>
      <c r="QDR35" s="175"/>
      <c r="QDS35" s="120"/>
      <c r="QDT35" s="175"/>
      <c r="QDU35" s="120"/>
      <c r="QDV35" s="175"/>
      <c r="QDW35" s="120"/>
      <c r="QDX35" s="175"/>
      <c r="QDY35" s="120"/>
      <c r="QDZ35" s="175"/>
      <c r="QEA35" s="120"/>
      <c r="QEB35" s="175"/>
      <c r="QEC35" s="120"/>
      <c r="QED35" s="175"/>
      <c r="QEE35" s="120"/>
      <c r="QEF35" s="175"/>
      <c r="QEG35" s="120"/>
      <c r="QEH35" s="175"/>
      <c r="QEI35" s="120"/>
      <c r="QEJ35" s="175"/>
      <c r="QEK35" s="120"/>
      <c r="QEL35" s="175"/>
      <c r="QEM35" s="120"/>
      <c r="QEN35" s="175"/>
      <c r="QEO35" s="120"/>
      <c r="QEP35" s="175"/>
      <c r="QEQ35" s="120"/>
      <c r="QER35" s="175"/>
      <c r="QES35" s="120"/>
      <c r="QET35" s="175"/>
      <c r="QEU35" s="120"/>
      <c r="QEV35" s="175"/>
      <c r="QEW35" s="120"/>
      <c r="QEX35" s="175"/>
      <c r="QEY35" s="120"/>
      <c r="QEZ35" s="175"/>
      <c r="QFA35" s="120"/>
      <c r="QFB35" s="175"/>
      <c r="QFC35" s="120"/>
      <c r="QFD35" s="175"/>
      <c r="QFE35" s="120"/>
      <c r="QFF35" s="175"/>
      <c r="QFG35" s="120"/>
      <c r="QFH35" s="175"/>
      <c r="QFI35" s="120"/>
      <c r="QFJ35" s="175"/>
      <c r="QFK35" s="120"/>
      <c r="QFL35" s="175"/>
      <c r="QFM35" s="120"/>
      <c r="QFN35" s="175"/>
      <c r="QFO35" s="120"/>
      <c r="QFP35" s="175"/>
      <c r="QFQ35" s="120"/>
      <c r="QFR35" s="175"/>
      <c r="QFS35" s="120"/>
      <c r="QFT35" s="175"/>
      <c r="QFU35" s="120"/>
      <c r="QFV35" s="175"/>
      <c r="QFW35" s="120"/>
      <c r="QFX35" s="175"/>
      <c r="QFY35" s="120"/>
      <c r="QFZ35" s="175"/>
      <c r="QGA35" s="120"/>
      <c r="QGB35" s="175"/>
      <c r="QGC35" s="120"/>
      <c r="QGD35" s="175"/>
      <c r="QGE35" s="120"/>
      <c r="QGF35" s="175"/>
      <c r="QGG35" s="120"/>
      <c r="QGH35" s="175"/>
      <c r="QGI35" s="120"/>
      <c r="QGJ35" s="175"/>
      <c r="QGK35" s="120"/>
      <c r="QGL35" s="175"/>
      <c r="QGM35" s="120"/>
      <c r="QGN35" s="175"/>
      <c r="QGO35" s="120"/>
      <c r="QGP35" s="175"/>
      <c r="QGQ35" s="120"/>
      <c r="QGR35" s="175"/>
      <c r="QGS35" s="120"/>
      <c r="QGT35" s="175"/>
      <c r="QGU35" s="120"/>
      <c r="QGV35" s="175"/>
      <c r="QGW35" s="120"/>
      <c r="QGX35" s="175"/>
      <c r="QGY35" s="120"/>
      <c r="QGZ35" s="175"/>
      <c r="QHA35" s="120"/>
      <c r="QHB35" s="175"/>
      <c r="QHC35" s="120"/>
      <c r="QHD35" s="175"/>
      <c r="QHE35" s="120"/>
      <c r="QHF35" s="175"/>
      <c r="QHG35" s="120"/>
      <c r="QHH35" s="175"/>
      <c r="QHI35" s="120"/>
      <c r="QHJ35" s="175"/>
      <c r="QHK35" s="120"/>
      <c r="QHL35" s="175"/>
      <c r="QHM35" s="120"/>
      <c r="QHN35" s="175"/>
      <c r="QHO35" s="120"/>
      <c r="QHP35" s="175"/>
      <c r="QHQ35" s="120"/>
      <c r="QHR35" s="175"/>
      <c r="QHS35" s="120"/>
      <c r="QHT35" s="175"/>
      <c r="QHU35" s="120"/>
      <c r="QHV35" s="175"/>
      <c r="QHW35" s="120"/>
      <c r="QHX35" s="175"/>
      <c r="QHY35" s="120"/>
      <c r="QHZ35" s="175"/>
      <c r="QIA35" s="120"/>
      <c r="QIB35" s="175"/>
      <c r="QIC35" s="120"/>
      <c r="QID35" s="175"/>
      <c r="QIE35" s="120"/>
      <c r="QIF35" s="175"/>
      <c r="QIG35" s="120"/>
      <c r="QIH35" s="175"/>
      <c r="QII35" s="120"/>
      <c r="QIJ35" s="175"/>
      <c r="QIK35" s="120"/>
      <c r="QIL35" s="175"/>
      <c r="QIM35" s="120"/>
      <c r="QIN35" s="175"/>
      <c r="QIO35" s="120"/>
      <c r="QIP35" s="175"/>
      <c r="QIQ35" s="120"/>
      <c r="QIR35" s="175"/>
      <c r="QIS35" s="120"/>
      <c r="QIT35" s="175"/>
      <c r="QIU35" s="120"/>
      <c r="QIV35" s="175"/>
      <c r="QIW35" s="120"/>
      <c r="QIX35" s="175"/>
      <c r="QIY35" s="120"/>
      <c r="QIZ35" s="175"/>
      <c r="QJA35" s="120"/>
      <c r="QJB35" s="175"/>
      <c r="QJC35" s="120"/>
      <c r="QJD35" s="175"/>
      <c r="QJE35" s="120"/>
      <c r="QJF35" s="175"/>
      <c r="QJG35" s="120"/>
      <c r="QJH35" s="175"/>
      <c r="QJI35" s="120"/>
      <c r="QJJ35" s="175"/>
      <c r="QJK35" s="120"/>
      <c r="QJL35" s="175"/>
      <c r="QJM35" s="120"/>
      <c r="QJN35" s="175"/>
      <c r="QJO35" s="120"/>
      <c r="QJP35" s="175"/>
      <c r="QJQ35" s="120"/>
      <c r="QJR35" s="175"/>
      <c r="QJS35" s="120"/>
      <c r="QJT35" s="175"/>
      <c r="QJU35" s="120"/>
      <c r="QJV35" s="175"/>
      <c r="QJW35" s="120"/>
      <c r="QJX35" s="175"/>
      <c r="QJY35" s="120"/>
      <c r="QJZ35" s="175"/>
      <c r="QKA35" s="120"/>
      <c r="QKB35" s="175"/>
      <c r="QKC35" s="120"/>
      <c r="QKD35" s="175"/>
      <c r="QKE35" s="120"/>
      <c r="QKF35" s="175"/>
      <c r="QKG35" s="120"/>
      <c r="QKH35" s="175"/>
      <c r="QKI35" s="120"/>
      <c r="QKJ35" s="175"/>
      <c r="QKK35" s="120"/>
      <c r="QKL35" s="175"/>
      <c r="QKM35" s="120"/>
      <c r="QKN35" s="175"/>
      <c r="QKO35" s="120"/>
      <c r="QKP35" s="175"/>
      <c r="QKQ35" s="120"/>
      <c r="QKR35" s="175"/>
      <c r="QKS35" s="120"/>
      <c r="QKT35" s="175"/>
      <c r="QKU35" s="120"/>
      <c r="QKV35" s="175"/>
      <c r="QKW35" s="120"/>
      <c r="QKX35" s="175"/>
      <c r="QKY35" s="120"/>
      <c r="QKZ35" s="175"/>
      <c r="QLA35" s="120"/>
      <c r="QLB35" s="175"/>
      <c r="QLC35" s="120"/>
      <c r="QLD35" s="175"/>
      <c r="QLE35" s="120"/>
      <c r="QLF35" s="175"/>
      <c r="QLG35" s="120"/>
      <c r="QLH35" s="175"/>
      <c r="QLI35" s="120"/>
      <c r="QLJ35" s="175"/>
      <c r="QLK35" s="120"/>
      <c r="QLL35" s="175"/>
      <c r="QLM35" s="120"/>
      <c r="QLN35" s="175"/>
      <c r="QLO35" s="120"/>
      <c r="QLP35" s="175"/>
      <c r="QLQ35" s="120"/>
      <c r="QLR35" s="175"/>
      <c r="QLS35" s="120"/>
      <c r="QLT35" s="175"/>
      <c r="QLU35" s="120"/>
      <c r="QLV35" s="175"/>
      <c r="QLW35" s="120"/>
      <c r="QLX35" s="175"/>
      <c r="QLY35" s="120"/>
      <c r="QLZ35" s="175"/>
      <c r="QMA35" s="120"/>
      <c r="QMB35" s="175"/>
      <c r="QMC35" s="120"/>
      <c r="QMD35" s="175"/>
      <c r="QME35" s="120"/>
      <c r="QMF35" s="175"/>
      <c r="QMG35" s="120"/>
      <c r="QMH35" s="175"/>
      <c r="QMI35" s="120"/>
      <c r="QMJ35" s="175"/>
      <c r="QMK35" s="120"/>
      <c r="QML35" s="175"/>
      <c r="QMM35" s="120"/>
      <c r="QMN35" s="175"/>
      <c r="QMO35" s="120"/>
      <c r="QMP35" s="175"/>
      <c r="QMQ35" s="120"/>
      <c r="QMR35" s="175"/>
      <c r="QMS35" s="120"/>
      <c r="QMT35" s="175"/>
      <c r="QMU35" s="120"/>
      <c r="QMV35" s="175"/>
      <c r="QMW35" s="120"/>
      <c r="QMX35" s="175"/>
      <c r="QMY35" s="120"/>
      <c r="QMZ35" s="175"/>
      <c r="QNA35" s="120"/>
      <c r="QNB35" s="175"/>
      <c r="QNC35" s="120"/>
      <c r="QND35" s="175"/>
      <c r="QNE35" s="120"/>
      <c r="QNF35" s="175"/>
      <c r="QNG35" s="120"/>
      <c r="QNH35" s="175"/>
      <c r="QNI35" s="120"/>
      <c r="QNJ35" s="175"/>
      <c r="QNK35" s="120"/>
      <c r="QNL35" s="175"/>
      <c r="QNM35" s="120"/>
      <c r="QNN35" s="175"/>
      <c r="QNO35" s="120"/>
      <c r="QNP35" s="175"/>
      <c r="QNQ35" s="120"/>
      <c r="QNR35" s="175"/>
      <c r="QNS35" s="120"/>
      <c r="QNT35" s="175"/>
      <c r="QNU35" s="120"/>
      <c r="QNV35" s="175"/>
      <c r="QNW35" s="120"/>
      <c r="QNX35" s="175"/>
      <c r="QNY35" s="120"/>
      <c r="QNZ35" s="175"/>
      <c r="QOA35" s="120"/>
      <c r="QOB35" s="175"/>
      <c r="QOC35" s="120"/>
      <c r="QOD35" s="175"/>
      <c r="QOE35" s="120"/>
      <c r="QOF35" s="175"/>
      <c r="QOG35" s="120"/>
      <c r="QOH35" s="175"/>
      <c r="QOI35" s="120"/>
      <c r="QOJ35" s="175"/>
      <c r="QOK35" s="120"/>
      <c r="QOL35" s="175"/>
      <c r="QOM35" s="120"/>
      <c r="QON35" s="175"/>
      <c r="QOO35" s="120"/>
      <c r="QOP35" s="175"/>
      <c r="QOQ35" s="120"/>
      <c r="QOR35" s="175"/>
      <c r="QOS35" s="120"/>
      <c r="QOT35" s="175"/>
      <c r="QOU35" s="120"/>
      <c r="QOV35" s="175"/>
      <c r="QOW35" s="120"/>
      <c r="QOX35" s="175"/>
      <c r="QOY35" s="120"/>
      <c r="QOZ35" s="175"/>
      <c r="QPA35" s="120"/>
      <c r="QPB35" s="175"/>
      <c r="QPC35" s="120"/>
      <c r="QPD35" s="175"/>
      <c r="QPE35" s="120"/>
      <c r="QPF35" s="175"/>
      <c r="QPG35" s="120"/>
      <c r="QPH35" s="175"/>
      <c r="QPI35" s="120"/>
      <c r="QPJ35" s="175"/>
      <c r="QPK35" s="120"/>
      <c r="QPL35" s="175"/>
      <c r="QPM35" s="120"/>
      <c r="QPN35" s="175"/>
      <c r="QPO35" s="120"/>
      <c r="QPP35" s="175"/>
      <c r="QPQ35" s="120"/>
      <c r="QPR35" s="175"/>
      <c r="QPS35" s="120"/>
      <c r="QPT35" s="175"/>
      <c r="QPU35" s="120"/>
      <c r="QPV35" s="175"/>
      <c r="QPW35" s="120"/>
      <c r="QPX35" s="175"/>
      <c r="QPY35" s="120"/>
      <c r="QPZ35" s="175"/>
      <c r="QQA35" s="120"/>
      <c r="QQB35" s="175"/>
      <c r="QQC35" s="120"/>
      <c r="QQD35" s="175"/>
      <c r="QQE35" s="120"/>
      <c r="QQF35" s="175"/>
      <c r="QQG35" s="120"/>
      <c r="QQH35" s="175"/>
      <c r="QQI35" s="120"/>
      <c r="QQJ35" s="175"/>
      <c r="QQK35" s="120"/>
      <c r="QQL35" s="175"/>
      <c r="QQM35" s="120"/>
      <c r="QQN35" s="175"/>
      <c r="QQO35" s="120"/>
      <c r="QQP35" s="175"/>
      <c r="QQQ35" s="120"/>
      <c r="QQR35" s="175"/>
      <c r="QQS35" s="120"/>
      <c r="QQT35" s="175"/>
      <c r="QQU35" s="120"/>
      <c r="QQV35" s="175"/>
      <c r="QQW35" s="120"/>
      <c r="QQX35" s="175"/>
      <c r="QQY35" s="120"/>
      <c r="QQZ35" s="175"/>
      <c r="QRA35" s="120"/>
      <c r="QRB35" s="175"/>
      <c r="QRC35" s="120"/>
      <c r="QRD35" s="175"/>
      <c r="QRE35" s="120"/>
      <c r="QRF35" s="175"/>
      <c r="QRG35" s="120"/>
      <c r="QRH35" s="175"/>
      <c r="QRI35" s="120"/>
      <c r="QRJ35" s="175"/>
      <c r="QRK35" s="120"/>
      <c r="QRL35" s="175"/>
      <c r="QRM35" s="120"/>
      <c r="QRN35" s="175"/>
      <c r="QRO35" s="120"/>
      <c r="QRP35" s="175"/>
      <c r="QRQ35" s="120"/>
      <c r="QRR35" s="175"/>
      <c r="QRS35" s="120"/>
      <c r="QRT35" s="175"/>
      <c r="QRU35" s="120"/>
      <c r="QRV35" s="175"/>
      <c r="QRW35" s="120"/>
      <c r="QRX35" s="175"/>
      <c r="QRY35" s="120"/>
      <c r="QRZ35" s="175"/>
      <c r="QSA35" s="120"/>
      <c r="QSB35" s="175"/>
      <c r="QSC35" s="120"/>
      <c r="QSD35" s="175"/>
      <c r="QSE35" s="120"/>
      <c r="QSF35" s="175"/>
      <c r="QSG35" s="120"/>
      <c r="QSH35" s="175"/>
      <c r="QSI35" s="120"/>
      <c r="QSJ35" s="175"/>
      <c r="QSK35" s="120"/>
      <c r="QSL35" s="175"/>
      <c r="QSM35" s="120"/>
      <c r="QSN35" s="175"/>
      <c r="QSO35" s="120"/>
      <c r="QSP35" s="175"/>
      <c r="QSQ35" s="120"/>
      <c r="QSR35" s="175"/>
      <c r="QSS35" s="120"/>
      <c r="QST35" s="175"/>
      <c r="QSU35" s="120"/>
      <c r="QSV35" s="175"/>
      <c r="QSW35" s="120"/>
      <c r="QSX35" s="175"/>
      <c r="QSY35" s="120"/>
      <c r="QSZ35" s="175"/>
      <c r="QTA35" s="120"/>
      <c r="QTB35" s="175"/>
      <c r="QTC35" s="120"/>
      <c r="QTD35" s="175"/>
      <c r="QTE35" s="120"/>
      <c r="QTF35" s="175"/>
      <c r="QTG35" s="120"/>
      <c r="QTH35" s="175"/>
      <c r="QTI35" s="120"/>
      <c r="QTJ35" s="175"/>
      <c r="QTK35" s="120"/>
      <c r="QTL35" s="175"/>
      <c r="QTM35" s="120"/>
      <c r="QTN35" s="175"/>
      <c r="QTO35" s="120"/>
      <c r="QTP35" s="175"/>
      <c r="QTQ35" s="120"/>
      <c r="QTR35" s="175"/>
      <c r="QTS35" s="120"/>
      <c r="QTT35" s="175"/>
      <c r="QTU35" s="120"/>
      <c r="QTV35" s="175"/>
      <c r="QTW35" s="120"/>
      <c r="QTX35" s="175"/>
      <c r="QTY35" s="120"/>
      <c r="QTZ35" s="175"/>
      <c r="QUA35" s="120"/>
      <c r="QUB35" s="175"/>
      <c r="QUC35" s="120"/>
      <c r="QUD35" s="175"/>
      <c r="QUE35" s="120"/>
      <c r="QUF35" s="175"/>
      <c r="QUG35" s="120"/>
      <c r="QUH35" s="175"/>
      <c r="QUI35" s="120"/>
      <c r="QUJ35" s="175"/>
      <c r="QUK35" s="120"/>
      <c r="QUL35" s="175"/>
      <c r="QUM35" s="120"/>
      <c r="QUN35" s="175"/>
      <c r="QUO35" s="120"/>
      <c r="QUP35" s="175"/>
      <c r="QUQ35" s="120"/>
      <c r="QUR35" s="175"/>
      <c r="QUS35" s="120"/>
      <c r="QUT35" s="175"/>
      <c r="QUU35" s="120"/>
      <c r="QUV35" s="175"/>
      <c r="QUW35" s="120"/>
      <c r="QUX35" s="175"/>
      <c r="QUY35" s="120"/>
      <c r="QUZ35" s="175"/>
      <c r="QVA35" s="120"/>
      <c r="QVB35" s="175"/>
      <c r="QVC35" s="120"/>
      <c r="QVD35" s="175"/>
      <c r="QVE35" s="120"/>
      <c r="QVF35" s="175"/>
      <c r="QVG35" s="120"/>
      <c r="QVH35" s="175"/>
      <c r="QVI35" s="120"/>
      <c r="QVJ35" s="175"/>
      <c r="QVK35" s="120"/>
      <c r="QVL35" s="175"/>
      <c r="QVM35" s="120"/>
      <c r="QVN35" s="175"/>
      <c r="QVO35" s="120"/>
      <c r="QVP35" s="175"/>
      <c r="QVQ35" s="120"/>
      <c r="QVR35" s="175"/>
      <c r="QVS35" s="120"/>
      <c r="QVT35" s="175"/>
      <c r="QVU35" s="120"/>
      <c r="QVV35" s="175"/>
      <c r="QVW35" s="120"/>
      <c r="QVX35" s="175"/>
      <c r="QVY35" s="120"/>
      <c r="QVZ35" s="175"/>
      <c r="QWA35" s="120"/>
      <c r="QWB35" s="175"/>
      <c r="QWC35" s="120"/>
      <c r="QWD35" s="175"/>
      <c r="QWE35" s="120"/>
      <c r="QWF35" s="175"/>
      <c r="QWG35" s="120"/>
      <c r="QWH35" s="175"/>
      <c r="QWI35" s="120"/>
      <c r="QWJ35" s="175"/>
      <c r="QWK35" s="120"/>
      <c r="QWL35" s="175"/>
      <c r="QWM35" s="120"/>
      <c r="QWN35" s="175"/>
      <c r="QWO35" s="120"/>
      <c r="QWP35" s="175"/>
      <c r="QWQ35" s="120"/>
      <c r="QWR35" s="175"/>
      <c r="QWS35" s="120"/>
      <c r="QWT35" s="175"/>
      <c r="QWU35" s="120"/>
      <c r="QWV35" s="175"/>
      <c r="QWW35" s="120"/>
      <c r="QWX35" s="175"/>
      <c r="QWY35" s="120"/>
      <c r="QWZ35" s="175"/>
      <c r="QXA35" s="120"/>
      <c r="QXB35" s="175"/>
      <c r="QXC35" s="120"/>
      <c r="QXD35" s="175"/>
      <c r="QXE35" s="120"/>
      <c r="QXF35" s="175"/>
      <c r="QXG35" s="120"/>
      <c r="QXH35" s="175"/>
      <c r="QXI35" s="120"/>
      <c r="QXJ35" s="175"/>
      <c r="QXK35" s="120"/>
      <c r="QXL35" s="175"/>
      <c r="QXM35" s="120"/>
      <c r="QXN35" s="175"/>
      <c r="QXO35" s="120"/>
      <c r="QXP35" s="175"/>
      <c r="QXQ35" s="120"/>
      <c r="QXR35" s="175"/>
      <c r="QXS35" s="120"/>
      <c r="QXT35" s="175"/>
      <c r="QXU35" s="120"/>
      <c r="QXV35" s="175"/>
      <c r="QXW35" s="120"/>
      <c r="QXX35" s="175"/>
      <c r="QXY35" s="120"/>
      <c r="QXZ35" s="175"/>
      <c r="QYA35" s="120"/>
      <c r="QYB35" s="175"/>
      <c r="QYC35" s="120"/>
      <c r="QYD35" s="175"/>
      <c r="QYE35" s="120"/>
      <c r="QYF35" s="175"/>
      <c r="QYG35" s="120"/>
      <c r="QYH35" s="175"/>
      <c r="QYI35" s="120"/>
      <c r="QYJ35" s="175"/>
      <c r="QYK35" s="120"/>
      <c r="QYL35" s="175"/>
      <c r="QYM35" s="120"/>
      <c r="QYN35" s="175"/>
      <c r="QYO35" s="120"/>
      <c r="QYP35" s="175"/>
      <c r="QYQ35" s="120"/>
      <c r="QYR35" s="175"/>
      <c r="QYS35" s="120"/>
      <c r="QYT35" s="175"/>
      <c r="QYU35" s="120"/>
      <c r="QYV35" s="175"/>
      <c r="QYW35" s="120"/>
      <c r="QYX35" s="175"/>
      <c r="QYY35" s="120"/>
      <c r="QYZ35" s="175"/>
      <c r="QZA35" s="120"/>
      <c r="QZB35" s="175"/>
      <c r="QZC35" s="120"/>
      <c r="QZD35" s="175"/>
      <c r="QZE35" s="120"/>
      <c r="QZF35" s="175"/>
      <c r="QZG35" s="120"/>
      <c r="QZH35" s="175"/>
      <c r="QZI35" s="120"/>
      <c r="QZJ35" s="175"/>
      <c r="QZK35" s="120"/>
      <c r="QZL35" s="175"/>
      <c r="QZM35" s="120"/>
      <c r="QZN35" s="175"/>
      <c r="QZO35" s="120"/>
      <c r="QZP35" s="175"/>
      <c r="QZQ35" s="120"/>
      <c r="QZR35" s="175"/>
      <c r="QZS35" s="120"/>
      <c r="QZT35" s="175"/>
      <c r="QZU35" s="120"/>
      <c r="QZV35" s="175"/>
      <c r="QZW35" s="120"/>
      <c r="QZX35" s="175"/>
      <c r="QZY35" s="120"/>
      <c r="QZZ35" s="175"/>
      <c r="RAA35" s="120"/>
      <c r="RAB35" s="175"/>
      <c r="RAC35" s="120"/>
      <c r="RAD35" s="175"/>
      <c r="RAE35" s="120"/>
      <c r="RAF35" s="175"/>
      <c r="RAG35" s="120"/>
      <c r="RAH35" s="175"/>
      <c r="RAI35" s="120"/>
      <c r="RAJ35" s="175"/>
      <c r="RAK35" s="120"/>
      <c r="RAL35" s="175"/>
      <c r="RAM35" s="120"/>
      <c r="RAN35" s="175"/>
      <c r="RAO35" s="120"/>
      <c r="RAP35" s="175"/>
      <c r="RAQ35" s="120"/>
      <c r="RAR35" s="175"/>
      <c r="RAS35" s="120"/>
      <c r="RAT35" s="175"/>
      <c r="RAU35" s="120"/>
      <c r="RAV35" s="175"/>
      <c r="RAW35" s="120"/>
      <c r="RAX35" s="175"/>
      <c r="RAY35" s="120"/>
      <c r="RAZ35" s="175"/>
      <c r="RBA35" s="120"/>
      <c r="RBB35" s="175"/>
      <c r="RBC35" s="120"/>
      <c r="RBD35" s="175"/>
      <c r="RBE35" s="120"/>
      <c r="RBF35" s="175"/>
      <c r="RBG35" s="120"/>
      <c r="RBH35" s="175"/>
      <c r="RBI35" s="120"/>
      <c r="RBJ35" s="175"/>
      <c r="RBK35" s="120"/>
      <c r="RBL35" s="175"/>
      <c r="RBM35" s="120"/>
      <c r="RBN35" s="175"/>
      <c r="RBO35" s="120"/>
      <c r="RBP35" s="175"/>
      <c r="RBQ35" s="120"/>
      <c r="RBR35" s="175"/>
      <c r="RBS35" s="120"/>
      <c r="RBT35" s="175"/>
      <c r="RBU35" s="120"/>
      <c r="RBV35" s="175"/>
      <c r="RBW35" s="120"/>
      <c r="RBX35" s="175"/>
      <c r="RBY35" s="120"/>
      <c r="RBZ35" s="175"/>
      <c r="RCA35" s="120"/>
      <c r="RCB35" s="175"/>
      <c r="RCC35" s="120"/>
      <c r="RCD35" s="175"/>
      <c r="RCE35" s="120"/>
      <c r="RCF35" s="175"/>
      <c r="RCG35" s="120"/>
      <c r="RCH35" s="175"/>
      <c r="RCI35" s="120"/>
      <c r="RCJ35" s="175"/>
      <c r="RCK35" s="120"/>
      <c r="RCL35" s="175"/>
      <c r="RCM35" s="120"/>
      <c r="RCN35" s="175"/>
      <c r="RCO35" s="120"/>
      <c r="RCP35" s="175"/>
      <c r="RCQ35" s="120"/>
      <c r="RCR35" s="175"/>
      <c r="RCS35" s="120"/>
      <c r="RCT35" s="175"/>
      <c r="RCU35" s="120"/>
      <c r="RCV35" s="175"/>
      <c r="RCW35" s="120"/>
      <c r="RCX35" s="175"/>
      <c r="RCY35" s="120"/>
      <c r="RCZ35" s="175"/>
      <c r="RDA35" s="120"/>
      <c r="RDB35" s="175"/>
      <c r="RDC35" s="120"/>
      <c r="RDD35" s="175"/>
      <c r="RDE35" s="120"/>
      <c r="RDF35" s="175"/>
      <c r="RDG35" s="120"/>
      <c r="RDH35" s="175"/>
      <c r="RDI35" s="120"/>
      <c r="RDJ35" s="175"/>
      <c r="RDK35" s="120"/>
      <c r="RDL35" s="175"/>
      <c r="RDM35" s="120"/>
      <c r="RDN35" s="175"/>
      <c r="RDO35" s="120"/>
      <c r="RDP35" s="175"/>
      <c r="RDQ35" s="120"/>
      <c r="RDR35" s="175"/>
      <c r="RDS35" s="120"/>
      <c r="RDT35" s="175"/>
      <c r="RDU35" s="120"/>
      <c r="RDV35" s="175"/>
      <c r="RDW35" s="120"/>
      <c r="RDX35" s="175"/>
      <c r="RDY35" s="120"/>
      <c r="RDZ35" s="175"/>
      <c r="REA35" s="120"/>
      <c r="REB35" s="175"/>
      <c r="REC35" s="120"/>
      <c r="RED35" s="175"/>
      <c r="REE35" s="120"/>
      <c r="REF35" s="175"/>
      <c r="REG35" s="120"/>
      <c r="REH35" s="175"/>
      <c r="REI35" s="120"/>
      <c r="REJ35" s="175"/>
      <c r="REK35" s="120"/>
      <c r="REL35" s="175"/>
      <c r="REM35" s="120"/>
      <c r="REN35" s="175"/>
      <c r="REO35" s="120"/>
      <c r="REP35" s="175"/>
      <c r="REQ35" s="120"/>
      <c r="RER35" s="175"/>
      <c r="RES35" s="120"/>
      <c r="RET35" s="175"/>
      <c r="REU35" s="120"/>
      <c r="REV35" s="175"/>
      <c r="REW35" s="120"/>
      <c r="REX35" s="175"/>
      <c r="REY35" s="120"/>
      <c r="REZ35" s="175"/>
      <c r="RFA35" s="120"/>
      <c r="RFB35" s="175"/>
      <c r="RFC35" s="120"/>
      <c r="RFD35" s="175"/>
      <c r="RFE35" s="120"/>
      <c r="RFF35" s="175"/>
      <c r="RFG35" s="120"/>
      <c r="RFH35" s="175"/>
      <c r="RFI35" s="120"/>
      <c r="RFJ35" s="175"/>
      <c r="RFK35" s="120"/>
      <c r="RFL35" s="175"/>
      <c r="RFM35" s="120"/>
      <c r="RFN35" s="175"/>
      <c r="RFO35" s="120"/>
      <c r="RFP35" s="175"/>
      <c r="RFQ35" s="120"/>
      <c r="RFR35" s="175"/>
      <c r="RFS35" s="120"/>
      <c r="RFT35" s="175"/>
      <c r="RFU35" s="120"/>
      <c r="RFV35" s="175"/>
      <c r="RFW35" s="120"/>
      <c r="RFX35" s="175"/>
      <c r="RFY35" s="120"/>
      <c r="RFZ35" s="175"/>
      <c r="RGA35" s="120"/>
      <c r="RGB35" s="175"/>
      <c r="RGC35" s="120"/>
      <c r="RGD35" s="175"/>
      <c r="RGE35" s="120"/>
      <c r="RGF35" s="175"/>
      <c r="RGG35" s="120"/>
      <c r="RGH35" s="175"/>
      <c r="RGI35" s="120"/>
      <c r="RGJ35" s="175"/>
      <c r="RGK35" s="120"/>
      <c r="RGL35" s="175"/>
      <c r="RGM35" s="120"/>
      <c r="RGN35" s="175"/>
      <c r="RGO35" s="120"/>
      <c r="RGP35" s="175"/>
      <c r="RGQ35" s="120"/>
      <c r="RGR35" s="175"/>
      <c r="RGS35" s="120"/>
      <c r="RGT35" s="175"/>
      <c r="RGU35" s="120"/>
      <c r="RGV35" s="175"/>
      <c r="RGW35" s="120"/>
      <c r="RGX35" s="175"/>
      <c r="RGY35" s="120"/>
      <c r="RGZ35" s="175"/>
      <c r="RHA35" s="120"/>
      <c r="RHB35" s="175"/>
      <c r="RHC35" s="120"/>
      <c r="RHD35" s="175"/>
      <c r="RHE35" s="120"/>
      <c r="RHF35" s="175"/>
      <c r="RHG35" s="120"/>
      <c r="RHH35" s="175"/>
      <c r="RHI35" s="120"/>
      <c r="RHJ35" s="175"/>
      <c r="RHK35" s="120"/>
      <c r="RHL35" s="175"/>
      <c r="RHM35" s="120"/>
      <c r="RHN35" s="175"/>
      <c r="RHO35" s="120"/>
      <c r="RHP35" s="175"/>
      <c r="RHQ35" s="120"/>
      <c r="RHR35" s="175"/>
      <c r="RHS35" s="120"/>
      <c r="RHT35" s="175"/>
      <c r="RHU35" s="120"/>
      <c r="RHV35" s="175"/>
      <c r="RHW35" s="120"/>
      <c r="RHX35" s="175"/>
      <c r="RHY35" s="120"/>
      <c r="RHZ35" s="175"/>
      <c r="RIA35" s="120"/>
      <c r="RIB35" s="175"/>
      <c r="RIC35" s="120"/>
      <c r="RID35" s="175"/>
      <c r="RIE35" s="120"/>
      <c r="RIF35" s="175"/>
      <c r="RIG35" s="120"/>
      <c r="RIH35" s="175"/>
      <c r="RII35" s="120"/>
      <c r="RIJ35" s="175"/>
      <c r="RIK35" s="120"/>
      <c r="RIL35" s="175"/>
      <c r="RIM35" s="120"/>
      <c r="RIN35" s="175"/>
      <c r="RIO35" s="120"/>
      <c r="RIP35" s="175"/>
      <c r="RIQ35" s="120"/>
      <c r="RIR35" s="175"/>
      <c r="RIS35" s="120"/>
      <c r="RIT35" s="175"/>
      <c r="RIU35" s="120"/>
      <c r="RIV35" s="175"/>
      <c r="RIW35" s="120"/>
      <c r="RIX35" s="175"/>
      <c r="RIY35" s="120"/>
      <c r="RIZ35" s="175"/>
      <c r="RJA35" s="120"/>
      <c r="RJB35" s="175"/>
      <c r="RJC35" s="120"/>
      <c r="RJD35" s="175"/>
      <c r="RJE35" s="120"/>
      <c r="RJF35" s="175"/>
      <c r="RJG35" s="120"/>
      <c r="RJH35" s="175"/>
      <c r="RJI35" s="120"/>
      <c r="RJJ35" s="175"/>
      <c r="RJK35" s="120"/>
      <c r="RJL35" s="175"/>
      <c r="RJM35" s="120"/>
      <c r="RJN35" s="175"/>
      <c r="RJO35" s="120"/>
      <c r="RJP35" s="175"/>
      <c r="RJQ35" s="120"/>
      <c r="RJR35" s="175"/>
      <c r="RJS35" s="120"/>
      <c r="RJT35" s="175"/>
      <c r="RJU35" s="120"/>
      <c r="RJV35" s="175"/>
      <c r="RJW35" s="120"/>
      <c r="RJX35" s="175"/>
      <c r="RJY35" s="120"/>
      <c r="RJZ35" s="175"/>
      <c r="RKA35" s="120"/>
      <c r="RKB35" s="175"/>
      <c r="RKC35" s="120"/>
      <c r="RKD35" s="175"/>
      <c r="RKE35" s="120"/>
      <c r="RKF35" s="175"/>
      <c r="RKG35" s="120"/>
      <c r="RKH35" s="175"/>
      <c r="RKI35" s="120"/>
      <c r="RKJ35" s="175"/>
      <c r="RKK35" s="120"/>
      <c r="RKL35" s="175"/>
      <c r="RKM35" s="120"/>
      <c r="RKN35" s="175"/>
      <c r="RKO35" s="120"/>
      <c r="RKP35" s="175"/>
      <c r="RKQ35" s="120"/>
      <c r="RKR35" s="175"/>
      <c r="RKS35" s="120"/>
      <c r="RKT35" s="175"/>
      <c r="RKU35" s="120"/>
      <c r="RKV35" s="175"/>
      <c r="RKW35" s="120"/>
      <c r="RKX35" s="175"/>
      <c r="RKY35" s="120"/>
      <c r="RKZ35" s="175"/>
      <c r="RLA35" s="120"/>
      <c r="RLB35" s="175"/>
      <c r="RLC35" s="120"/>
      <c r="RLD35" s="175"/>
      <c r="RLE35" s="120"/>
      <c r="RLF35" s="175"/>
      <c r="RLG35" s="120"/>
      <c r="RLH35" s="175"/>
      <c r="RLI35" s="120"/>
      <c r="RLJ35" s="175"/>
      <c r="RLK35" s="120"/>
      <c r="RLL35" s="175"/>
      <c r="RLM35" s="120"/>
      <c r="RLN35" s="175"/>
      <c r="RLO35" s="120"/>
      <c r="RLP35" s="175"/>
      <c r="RLQ35" s="120"/>
      <c r="RLR35" s="175"/>
      <c r="RLS35" s="120"/>
      <c r="RLT35" s="175"/>
      <c r="RLU35" s="120"/>
      <c r="RLV35" s="175"/>
      <c r="RLW35" s="120"/>
      <c r="RLX35" s="175"/>
      <c r="RLY35" s="120"/>
      <c r="RLZ35" s="175"/>
      <c r="RMA35" s="120"/>
      <c r="RMB35" s="175"/>
      <c r="RMC35" s="120"/>
      <c r="RMD35" s="175"/>
      <c r="RME35" s="120"/>
      <c r="RMF35" s="175"/>
      <c r="RMG35" s="120"/>
      <c r="RMH35" s="175"/>
      <c r="RMI35" s="120"/>
      <c r="RMJ35" s="175"/>
      <c r="RMK35" s="120"/>
      <c r="RML35" s="175"/>
      <c r="RMM35" s="120"/>
      <c r="RMN35" s="175"/>
      <c r="RMO35" s="120"/>
      <c r="RMP35" s="175"/>
      <c r="RMQ35" s="120"/>
      <c r="RMR35" s="175"/>
      <c r="RMS35" s="120"/>
      <c r="RMT35" s="175"/>
      <c r="RMU35" s="120"/>
      <c r="RMV35" s="175"/>
      <c r="RMW35" s="120"/>
      <c r="RMX35" s="175"/>
      <c r="RMY35" s="120"/>
      <c r="RMZ35" s="175"/>
      <c r="RNA35" s="120"/>
      <c r="RNB35" s="175"/>
      <c r="RNC35" s="120"/>
      <c r="RND35" s="175"/>
      <c r="RNE35" s="120"/>
      <c r="RNF35" s="175"/>
      <c r="RNG35" s="120"/>
      <c r="RNH35" s="175"/>
      <c r="RNI35" s="120"/>
      <c r="RNJ35" s="175"/>
      <c r="RNK35" s="120"/>
      <c r="RNL35" s="175"/>
      <c r="RNM35" s="120"/>
      <c r="RNN35" s="175"/>
      <c r="RNO35" s="120"/>
      <c r="RNP35" s="175"/>
      <c r="RNQ35" s="120"/>
      <c r="RNR35" s="175"/>
      <c r="RNS35" s="120"/>
      <c r="RNT35" s="175"/>
      <c r="RNU35" s="120"/>
      <c r="RNV35" s="175"/>
      <c r="RNW35" s="120"/>
      <c r="RNX35" s="175"/>
      <c r="RNY35" s="120"/>
      <c r="RNZ35" s="175"/>
      <c r="ROA35" s="120"/>
      <c r="ROB35" s="175"/>
      <c r="ROC35" s="120"/>
      <c r="ROD35" s="175"/>
      <c r="ROE35" s="120"/>
      <c r="ROF35" s="175"/>
      <c r="ROG35" s="120"/>
      <c r="ROH35" s="175"/>
      <c r="ROI35" s="120"/>
      <c r="ROJ35" s="175"/>
      <c r="ROK35" s="120"/>
      <c r="ROL35" s="175"/>
      <c r="ROM35" s="120"/>
      <c r="RON35" s="175"/>
      <c r="ROO35" s="120"/>
      <c r="ROP35" s="175"/>
      <c r="ROQ35" s="120"/>
      <c r="ROR35" s="175"/>
      <c r="ROS35" s="120"/>
      <c r="ROT35" s="175"/>
      <c r="ROU35" s="120"/>
      <c r="ROV35" s="175"/>
      <c r="ROW35" s="120"/>
      <c r="ROX35" s="175"/>
      <c r="ROY35" s="120"/>
      <c r="ROZ35" s="175"/>
      <c r="RPA35" s="120"/>
      <c r="RPB35" s="175"/>
      <c r="RPC35" s="120"/>
      <c r="RPD35" s="175"/>
      <c r="RPE35" s="120"/>
      <c r="RPF35" s="175"/>
      <c r="RPG35" s="120"/>
      <c r="RPH35" s="175"/>
      <c r="RPI35" s="120"/>
      <c r="RPJ35" s="175"/>
      <c r="RPK35" s="120"/>
      <c r="RPL35" s="175"/>
      <c r="RPM35" s="120"/>
      <c r="RPN35" s="175"/>
      <c r="RPO35" s="120"/>
      <c r="RPP35" s="175"/>
      <c r="RPQ35" s="120"/>
      <c r="RPR35" s="175"/>
      <c r="RPS35" s="120"/>
      <c r="RPT35" s="175"/>
      <c r="RPU35" s="120"/>
      <c r="RPV35" s="175"/>
      <c r="RPW35" s="120"/>
      <c r="RPX35" s="175"/>
      <c r="RPY35" s="120"/>
      <c r="RPZ35" s="175"/>
      <c r="RQA35" s="120"/>
      <c r="RQB35" s="175"/>
      <c r="RQC35" s="120"/>
      <c r="RQD35" s="175"/>
      <c r="RQE35" s="120"/>
      <c r="RQF35" s="175"/>
      <c r="RQG35" s="120"/>
      <c r="RQH35" s="175"/>
      <c r="RQI35" s="120"/>
      <c r="RQJ35" s="175"/>
      <c r="RQK35" s="120"/>
      <c r="RQL35" s="175"/>
      <c r="RQM35" s="120"/>
      <c r="RQN35" s="175"/>
      <c r="RQO35" s="120"/>
      <c r="RQP35" s="175"/>
      <c r="RQQ35" s="120"/>
      <c r="RQR35" s="175"/>
      <c r="RQS35" s="120"/>
      <c r="RQT35" s="175"/>
      <c r="RQU35" s="120"/>
      <c r="RQV35" s="175"/>
      <c r="RQW35" s="120"/>
      <c r="RQX35" s="175"/>
      <c r="RQY35" s="120"/>
      <c r="RQZ35" s="175"/>
      <c r="RRA35" s="120"/>
      <c r="RRB35" s="175"/>
      <c r="RRC35" s="120"/>
      <c r="RRD35" s="175"/>
      <c r="RRE35" s="120"/>
      <c r="RRF35" s="175"/>
      <c r="RRG35" s="120"/>
      <c r="RRH35" s="175"/>
      <c r="RRI35" s="120"/>
      <c r="RRJ35" s="175"/>
      <c r="RRK35" s="120"/>
      <c r="RRL35" s="175"/>
      <c r="RRM35" s="120"/>
      <c r="RRN35" s="175"/>
      <c r="RRO35" s="120"/>
      <c r="RRP35" s="175"/>
      <c r="RRQ35" s="120"/>
      <c r="RRR35" s="175"/>
      <c r="RRS35" s="120"/>
      <c r="RRT35" s="175"/>
      <c r="RRU35" s="120"/>
      <c r="RRV35" s="175"/>
      <c r="RRW35" s="120"/>
      <c r="RRX35" s="175"/>
      <c r="RRY35" s="120"/>
      <c r="RRZ35" s="175"/>
      <c r="RSA35" s="120"/>
      <c r="RSB35" s="175"/>
      <c r="RSC35" s="120"/>
      <c r="RSD35" s="175"/>
      <c r="RSE35" s="120"/>
      <c r="RSF35" s="175"/>
      <c r="RSG35" s="120"/>
      <c r="RSH35" s="175"/>
      <c r="RSI35" s="120"/>
      <c r="RSJ35" s="175"/>
      <c r="RSK35" s="120"/>
      <c r="RSL35" s="175"/>
      <c r="RSM35" s="120"/>
      <c r="RSN35" s="175"/>
      <c r="RSO35" s="120"/>
      <c r="RSP35" s="175"/>
      <c r="RSQ35" s="120"/>
      <c r="RSR35" s="175"/>
      <c r="RSS35" s="120"/>
      <c r="RST35" s="175"/>
      <c r="RSU35" s="120"/>
      <c r="RSV35" s="175"/>
      <c r="RSW35" s="120"/>
      <c r="RSX35" s="175"/>
      <c r="RSY35" s="120"/>
      <c r="RSZ35" s="175"/>
      <c r="RTA35" s="120"/>
      <c r="RTB35" s="175"/>
      <c r="RTC35" s="120"/>
      <c r="RTD35" s="175"/>
      <c r="RTE35" s="120"/>
      <c r="RTF35" s="175"/>
      <c r="RTG35" s="120"/>
      <c r="RTH35" s="175"/>
      <c r="RTI35" s="120"/>
      <c r="RTJ35" s="175"/>
      <c r="RTK35" s="120"/>
      <c r="RTL35" s="175"/>
      <c r="RTM35" s="120"/>
      <c r="RTN35" s="175"/>
      <c r="RTO35" s="120"/>
      <c r="RTP35" s="175"/>
      <c r="RTQ35" s="120"/>
      <c r="RTR35" s="175"/>
      <c r="RTS35" s="120"/>
      <c r="RTT35" s="175"/>
      <c r="RTU35" s="120"/>
      <c r="RTV35" s="175"/>
      <c r="RTW35" s="120"/>
      <c r="RTX35" s="175"/>
      <c r="RTY35" s="120"/>
      <c r="RTZ35" s="175"/>
      <c r="RUA35" s="120"/>
      <c r="RUB35" s="175"/>
      <c r="RUC35" s="120"/>
      <c r="RUD35" s="175"/>
      <c r="RUE35" s="120"/>
      <c r="RUF35" s="175"/>
      <c r="RUG35" s="120"/>
      <c r="RUH35" s="175"/>
      <c r="RUI35" s="120"/>
      <c r="RUJ35" s="175"/>
      <c r="RUK35" s="120"/>
      <c r="RUL35" s="175"/>
      <c r="RUM35" s="120"/>
      <c r="RUN35" s="175"/>
      <c r="RUO35" s="120"/>
      <c r="RUP35" s="175"/>
      <c r="RUQ35" s="120"/>
      <c r="RUR35" s="175"/>
      <c r="RUS35" s="120"/>
      <c r="RUT35" s="175"/>
      <c r="RUU35" s="120"/>
      <c r="RUV35" s="175"/>
      <c r="RUW35" s="120"/>
      <c r="RUX35" s="175"/>
      <c r="RUY35" s="120"/>
      <c r="RUZ35" s="175"/>
      <c r="RVA35" s="120"/>
      <c r="RVB35" s="175"/>
      <c r="RVC35" s="120"/>
      <c r="RVD35" s="175"/>
      <c r="RVE35" s="120"/>
      <c r="RVF35" s="175"/>
      <c r="RVG35" s="120"/>
      <c r="RVH35" s="175"/>
      <c r="RVI35" s="120"/>
      <c r="RVJ35" s="175"/>
      <c r="RVK35" s="120"/>
      <c r="RVL35" s="175"/>
      <c r="RVM35" s="120"/>
      <c r="RVN35" s="175"/>
      <c r="RVO35" s="120"/>
      <c r="RVP35" s="175"/>
      <c r="RVQ35" s="120"/>
      <c r="RVR35" s="175"/>
      <c r="RVS35" s="120"/>
      <c r="RVT35" s="175"/>
      <c r="RVU35" s="120"/>
      <c r="RVV35" s="175"/>
      <c r="RVW35" s="120"/>
      <c r="RVX35" s="175"/>
      <c r="RVY35" s="120"/>
      <c r="RVZ35" s="175"/>
      <c r="RWA35" s="120"/>
      <c r="RWB35" s="175"/>
      <c r="RWC35" s="120"/>
      <c r="RWD35" s="175"/>
      <c r="RWE35" s="120"/>
      <c r="RWF35" s="175"/>
      <c r="RWG35" s="120"/>
      <c r="RWH35" s="175"/>
      <c r="RWI35" s="120"/>
      <c r="RWJ35" s="175"/>
      <c r="RWK35" s="120"/>
      <c r="RWL35" s="175"/>
      <c r="RWM35" s="120"/>
      <c r="RWN35" s="175"/>
      <c r="RWO35" s="120"/>
      <c r="RWP35" s="175"/>
      <c r="RWQ35" s="120"/>
      <c r="RWR35" s="175"/>
      <c r="RWS35" s="120"/>
      <c r="RWT35" s="175"/>
      <c r="RWU35" s="120"/>
      <c r="RWV35" s="175"/>
      <c r="RWW35" s="120"/>
      <c r="RWX35" s="175"/>
      <c r="RWY35" s="120"/>
      <c r="RWZ35" s="175"/>
      <c r="RXA35" s="120"/>
      <c r="RXB35" s="175"/>
      <c r="RXC35" s="120"/>
      <c r="RXD35" s="175"/>
      <c r="RXE35" s="120"/>
      <c r="RXF35" s="175"/>
      <c r="RXG35" s="120"/>
      <c r="RXH35" s="175"/>
      <c r="RXI35" s="120"/>
      <c r="RXJ35" s="175"/>
      <c r="RXK35" s="120"/>
      <c r="RXL35" s="175"/>
      <c r="RXM35" s="120"/>
      <c r="RXN35" s="175"/>
      <c r="RXO35" s="120"/>
      <c r="RXP35" s="175"/>
      <c r="RXQ35" s="120"/>
      <c r="RXR35" s="175"/>
      <c r="RXS35" s="120"/>
      <c r="RXT35" s="175"/>
      <c r="RXU35" s="120"/>
      <c r="RXV35" s="175"/>
      <c r="RXW35" s="120"/>
      <c r="RXX35" s="175"/>
      <c r="RXY35" s="120"/>
      <c r="RXZ35" s="175"/>
      <c r="RYA35" s="120"/>
      <c r="RYB35" s="175"/>
      <c r="RYC35" s="120"/>
      <c r="RYD35" s="175"/>
      <c r="RYE35" s="120"/>
      <c r="RYF35" s="175"/>
      <c r="RYG35" s="120"/>
      <c r="RYH35" s="175"/>
      <c r="RYI35" s="120"/>
      <c r="RYJ35" s="175"/>
      <c r="RYK35" s="120"/>
      <c r="RYL35" s="175"/>
      <c r="RYM35" s="120"/>
      <c r="RYN35" s="175"/>
      <c r="RYO35" s="120"/>
      <c r="RYP35" s="175"/>
      <c r="RYQ35" s="120"/>
      <c r="RYR35" s="175"/>
      <c r="RYS35" s="120"/>
      <c r="RYT35" s="175"/>
      <c r="RYU35" s="120"/>
      <c r="RYV35" s="175"/>
      <c r="RYW35" s="120"/>
      <c r="RYX35" s="175"/>
      <c r="RYY35" s="120"/>
      <c r="RYZ35" s="175"/>
      <c r="RZA35" s="120"/>
      <c r="RZB35" s="175"/>
      <c r="RZC35" s="120"/>
      <c r="RZD35" s="175"/>
      <c r="RZE35" s="120"/>
      <c r="RZF35" s="175"/>
      <c r="RZG35" s="120"/>
      <c r="RZH35" s="175"/>
      <c r="RZI35" s="120"/>
      <c r="RZJ35" s="175"/>
      <c r="RZK35" s="120"/>
      <c r="RZL35" s="175"/>
      <c r="RZM35" s="120"/>
      <c r="RZN35" s="175"/>
      <c r="RZO35" s="120"/>
      <c r="RZP35" s="175"/>
      <c r="RZQ35" s="120"/>
      <c r="RZR35" s="175"/>
      <c r="RZS35" s="120"/>
      <c r="RZT35" s="175"/>
      <c r="RZU35" s="120"/>
      <c r="RZV35" s="175"/>
      <c r="RZW35" s="120"/>
      <c r="RZX35" s="175"/>
      <c r="RZY35" s="120"/>
      <c r="RZZ35" s="175"/>
      <c r="SAA35" s="120"/>
      <c r="SAB35" s="175"/>
      <c r="SAC35" s="120"/>
      <c r="SAD35" s="175"/>
      <c r="SAE35" s="120"/>
      <c r="SAF35" s="175"/>
      <c r="SAG35" s="120"/>
      <c r="SAH35" s="175"/>
      <c r="SAI35" s="120"/>
      <c r="SAJ35" s="175"/>
      <c r="SAK35" s="120"/>
      <c r="SAL35" s="175"/>
      <c r="SAM35" s="120"/>
      <c r="SAN35" s="175"/>
      <c r="SAO35" s="120"/>
      <c r="SAP35" s="175"/>
      <c r="SAQ35" s="120"/>
      <c r="SAR35" s="175"/>
      <c r="SAS35" s="120"/>
      <c r="SAT35" s="175"/>
      <c r="SAU35" s="120"/>
      <c r="SAV35" s="175"/>
      <c r="SAW35" s="120"/>
      <c r="SAX35" s="175"/>
      <c r="SAY35" s="120"/>
      <c r="SAZ35" s="175"/>
      <c r="SBA35" s="120"/>
      <c r="SBB35" s="175"/>
      <c r="SBC35" s="120"/>
      <c r="SBD35" s="175"/>
      <c r="SBE35" s="120"/>
      <c r="SBF35" s="175"/>
      <c r="SBG35" s="120"/>
      <c r="SBH35" s="175"/>
      <c r="SBI35" s="120"/>
      <c r="SBJ35" s="175"/>
      <c r="SBK35" s="120"/>
      <c r="SBL35" s="175"/>
      <c r="SBM35" s="120"/>
      <c r="SBN35" s="175"/>
      <c r="SBO35" s="120"/>
      <c r="SBP35" s="175"/>
      <c r="SBQ35" s="120"/>
      <c r="SBR35" s="175"/>
      <c r="SBS35" s="120"/>
      <c r="SBT35" s="175"/>
      <c r="SBU35" s="120"/>
      <c r="SBV35" s="175"/>
      <c r="SBW35" s="120"/>
      <c r="SBX35" s="175"/>
      <c r="SBY35" s="120"/>
      <c r="SBZ35" s="175"/>
      <c r="SCA35" s="120"/>
      <c r="SCB35" s="175"/>
      <c r="SCC35" s="120"/>
      <c r="SCD35" s="175"/>
      <c r="SCE35" s="120"/>
      <c r="SCF35" s="175"/>
      <c r="SCG35" s="120"/>
      <c r="SCH35" s="175"/>
      <c r="SCI35" s="120"/>
      <c r="SCJ35" s="175"/>
      <c r="SCK35" s="120"/>
      <c r="SCL35" s="175"/>
      <c r="SCM35" s="120"/>
      <c r="SCN35" s="175"/>
      <c r="SCO35" s="120"/>
      <c r="SCP35" s="175"/>
      <c r="SCQ35" s="120"/>
      <c r="SCR35" s="175"/>
      <c r="SCS35" s="120"/>
      <c r="SCT35" s="175"/>
      <c r="SCU35" s="120"/>
      <c r="SCV35" s="175"/>
      <c r="SCW35" s="120"/>
      <c r="SCX35" s="175"/>
      <c r="SCY35" s="120"/>
      <c r="SCZ35" s="175"/>
      <c r="SDA35" s="120"/>
      <c r="SDB35" s="175"/>
      <c r="SDC35" s="120"/>
      <c r="SDD35" s="175"/>
      <c r="SDE35" s="120"/>
      <c r="SDF35" s="175"/>
      <c r="SDG35" s="120"/>
      <c r="SDH35" s="175"/>
      <c r="SDI35" s="120"/>
      <c r="SDJ35" s="175"/>
      <c r="SDK35" s="120"/>
      <c r="SDL35" s="175"/>
      <c r="SDM35" s="120"/>
      <c r="SDN35" s="175"/>
      <c r="SDO35" s="120"/>
      <c r="SDP35" s="175"/>
      <c r="SDQ35" s="120"/>
      <c r="SDR35" s="175"/>
      <c r="SDS35" s="120"/>
      <c r="SDT35" s="175"/>
      <c r="SDU35" s="120"/>
      <c r="SDV35" s="175"/>
      <c r="SDW35" s="120"/>
      <c r="SDX35" s="175"/>
      <c r="SDY35" s="120"/>
      <c r="SDZ35" s="175"/>
      <c r="SEA35" s="120"/>
      <c r="SEB35" s="175"/>
      <c r="SEC35" s="120"/>
      <c r="SED35" s="175"/>
      <c r="SEE35" s="120"/>
      <c r="SEF35" s="175"/>
      <c r="SEG35" s="120"/>
      <c r="SEH35" s="175"/>
      <c r="SEI35" s="120"/>
      <c r="SEJ35" s="175"/>
      <c r="SEK35" s="120"/>
      <c r="SEL35" s="175"/>
      <c r="SEM35" s="120"/>
      <c r="SEN35" s="175"/>
      <c r="SEO35" s="120"/>
      <c r="SEP35" s="175"/>
      <c r="SEQ35" s="120"/>
      <c r="SER35" s="175"/>
      <c r="SES35" s="120"/>
      <c r="SET35" s="175"/>
      <c r="SEU35" s="120"/>
      <c r="SEV35" s="175"/>
      <c r="SEW35" s="120"/>
      <c r="SEX35" s="175"/>
      <c r="SEY35" s="120"/>
      <c r="SEZ35" s="175"/>
      <c r="SFA35" s="120"/>
      <c r="SFB35" s="175"/>
      <c r="SFC35" s="120"/>
      <c r="SFD35" s="175"/>
      <c r="SFE35" s="120"/>
      <c r="SFF35" s="175"/>
      <c r="SFG35" s="120"/>
      <c r="SFH35" s="175"/>
      <c r="SFI35" s="120"/>
      <c r="SFJ35" s="175"/>
      <c r="SFK35" s="120"/>
      <c r="SFL35" s="175"/>
      <c r="SFM35" s="120"/>
      <c r="SFN35" s="175"/>
      <c r="SFO35" s="120"/>
      <c r="SFP35" s="175"/>
      <c r="SFQ35" s="120"/>
      <c r="SFR35" s="175"/>
      <c r="SFS35" s="120"/>
      <c r="SFT35" s="175"/>
      <c r="SFU35" s="120"/>
      <c r="SFV35" s="175"/>
      <c r="SFW35" s="120"/>
      <c r="SFX35" s="175"/>
      <c r="SFY35" s="120"/>
      <c r="SFZ35" s="175"/>
      <c r="SGA35" s="120"/>
      <c r="SGB35" s="175"/>
      <c r="SGC35" s="120"/>
      <c r="SGD35" s="175"/>
      <c r="SGE35" s="120"/>
      <c r="SGF35" s="175"/>
      <c r="SGG35" s="120"/>
      <c r="SGH35" s="175"/>
      <c r="SGI35" s="120"/>
      <c r="SGJ35" s="175"/>
      <c r="SGK35" s="120"/>
      <c r="SGL35" s="175"/>
      <c r="SGM35" s="120"/>
      <c r="SGN35" s="175"/>
      <c r="SGO35" s="120"/>
      <c r="SGP35" s="175"/>
      <c r="SGQ35" s="120"/>
      <c r="SGR35" s="175"/>
      <c r="SGS35" s="120"/>
      <c r="SGT35" s="175"/>
      <c r="SGU35" s="120"/>
      <c r="SGV35" s="175"/>
      <c r="SGW35" s="120"/>
      <c r="SGX35" s="175"/>
      <c r="SGY35" s="120"/>
      <c r="SGZ35" s="175"/>
      <c r="SHA35" s="120"/>
      <c r="SHB35" s="175"/>
      <c r="SHC35" s="120"/>
      <c r="SHD35" s="175"/>
      <c r="SHE35" s="120"/>
      <c r="SHF35" s="175"/>
      <c r="SHG35" s="120"/>
      <c r="SHH35" s="175"/>
      <c r="SHI35" s="120"/>
      <c r="SHJ35" s="175"/>
      <c r="SHK35" s="120"/>
      <c r="SHL35" s="175"/>
      <c r="SHM35" s="120"/>
      <c r="SHN35" s="175"/>
      <c r="SHO35" s="120"/>
      <c r="SHP35" s="175"/>
      <c r="SHQ35" s="120"/>
      <c r="SHR35" s="175"/>
      <c r="SHS35" s="120"/>
      <c r="SHT35" s="175"/>
      <c r="SHU35" s="120"/>
      <c r="SHV35" s="175"/>
      <c r="SHW35" s="120"/>
      <c r="SHX35" s="175"/>
      <c r="SHY35" s="120"/>
      <c r="SHZ35" s="175"/>
      <c r="SIA35" s="120"/>
      <c r="SIB35" s="175"/>
      <c r="SIC35" s="120"/>
      <c r="SID35" s="175"/>
      <c r="SIE35" s="120"/>
      <c r="SIF35" s="175"/>
      <c r="SIG35" s="120"/>
      <c r="SIH35" s="175"/>
      <c r="SII35" s="120"/>
      <c r="SIJ35" s="175"/>
      <c r="SIK35" s="120"/>
      <c r="SIL35" s="175"/>
      <c r="SIM35" s="120"/>
      <c r="SIN35" s="175"/>
      <c r="SIO35" s="120"/>
      <c r="SIP35" s="175"/>
      <c r="SIQ35" s="120"/>
      <c r="SIR35" s="175"/>
      <c r="SIS35" s="120"/>
      <c r="SIT35" s="175"/>
      <c r="SIU35" s="120"/>
      <c r="SIV35" s="175"/>
      <c r="SIW35" s="120"/>
      <c r="SIX35" s="175"/>
      <c r="SIY35" s="120"/>
      <c r="SIZ35" s="175"/>
      <c r="SJA35" s="120"/>
      <c r="SJB35" s="175"/>
      <c r="SJC35" s="120"/>
      <c r="SJD35" s="175"/>
      <c r="SJE35" s="120"/>
      <c r="SJF35" s="175"/>
      <c r="SJG35" s="120"/>
      <c r="SJH35" s="175"/>
      <c r="SJI35" s="120"/>
      <c r="SJJ35" s="175"/>
      <c r="SJK35" s="120"/>
      <c r="SJL35" s="175"/>
      <c r="SJM35" s="120"/>
      <c r="SJN35" s="175"/>
      <c r="SJO35" s="120"/>
      <c r="SJP35" s="175"/>
      <c r="SJQ35" s="120"/>
      <c r="SJR35" s="175"/>
      <c r="SJS35" s="120"/>
      <c r="SJT35" s="175"/>
      <c r="SJU35" s="120"/>
      <c r="SJV35" s="175"/>
      <c r="SJW35" s="120"/>
      <c r="SJX35" s="175"/>
      <c r="SJY35" s="120"/>
      <c r="SJZ35" s="175"/>
      <c r="SKA35" s="120"/>
      <c r="SKB35" s="175"/>
      <c r="SKC35" s="120"/>
      <c r="SKD35" s="175"/>
      <c r="SKE35" s="120"/>
      <c r="SKF35" s="175"/>
      <c r="SKG35" s="120"/>
      <c r="SKH35" s="175"/>
      <c r="SKI35" s="120"/>
      <c r="SKJ35" s="175"/>
      <c r="SKK35" s="120"/>
      <c r="SKL35" s="175"/>
      <c r="SKM35" s="120"/>
      <c r="SKN35" s="175"/>
      <c r="SKO35" s="120"/>
      <c r="SKP35" s="175"/>
      <c r="SKQ35" s="120"/>
      <c r="SKR35" s="175"/>
      <c r="SKS35" s="120"/>
      <c r="SKT35" s="175"/>
      <c r="SKU35" s="120"/>
      <c r="SKV35" s="175"/>
      <c r="SKW35" s="120"/>
      <c r="SKX35" s="175"/>
      <c r="SKY35" s="120"/>
      <c r="SKZ35" s="175"/>
      <c r="SLA35" s="120"/>
      <c r="SLB35" s="175"/>
      <c r="SLC35" s="120"/>
      <c r="SLD35" s="175"/>
      <c r="SLE35" s="120"/>
      <c r="SLF35" s="175"/>
      <c r="SLG35" s="120"/>
      <c r="SLH35" s="175"/>
      <c r="SLI35" s="120"/>
      <c r="SLJ35" s="175"/>
      <c r="SLK35" s="120"/>
      <c r="SLL35" s="175"/>
      <c r="SLM35" s="120"/>
      <c r="SLN35" s="175"/>
      <c r="SLO35" s="120"/>
      <c r="SLP35" s="175"/>
      <c r="SLQ35" s="120"/>
      <c r="SLR35" s="175"/>
      <c r="SLS35" s="120"/>
      <c r="SLT35" s="175"/>
      <c r="SLU35" s="120"/>
      <c r="SLV35" s="175"/>
      <c r="SLW35" s="120"/>
      <c r="SLX35" s="175"/>
      <c r="SLY35" s="120"/>
      <c r="SLZ35" s="175"/>
      <c r="SMA35" s="120"/>
      <c r="SMB35" s="175"/>
      <c r="SMC35" s="120"/>
      <c r="SMD35" s="175"/>
      <c r="SME35" s="120"/>
      <c r="SMF35" s="175"/>
      <c r="SMG35" s="120"/>
      <c r="SMH35" s="175"/>
      <c r="SMI35" s="120"/>
      <c r="SMJ35" s="175"/>
      <c r="SMK35" s="120"/>
      <c r="SML35" s="175"/>
      <c r="SMM35" s="120"/>
      <c r="SMN35" s="175"/>
      <c r="SMO35" s="120"/>
      <c r="SMP35" s="175"/>
      <c r="SMQ35" s="120"/>
      <c r="SMR35" s="175"/>
      <c r="SMS35" s="120"/>
      <c r="SMT35" s="175"/>
      <c r="SMU35" s="120"/>
      <c r="SMV35" s="175"/>
      <c r="SMW35" s="120"/>
      <c r="SMX35" s="175"/>
      <c r="SMY35" s="120"/>
      <c r="SMZ35" s="175"/>
      <c r="SNA35" s="120"/>
      <c r="SNB35" s="175"/>
      <c r="SNC35" s="120"/>
      <c r="SND35" s="175"/>
      <c r="SNE35" s="120"/>
      <c r="SNF35" s="175"/>
      <c r="SNG35" s="120"/>
      <c r="SNH35" s="175"/>
      <c r="SNI35" s="120"/>
      <c r="SNJ35" s="175"/>
      <c r="SNK35" s="120"/>
      <c r="SNL35" s="175"/>
      <c r="SNM35" s="120"/>
      <c r="SNN35" s="175"/>
      <c r="SNO35" s="120"/>
      <c r="SNP35" s="175"/>
      <c r="SNQ35" s="120"/>
      <c r="SNR35" s="175"/>
      <c r="SNS35" s="120"/>
      <c r="SNT35" s="175"/>
      <c r="SNU35" s="120"/>
      <c r="SNV35" s="175"/>
      <c r="SNW35" s="120"/>
      <c r="SNX35" s="175"/>
      <c r="SNY35" s="120"/>
      <c r="SNZ35" s="175"/>
      <c r="SOA35" s="120"/>
      <c r="SOB35" s="175"/>
      <c r="SOC35" s="120"/>
      <c r="SOD35" s="175"/>
      <c r="SOE35" s="120"/>
      <c r="SOF35" s="175"/>
      <c r="SOG35" s="120"/>
      <c r="SOH35" s="175"/>
      <c r="SOI35" s="120"/>
      <c r="SOJ35" s="175"/>
      <c r="SOK35" s="120"/>
      <c r="SOL35" s="175"/>
      <c r="SOM35" s="120"/>
      <c r="SON35" s="175"/>
      <c r="SOO35" s="120"/>
      <c r="SOP35" s="175"/>
      <c r="SOQ35" s="120"/>
      <c r="SOR35" s="175"/>
      <c r="SOS35" s="120"/>
      <c r="SOT35" s="175"/>
      <c r="SOU35" s="120"/>
      <c r="SOV35" s="175"/>
      <c r="SOW35" s="120"/>
      <c r="SOX35" s="175"/>
      <c r="SOY35" s="120"/>
      <c r="SOZ35" s="175"/>
      <c r="SPA35" s="120"/>
      <c r="SPB35" s="175"/>
      <c r="SPC35" s="120"/>
      <c r="SPD35" s="175"/>
      <c r="SPE35" s="120"/>
      <c r="SPF35" s="175"/>
      <c r="SPG35" s="120"/>
      <c r="SPH35" s="175"/>
      <c r="SPI35" s="120"/>
      <c r="SPJ35" s="175"/>
      <c r="SPK35" s="120"/>
      <c r="SPL35" s="175"/>
      <c r="SPM35" s="120"/>
      <c r="SPN35" s="175"/>
      <c r="SPO35" s="120"/>
      <c r="SPP35" s="175"/>
      <c r="SPQ35" s="120"/>
      <c r="SPR35" s="175"/>
      <c r="SPS35" s="120"/>
      <c r="SPT35" s="175"/>
      <c r="SPU35" s="120"/>
      <c r="SPV35" s="175"/>
      <c r="SPW35" s="120"/>
      <c r="SPX35" s="175"/>
      <c r="SPY35" s="120"/>
      <c r="SPZ35" s="175"/>
      <c r="SQA35" s="120"/>
      <c r="SQB35" s="175"/>
      <c r="SQC35" s="120"/>
      <c r="SQD35" s="175"/>
      <c r="SQE35" s="120"/>
      <c r="SQF35" s="175"/>
      <c r="SQG35" s="120"/>
      <c r="SQH35" s="175"/>
      <c r="SQI35" s="120"/>
      <c r="SQJ35" s="175"/>
      <c r="SQK35" s="120"/>
      <c r="SQL35" s="175"/>
      <c r="SQM35" s="120"/>
      <c r="SQN35" s="175"/>
      <c r="SQO35" s="120"/>
      <c r="SQP35" s="175"/>
      <c r="SQQ35" s="120"/>
      <c r="SQR35" s="175"/>
      <c r="SQS35" s="120"/>
      <c r="SQT35" s="175"/>
      <c r="SQU35" s="120"/>
      <c r="SQV35" s="175"/>
      <c r="SQW35" s="120"/>
      <c r="SQX35" s="175"/>
      <c r="SQY35" s="120"/>
      <c r="SQZ35" s="175"/>
      <c r="SRA35" s="120"/>
      <c r="SRB35" s="175"/>
      <c r="SRC35" s="120"/>
      <c r="SRD35" s="175"/>
      <c r="SRE35" s="120"/>
      <c r="SRF35" s="175"/>
      <c r="SRG35" s="120"/>
      <c r="SRH35" s="175"/>
      <c r="SRI35" s="120"/>
      <c r="SRJ35" s="175"/>
      <c r="SRK35" s="120"/>
      <c r="SRL35" s="175"/>
      <c r="SRM35" s="120"/>
      <c r="SRN35" s="175"/>
      <c r="SRO35" s="120"/>
      <c r="SRP35" s="175"/>
      <c r="SRQ35" s="120"/>
      <c r="SRR35" s="175"/>
      <c r="SRS35" s="120"/>
      <c r="SRT35" s="175"/>
      <c r="SRU35" s="120"/>
      <c r="SRV35" s="175"/>
      <c r="SRW35" s="120"/>
      <c r="SRX35" s="175"/>
      <c r="SRY35" s="120"/>
      <c r="SRZ35" s="175"/>
      <c r="SSA35" s="120"/>
      <c r="SSB35" s="175"/>
      <c r="SSC35" s="120"/>
      <c r="SSD35" s="175"/>
      <c r="SSE35" s="120"/>
      <c r="SSF35" s="175"/>
      <c r="SSG35" s="120"/>
      <c r="SSH35" s="175"/>
      <c r="SSI35" s="120"/>
      <c r="SSJ35" s="175"/>
      <c r="SSK35" s="120"/>
      <c r="SSL35" s="175"/>
      <c r="SSM35" s="120"/>
      <c r="SSN35" s="175"/>
      <c r="SSO35" s="120"/>
      <c r="SSP35" s="175"/>
      <c r="SSQ35" s="120"/>
      <c r="SSR35" s="175"/>
      <c r="SSS35" s="120"/>
      <c r="SST35" s="175"/>
      <c r="SSU35" s="120"/>
      <c r="SSV35" s="175"/>
      <c r="SSW35" s="120"/>
      <c r="SSX35" s="175"/>
      <c r="SSY35" s="120"/>
      <c r="SSZ35" s="175"/>
      <c r="STA35" s="120"/>
      <c r="STB35" s="175"/>
      <c r="STC35" s="120"/>
      <c r="STD35" s="175"/>
      <c r="STE35" s="120"/>
      <c r="STF35" s="175"/>
      <c r="STG35" s="120"/>
      <c r="STH35" s="175"/>
      <c r="STI35" s="120"/>
      <c r="STJ35" s="175"/>
      <c r="STK35" s="120"/>
      <c r="STL35" s="175"/>
      <c r="STM35" s="120"/>
      <c r="STN35" s="175"/>
      <c r="STO35" s="120"/>
      <c r="STP35" s="175"/>
      <c r="STQ35" s="120"/>
      <c r="STR35" s="175"/>
      <c r="STS35" s="120"/>
      <c r="STT35" s="175"/>
      <c r="STU35" s="120"/>
      <c r="STV35" s="175"/>
      <c r="STW35" s="120"/>
      <c r="STX35" s="175"/>
      <c r="STY35" s="120"/>
      <c r="STZ35" s="175"/>
      <c r="SUA35" s="120"/>
      <c r="SUB35" s="175"/>
      <c r="SUC35" s="120"/>
      <c r="SUD35" s="175"/>
      <c r="SUE35" s="120"/>
      <c r="SUF35" s="175"/>
      <c r="SUG35" s="120"/>
      <c r="SUH35" s="175"/>
      <c r="SUI35" s="120"/>
      <c r="SUJ35" s="175"/>
      <c r="SUK35" s="120"/>
      <c r="SUL35" s="175"/>
      <c r="SUM35" s="120"/>
      <c r="SUN35" s="175"/>
      <c r="SUO35" s="120"/>
      <c r="SUP35" s="175"/>
      <c r="SUQ35" s="120"/>
      <c r="SUR35" s="175"/>
      <c r="SUS35" s="120"/>
      <c r="SUT35" s="175"/>
      <c r="SUU35" s="120"/>
      <c r="SUV35" s="175"/>
      <c r="SUW35" s="120"/>
      <c r="SUX35" s="175"/>
      <c r="SUY35" s="120"/>
      <c r="SUZ35" s="175"/>
      <c r="SVA35" s="120"/>
      <c r="SVB35" s="175"/>
      <c r="SVC35" s="120"/>
      <c r="SVD35" s="175"/>
      <c r="SVE35" s="120"/>
      <c r="SVF35" s="175"/>
      <c r="SVG35" s="120"/>
      <c r="SVH35" s="175"/>
      <c r="SVI35" s="120"/>
      <c r="SVJ35" s="175"/>
      <c r="SVK35" s="120"/>
      <c r="SVL35" s="175"/>
      <c r="SVM35" s="120"/>
      <c r="SVN35" s="175"/>
      <c r="SVO35" s="120"/>
      <c r="SVP35" s="175"/>
      <c r="SVQ35" s="120"/>
      <c r="SVR35" s="175"/>
      <c r="SVS35" s="120"/>
      <c r="SVT35" s="175"/>
      <c r="SVU35" s="120"/>
      <c r="SVV35" s="175"/>
      <c r="SVW35" s="120"/>
      <c r="SVX35" s="175"/>
      <c r="SVY35" s="120"/>
      <c r="SVZ35" s="175"/>
      <c r="SWA35" s="120"/>
      <c r="SWB35" s="175"/>
      <c r="SWC35" s="120"/>
      <c r="SWD35" s="175"/>
      <c r="SWE35" s="120"/>
      <c r="SWF35" s="175"/>
      <c r="SWG35" s="120"/>
      <c r="SWH35" s="175"/>
      <c r="SWI35" s="120"/>
      <c r="SWJ35" s="175"/>
      <c r="SWK35" s="120"/>
      <c r="SWL35" s="175"/>
      <c r="SWM35" s="120"/>
      <c r="SWN35" s="175"/>
      <c r="SWO35" s="120"/>
      <c r="SWP35" s="175"/>
      <c r="SWQ35" s="120"/>
      <c r="SWR35" s="175"/>
      <c r="SWS35" s="120"/>
      <c r="SWT35" s="175"/>
      <c r="SWU35" s="120"/>
      <c r="SWV35" s="175"/>
      <c r="SWW35" s="120"/>
      <c r="SWX35" s="175"/>
      <c r="SWY35" s="120"/>
      <c r="SWZ35" s="175"/>
      <c r="SXA35" s="120"/>
      <c r="SXB35" s="175"/>
      <c r="SXC35" s="120"/>
      <c r="SXD35" s="175"/>
      <c r="SXE35" s="120"/>
      <c r="SXF35" s="175"/>
      <c r="SXG35" s="120"/>
      <c r="SXH35" s="175"/>
      <c r="SXI35" s="120"/>
      <c r="SXJ35" s="175"/>
      <c r="SXK35" s="120"/>
      <c r="SXL35" s="175"/>
      <c r="SXM35" s="120"/>
      <c r="SXN35" s="175"/>
      <c r="SXO35" s="120"/>
      <c r="SXP35" s="175"/>
      <c r="SXQ35" s="120"/>
      <c r="SXR35" s="175"/>
      <c r="SXS35" s="120"/>
      <c r="SXT35" s="175"/>
      <c r="SXU35" s="120"/>
      <c r="SXV35" s="175"/>
      <c r="SXW35" s="120"/>
      <c r="SXX35" s="175"/>
      <c r="SXY35" s="120"/>
      <c r="SXZ35" s="175"/>
      <c r="SYA35" s="120"/>
      <c r="SYB35" s="175"/>
      <c r="SYC35" s="120"/>
      <c r="SYD35" s="175"/>
      <c r="SYE35" s="120"/>
      <c r="SYF35" s="175"/>
      <c r="SYG35" s="120"/>
      <c r="SYH35" s="175"/>
      <c r="SYI35" s="120"/>
      <c r="SYJ35" s="175"/>
      <c r="SYK35" s="120"/>
      <c r="SYL35" s="175"/>
      <c r="SYM35" s="120"/>
      <c r="SYN35" s="175"/>
      <c r="SYO35" s="120"/>
      <c r="SYP35" s="175"/>
      <c r="SYQ35" s="120"/>
      <c r="SYR35" s="175"/>
      <c r="SYS35" s="120"/>
      <c r="SYT35" s="175"/>
      <c r="SYU35" s="120"/>
      <c r="SYV35" s="175"/>
      <c r="SYW35" s="120"/>
      <c r="SYX35" s="175"/>
      <c r="SYY35" s="120"/>
      <c r="SYZ35" s="175"/>
      <c r="SZA35" s="120"/>
      <c r="SZB35" s="175"/>
      <c r="SZC35" s="120"/>
      <c r="SZD35" s="175"/>
      <c r="SZE35" s="120"/>
      <c r="SZF35" s="175"/>
      <c r="SZG35" s="120"/>
      <c r="SZH35" s="175"/>
      <c r="SZI35" s="120"/>
      <c r="SZJ35" s="175"/>
      <c r="SZK35" s="120"/>
      <c r="SZL35" s="175"/>
      <c r="SZM35" s="120"/>
      <c r="SZN35" s="175"/>
      <c r="SZO35" s="120"/>
      <c r="SZP35" s="175"/>
      <c r="SZQ35" s="120"/>
      <c r="SZR35" s="175"/>
      <c r="SZS35" s="120"/>
      <c r="SZT35" s="175"/>
      <c r="SZU35" s="120"/>
      <c r="SZV35" s="175"/>
      <c r="SZW35" s="120"/>
      <c r="SZX35" s="175"/>
      <c r="SZY35" s="120"/>
      <c r="SZZ35" s="175"/>
      <c r="TAA35" s="120"/>
      <c r="TAB35" s="175"/>
      <c r="TAC35" s="120"/>
      <c r="TAD35" s="175"/>
      <c r="TAE35" s="120"/>
      <c r="TAF35" s="175"/>
      <c r="TAG35" s="120"/>
      <c r="TAH35" s="175"/>
      <c r="TAI35" s="120"/>
      <c r="TAJ35" s="175"/>
      <c r="TAK35" s="120"/>
      <c r="TAL35" s="175"/>
      <c r="TAM35" s="120"/>
      <c r="TAN35" s="175"/>
      <c r="TAO35" s="120"/>
      <c r="TAP35" s="175"/>
      <c r="TAQ35" s="120"/>
      <c r="TAR35" s="175"/>
      <c r="TAS35" s="120"/>
      <c r="TAT35" s="175"/>
      <c r="TAU35" s="120"/>
      <c r="TAV35" s="175"/>
      <c r="TAW35" s="120"/>
      <c r="TAX35" s="175"/>
      <c r="TAY35" s="120"/>
      <c r="TAZ35" s="175"/>
      <c r="TBA35" s="120"/>
      <c r="TBB35" s="175"/>
      <c r="TBC35" s="120"/>
      <c r="TBD35" s="175"/>
      <c r="TBE35" s="120"/>
      <c r="TBF35" s="175"/>
      <c r="TBG35" s="120"/>
      <c r="TBH35" s="175"/>
      <c r="TBI35" s="120"/>
      <c r="TBJ35" s="175"/>
      <c r="TBK35" s="120"/>
      <c r="TBL35" s="175"/>
      <c r="TBM35" s="120"/>
      <c r="TBN35" s="175"/>
      <c r="TBO35" s="120"/>
      <c r="TBP35" s="175"/>
      <c r="TBQ35" s="120"/>
      <c r="TBR35" s="175"/>
      <c r="TBS35" s="120"/>
      <c r="TBT35" s="175"/>
      <c r="TBU35" s="120"/>
      <c r="TBV35" s="175"/>
      <c r="TBW35" s="120"/>
      <c r="TBX35" s="175"/>
      <c r="TBY35" s="120"/>
      <c r="TBZ35" s="175"/>
      <c r="TCA35" s="120"/>
      <c r="TCB35" s="175"/>
      <c r="TCC35" s="120"/>
      <c r="TCD35" s="175"/>
      <c r="TCE35" s="120"/>
      <c r="TCF35" s="175"/>
      <c r="TCG35" s="120"/>
      <c r="TCH35" s="175"/>
      <c r="TCI35" s="120"/>
      <c r="TCJ35" s="175"/>
      <c r="TCK35" s="120"/>
      <c r="TCL35" s="175"/>
      <c r="TCM35" s="120"/>
      <c r="TCN35" s="175"/>
      <c r="TCO35" s="120"/>
      <c r="TCP35" s="175"/>
      <c r="TCQ35" s="120"/>
      <c r="TCR35" s="175"/>
      <c r="TCS35" s="120"/>
      <c r="TCT35" s="175"/>
      <c r="TCU35" s="120"/>
      <c r="TCV35" s="175"/>
      <c r="TCW35" s="120"/>
      <c r="TCX35" s="175"/>
      <c r="TCY35" s="120"/>
      <c r="TCZ35" s="175"/>
      <c r="TDA35" s="120"/>
      <c r="TDB35" s="175"/>
      <c r="TDC35" s="120"/>
      <c r="TDD35" s="175"/>
      <c r="TDE35" s="120"/>
      <c r="TDF35" s="175"/>
      <c r="TDG35" s="120"/>
      <c r="TDH35" s="175"/>
      <c r="TDI35" s="120"/>
      <c r="TDJ35" s="175"/>
      <c r="TDK35" s="120"/>
      <c r="TDL35" s="175"/>
      <c r="TDM35" s="120"/>
      <c r="TDN35" s="175"/>
      <c r="TDO35" s="120"/>
      <c r="TDP35" s="175"/>
      <c r="TDQ35" s="120"/>
      <c r="TDR35" s="175"/>
      <c r="TDS35" s="120"/>
      <c r="TDT35" s="175"/>
      <c r="TDU35" s="120"/>
      <c r="TDV35" s="175"/>
      <c r="TDW35" s="120"/>
      <c r="TDX35" s="175"/>
      <c r="TDY35" s="120"/>
      <c r="TDZ35" s="175"/>
      <c r="TEA35" s="120"/>
      <c r="TEB35" s="175"/>
      <c r="TEC35" s="120"/>
      <c r="TED35" s="175"/>
      <c r="TEE35" s="120"/>
      <c r="TEF35" s="175"/>
      <c r="TEG35" s="120"/>
      <c r="TEH35" s="175"/>
      <c r="TEI35" s="120"/>
      <c r="TEJ35" s="175"/>
      <c r="TEK35" s="120"/>
      <c r="TEL35" s="175"/>
      <c r="TEM35" s="120"/>
      <c r="TEN35" s="175"/>
      <c r="TEO35" s="120"/>
      <c r="TEP35" s="175"/>
      <c r="TEQ35" s="120"/>
      <c r="TER35" s="175"/>
      <c r="TES35" s="120"/>
      <c r="TET35" s="175"/>
      <c r="TEU35" s="120"/>
      <c r="TEV35" s="175"/>
      <c r="TEW35" s="120"/>
      <c r="TEX35" s="175"/>
      <c r="TEY35" s="120"/>
      <c r="TEZ35" s="175"/>
      <c r="TFA35" s="120"/>
      <c r="TFB35" s="175"/>
      <c r="TFC35" s="120"/>
      <c r="TFD35" s="175"/>
      <c r="TFE35" s="120"/>
      <c r="TFF35" s="175"/>
      <c r="TFG35" s="120"/>
      <c r="TFH35" s="175"/>
      <c r="TFI35" s="120"/>
      <c r="TFJ35" s="175"/>
      <c r="TFK35" s="120"/>
      <c r="TFL35" s="175"/>
      <c r="TFM35" s="120"/>
      <c r="TFN35" s="175"/>
      <c r="TFO35" s="120"/>
      <c r="TFP35" s="175"/>
      <c r="TFQ35" s="120"/>
      <c r="TFR35" s="175"/>
      <c r="TFS35" s="120"/>
      <c r="TFT35" s="175"/>
      <c r="TFU35" s="120"/>
      <c r="TFV35" s="175"/>
      <c r="TFW35" s="120"/>
      <c r="TFX35" s="175"/>
      <c r="TFY35" s="120"/>
      <c r="TFZ35" s="175"/>
      <c r="TGA35" s="120"/>
      <c r="TGB35" s="175"/>
      <c r="TGC35" s="120"/>
      <c r="TGD35" s="175"/>
      <c r="TGE35" s="120"/>
      <c r="TGF35" s="175"/>
      <c r="TGG35" s="120"/>
      <c r="TGH35" s="175"/>
      <c r="TGI35" s="120"/>
      <c r="TGJ35" s="175"/>
      <c r="TGK35" s="120"/>
      <c r="TGL35" s="175"/>
      <c r="TGM35" s="120"/>
      <c r="TGN35" s="175"/>
      <c r="TGO35" s="120"/>
      <c r="TGP35" s="175"/>
      <c r="TGQ35" s="120"/>
      <c r="TGR35" s="175"/>
      <c r="TGS35" s="120"/>
      <c r="TGT35" s="175"/>
      <c r="TGU35" s="120"/>
      <c r="TGV35" s="175"/>
      <c r="TGW35" s="120"/>
      <c r="TGX35" s="175"/>
      <c r="TGY35" s="120"/>
      <c r="TGZ35" s="175"/>
      <c r="THA35" s="120"/>
      <c r="THB35" s="175"/>
      <c r="THC35" s="120"/>
      <c r="THD35" s="175"/>
      <c r="THE35" s="120"/>
      <c r="THF35" s="175"/>
      <c r="THG35" s="120"/>
      <c r="THH35" s="175"/>
      <c r="THI35" s="120"/>
      <c r="THJ35" s="175"/>
      <c r="THK35" s="120"/>
      <c r="THL35" s="175"/>
      <c r="THM35" s="120"/>
      <c r="THN35" s="175"/>
      <c r="THO35" s="120"/>
      <c r="THP35" s="175"/>
      <c r="THQ35" s="120"/>
      <c r="THR35" s="175"/>
      <c r="THS35" s="120"/>
      <c r="THT35" s="175"/>
      <c r="THU35" s="120"/>
      <c r="THV35" s="175"/>
      <c r="THW35" s="120"/>
      <c r="THX35" s="175"/>
      <c r="THY35" s="120"/>
      <c r="THZ35" s="175"/>
      <c r="TIA35" s="120"/>
      <c r="TIB35" s="175"/>
      <c r="TIC35" s="120"/>
      <c r="TID35" s="175"/>
      <c r="TIE35" s="120"/>
      <c r="TIF35" s="175"/>
      <c r="TIG35" s="120"/>
      <c r="TIH35" s="175"/>
      <c r="TII35" s="120"/>
      <c r="TIJ35" s="175"/>
      <c r="TIK35" s="120"/>
      <c r="TIL35" s="175"/>
      <c r="TIM35" s="120"/>
      <c r="TIN35" s="175"/>
      <c r="TIO35" s="120"/>
      <c r="TIP35" s="175"/>
      <c r="TIQ35" s="120"/>
      <c r="TIR35" s="175"/>
      <c r="TIS35" s="120"/>
      <c r="TIT35" s="175"/>
      <c r="TIU35" s="120"/>
      <c r="TIV35" s="175"/>
      <c r="TIW35" s="120"/>
      <c r="TIX35" s="175"/>
      <c r="TIY35" s="120"/>
      <c r="TIZ35" s="175"/>
      <c r="TJA35" s="120"/>
      <c r="TJB35" s="175"/>
      <c r="TJC35" s="120"/>
      <c r="TJD35" s="175"/>
      <c r="TJE35" s="120"/>
      <c r="TJF35" s="175"/>
      <c r="TJG35" s="120"/>
      <c r="TJH35" s="175"/>
      <c r="TJI35" s="120"/>
      <c r="TJJ35" s="175"/>
      <c r="TJK35" s="120"/>
      <c r="TJL35" s="175"/>
      <c r="TJM35" s="120"/>
      <c r="TJN35" s="175"/>
      <c r="TJO35" s="120"/>
      <c r="TJP35" s="175"/>
      <c r="TJQ35" s="120"/>
      <c r="TJR35" s="175"/>
      <c r="TJS35" s="120"/>
      <c r="TJT35" s="175"/>
      <c r="TJU35" s="120"/>
      <c r="TJV35" s="175"/>
      <c r="TJW35" s="120"/>
      <c r="TJX35" s="175"/>
      <c r="TJY35" s="120"/>
      <c r="TJZ35" s="175"/>
      <c r="TKA35" s="120"/>
      <c r="TKB35" s="175"/>
      <c r="TKC35" s="120"/>
      <c r="TKD35" s="175"/>
      <c r="TKE35" s="120"/>
      <c r="TKF35" s="175"/>
      <c r="TKG35" s="120"/>
      <c r="TKH35" s="175"/>
      <c r="TKI35" s="120"/>
      <c r="TKJ35" s="175"/>
      <c r="TKK35" s="120"/>
      <c r="TKL35" s="175"/>
      <c r="TKM35" s="120"/>
      <c r="TKN35" s="175"/>
      <c r="TKO35" s="120"/>
      <c r="TKP35" s="175"/>
      <c r="TKQ35" s="120"/>
      <c r="TKR35" s="175"/>
      <c r="TKS35" s="120"/>
      <c r="TKT35" s="175"/>
      <c r="TKU35" s="120"/>
      <c r="TKV35" s="175"/>
      <c r="TKW35" s="120"/>
      <c r="TKX35" s="175"/>
      <c r="TKY35" s="120"/>
      <c r="TKZ35" s="175"/>
      <c r="TLA35" s="120"/>
      <c r="TLB35" s="175"/>
      <c r="TLC35" s="120"/>
      <c r="TLD35" s="175"/>
      <c r="TLE35" s="120"/>
      <c r="TLF35" s="175"/>
      <c r="TLG35" s="120"/>
      <c r="TLH35" s="175"/>
      <c r="TLI35" s="120"/>
      <c r="TLJ35" s="175"/>
      <c r="TLK35" s="120"/>
      <c r="TLL35" s="175"/>
      <c r="TLM35" s="120"/>
      <c r="TLN35" s="175"/>
      <c r="TLO35" s="120"/>
      <c r="TLP35" s="175"/>
      <c r="TLQ35" s="120"/>
      <c r="TLR35" s="175"/>
      <c r="TLS35" s="120"/>
      <c r="TLT35" s="175"/>
      <c r="TLU35" s="120"/>
      <c r="TLV35" s="175"/>
      <c r="TLW35" s="120"/>
      <c r="TLX35" s="175"/>
      <c r="TLY35" s="120"/>
      <c r="TLZ35" s="175"/>
      <c r="TMA35" s="120"/>
      <c r="TMB35" s="175"/>
      <c r="TMC35" s="120"/>
      <c r="TMD35" s="175"/>
      <c r="TME35" s="120"/>
      <c r="TMF35" s="175"/>
      <c r="TMG35" s="120"/>
      <c r="TMH35" s="175"/>
      <c r="TMI35" s="120"/>
      <c r="TMJ35" s="175"/>
      <c r="TMK35" s="120"/>
      <c r="TML35" s="175"/>
      <c r="TMM35" s="120"/>
      <c r="TMN35" s="175"/>
      <c r="TMO35" s="120"/>
      <c r="TMP35" s="175"/>
      <c r="TMQ35" s="120"/>
      <c r="TMR35" s="175"/>
      <c r="TMS35" s="120"/>
      <c r="TMT35" s="175"/>
      <c r="TMU35" s="120"/>
      <c r="TMV35" s="175"/>
      <c r="TMW35" s="120"/>
      <c r="TMX35" s="175"/>
      <c r="TMY35" s="120"/>
      <c r="TMZ35" s="175"/>
      <c r="TNA35" s="120"/>
      <c r="TNB35" s="175"/>
      <c r="TNC35" s="120"/>
      <c r="TND35" s="175"/>
      <c r="TNE35" s="120"/>
      <c r="TNF35" s="175"/>
      <c r="TNG35" s="120"/>
      <c r="TNH35" s="175"/>
      <c r="TNI35" s="120"/>
      <c r="TNJ35" s="175"/>
      <c r="TNK35" s="120"/>
      <c r="TNL35" s="175"/>
      <c r="TNM35" s="120"/>
      <c r="TNN35" s="175"/>
      <c r="TNO35" s="120"/>
      <c r="TNP35" s="175"/>
      <c r="TNQ35" s="120"/>
      <c r="TNR35" s="175"/>
      <c r="TNS35" s="120"/>
      <c r="TNT35" s="175"/>
      <c r="TNU35" s="120"/>
      <c r="TNV35" s="175"/>
      <c r="TNW35" s="120"/>
      <c r="TNX35" s="175"/>
      <c r="TNY35" s="120"/>
      <c r="TNZ35" s="175"/>
      <c r="TOA35" s="120"/>
      <c r="TOB35" s="175"/>
      <c r="TOC35" s="120"/>
      <c r="TOD35" s="175"/>
      <c r="TOE35" s="120"/>
      <c r="TOF35" s="175"/>
      <c r="TOG35" s="120"/>
      <c r="TOH35" s="175"/>
      <c r="TOI35" s="120"/>
      <c r="TOJ35" s="175"/>
      <c r="TOK35" s="120"/>
      <c r="TOL35" s="175"/>
      <c r="TOM35" s="120"/>
      <c r="TON35" s="175"/>
      <c r="TOO35" s="120"/>
      <c r="TOP35" s="175"/>
      <c r="TOQ35" s="120"/>
      <c r="TOR35" s="175"/>
      <c r="TOS35" s="120"/>
      <c r="TOT35" s="175"/>
      <c r="TOU35" s="120"/>
      <c r="TOV35" s="175"/>
      <c r="TOW35" s="120"/>
      <c r="TOX35" s="175"/>
      <c r="TOY35" s="120"/>
      <c r="TOZ35" s="175"/>
      <c r="TPA35" s="120"/>
      <c r="TPB35" s="175"/>
      <c r="TPC35" s="120"/>
      <c r="TPD35" s="175"/>
      <c r="TPE35" s="120"/>
      <c r="TPF35" s="175"/>
      <c r="TPG35" s="120"/>
      <c r="TPH35" s="175"/>
      <c r="TPI35" s="120"/>
      <c r="TPJ35" s="175"/>
      <c r="TPK35" s="120"/>
      <c r="TPL35" s="175"/>
      <c r="TPM35" s="120"/>
      <c r="TPN35" s="175"/>
      <c r="TPO35" s="120"/>
      <c r="TPP35" s="175"/>
      <c r="TPQ35" s="120"/>
      <c r="TPR35" s="175"/>
      <c r="TPS35" s="120"/>
      <c r="TPT35" s="175"/>
      <c r="TPU35" s="120"/>
      <c r="TPV35" s="175"/>
      <c r="TPW35" s="120"/>
      <c r="TPX35" s="175"/>
      <c r="TPY35" s="120"/>
      <c r="TPZ35" s="175"/>
      <c r="TQA35" s="120"/>
      <c r="TQB35" s="175"/>
      <c r="TQC35" s="120"/>
      <c r="TQD35" s="175"/>
      <c r="TQE35" s="120"/>
      <c r="TQF35" s="175"/>
      <c r="TQG35" s="120"/>
      <c r="TQH35" s="175"/>
      <c r="TQI35" s="120"/>
      <c r="TQJ35" s="175"/>
      <c r="TQK35" s="120"/>
      <c r="TQL35" s="175"/>
      <c r="TQM35" s="120"/>
      <c r="TQN35" s="175"/>
      <c r="TQO35" s="120"/>
      <c r="TQP35" s="175"/>
      <c r="TQQ35" s="120"/>
      <c r="TQR35" s="175"/>
      <c r="TQS35" s="120"/>
      <c r="TQT35" s="175"/>
      <c r="TQU35" s="120"/>
      <c r="TQV35" s="175"/>
      <c r="TQW35" s="120"/>
      <c r="TQX35" s="175"/>
      <c r="TQY35" s="120"/>
      <c r="TQZ35" s="175"/>
      <c r="TRA35" s="120"/>
      <c r="TRB35" s="175"/>
      <c r="TRC35" s="120"/>
      <c r="TRD35" s="175"/>
      <c r="TRE35" s="120"/>
      <c r="TRF35" s="175"/>
      <c r="TRG35" s="120"/>
      <c r="TRH35" s="175"/>
      <c r="TRI35" s="120"/>
      <c r="TRJ35" s="175"/>
      <c r="TRK35" s="120"/>
      <c r="TRL35" s="175"/>
      <c r="TRM35" s="120"/>
      <c r="TRN35" s="175"/>
      <c r="TRO35" s="120"/>
      <c r="TRP35" s="175"/>
      <c r="TRQ35" s="120"/>
      <c r="TRR35" s="175"/>
      <c r="TRS35" s="120"/>
      <c r="TRT35" s="175"/>
      <c r="TRU35" s="120"/>
      <c r="TRV35" s="175"/>
      <c r="TRW35" s="120"/>
      <c r="TRX35" s="175"/>
      <c r="TRY35" s="120"/>
      <c r="TRZ35" s="175"/>
      <c r="TSA35" s="120"/>
      <c r="TSB35" s="175"/>
      <c r="TSC35" s="120"/>
      <c r="TSD35" s="175"/>
      <c r="TSE35" s="120"/>
      <c r="TSF35" s="175"/>
      <c r="TSG35" s="120"/>
      <c r="TSH35" s="175"/>
      <c r="TSI35" s="120"/>
      <c r="TSJ35" s="175"/>
      <c r="TSK35" s="120"/>
      <c r="TSL35" s="175"/>
      <c r="TSM35" s="120"/>
      <c r="TSN35" s="175"/>
      <c r="TSO35" s="120"/>
      <c r="TSP35" s="175"/>
      <c r="TSQ35" s="120"/>
      <c r="TSR35" s="175"/>
      <c r="TSS35" s="120"/>
      <c r="TST35" s="175"/>
      <c r="TSU35" s="120"/>
      <c r="TSV35" s="175"/>
      <c r="TSW35" s="120"/>
      <c r="TSX35" s="175"/>
      <c r="TSY35" s="120"/>
      <c r="TSZ35" s="175"/>
      <c r="TTA35" s="120"/>
      <c r="TTB35" s="175"/>
      <c r="TTC35" s="120"/>
      <c r="TTD35" s="175"/>
      <c r="TTE35" s="120"/>
      <c r="TTF35" s="175"/>
      <c r="TTG35" s="120"/>
      <c r="TTH35" s="175"/>
      <c r="TTI35" s="120"/>
      <c r="TTJ35" s="175"/>
      <c r="TTK35" s="120"/>
      <c r="TTL35" s="175"/>
      <c r="TTM35" s="120"/>
      <c r="TTN35" s="175"/>
      <c r="TTO35" s="120"/>
      <c r="TTP35" s="175"/>
      <c r="TTQ35" s="120"/>
      <c r="TTR35" s="175"/>
      <c r="TTS35" s="120"/>
      <c r="TTT35" s="175"/>
      <c r="TTU35" s="120"/>
      <c r="TTV35" s="175"/>
      <c r="TTW35" s="120"/>
      <c r="TTX35" s="175"/>
      <c r="TTY35" s="120"/>
      <c r="TTZ35" s="175"/>
      <c r="TUA35" s="120"/>
      <c r="TUB35" s="175"/>
      <c r="TUC35" s="120"/>
      <c r="TUD35" s="175"/>
      <c r="TUE35" s="120"/>
      <c r="TUF35" s="175"/>
      <c r="TUG35" s="120"/>
      <c r="TUH35" s="175"/>
      <c r="TUI35" s="120"/>
      <c r="TUJ35" s="175"/>
      <c r="TUK35" s="120"/>
      <c r="TUL35" s="175"/>
      <c r="TUM35" s="120"/>
      <c r="TUN35" s="175"/>
      <c r="TUO35" s="120"/>
      <c r="TUP35" s="175"/>
      <c r="TUQ35" s="120"/>
      <c r="TUR35" s="175"/>
      <c r="TUS35" s="120"/>
      <c r="TUT35" s="175"/>
      <c r="TUU35" s="120"/>
      <c r="TUV35" s="175"/>
      <c r="TUW35" s="120"/>
      <c r="TUX35" s="175"/>
      <c r="TUY35" s="120"/>
      <c r="TUZ35" s="175"/>
      <c r="TVA35" s="120"/>
      <c r="TVB35" s="175"/>
      <c r="TVC35" s="120"/>
      <c r="TVD35" s="175"/>
      <c r="TVE35" s="120"/>
      <c r="TVF35" s="175"/>
      <c r="TVG35" s="120"/>
      <c r="TVH35" s="175"/>
      <c r="TVI35" s="120"/>
      <c r="TVJ35" s="175"/>
      <c r="TVK35" s="120"/>
      <c r="TVL35" s="175"/>
      <c r="TVM35" s="120"/>
      <c r="TVN35" s="175"/>
      <c r="TVO35" s="120"/>
      <c r="TVP35" s="175"/>
      <c r="TVQ35" s="120"/>
      <c r="TVR35" s="175"/>
      <c r="TVS35" s="120"/>
      <c r="TVT35" s="175"/>
      <c r="TVU35" s="120"/>
      <c r="TVV35" s="175"/>
      <c r="TVW35" s="120"/>
      <c r="TVX35" s="175"/>
      <c r="TVY35" s="120"/>
      <c r="TVZ35" s="175"/>
      <c r="TWA35" s="120"/>
      <c r="TWB35" s="175"/>
      <c r="TWC35" s="120"/>
      <c r="TWD35" s="175"/>
      <c r="TWE35" s="120"/>
      <c r="TWF35" s="175"/>
      <c r="TWG35" s="120"/>
      <c r="TWH35" s="175"/>
      <c r="TWI35" s="120"/>
      <c r="TWJ35" s="175"/>
      <c r="TWK35" s="120"/>
      <c r="TWL35" s="175"/>
      <c r="TWM35" s="120"/>
      <c r="TWN35" s="175"/>
      <c r="TWO35" s="120"/>
      <c r="TWP35" s="175"/>
      <c r="TWQ35" s="120"/>
      <c r="TWR35" s="175"/>
      <c r="TWS35" s="120"/>
      <c r="TWT35" s="175"/>
      <c r="TWU35" s="120"/>
      <c r="TWV35" s="175"/>
      <c r="TWW35" s="120"/>
      <c r="TWX35" s="175"/>
      <c r="TWY35" s="120"/>
      <c r="TWZ35" s="175"/>
      <c r="TXA35" s="120"/>
      <c r="TXB35" s="175"/>
      <c r="TXC35" s="120"/>
      <c r="TXD35" s="175"/>
      <c r="TXE35" s="120"/>
      <c r="TXF35" s="175"/>
      <c r="TXG35" s="120"/>
      <c r="TXH35" s="175"/>
      <c r="TXI35" s="120"/>
      <c r="TXJ35" s="175"/>
      <c r="TXK35" s="120"/>
      <c r="TXL35" s="175"/>
      <c r="TXM35" s="120"/>
      <c r="TXN35" s="175"/>
      <c r="TXO35" s="120"/>
      <c r="TXP35" s="175"/>
      <c r="TXQ35" s="120"/>
      <c r="TXR35" s="175"/>
      <c r="TXS35" s="120"/>
      <c r="TXT35" s="175"/>
      <c r="TXU35" s="120"/>
      <c r="TXV35" s="175"/>
      <c r="TXW35" s="120"/>
      <c r="TXX35" s="175"/>
      <c r="TXY35" s="120"/>
      <c r="TXZ35" s="175"/>
      <c r="TYA35" s="120"/>
      <c r="TYB35" s="175"/>
      <c r="TYC35" s="120"/>
      <c r="TYD35" s="175"/>
      <c r="TYE35" s="120"/>
      <c r="TYF35" s="175"/>
      <c r="TYG35" s="120"/>
      <c r="TYH35" s="175"/>
      <c r="TYI35" s="120"/>
      <c r="TYJ35" s="175"/>
      <c r="TYK35" s="120"/>
      <c r="TYL35" s="175"/>
      <c r="TYM35" s="120"/>
      <c r="TYN35" s="175"/>
      <c r="TYO35" s="120"/>
      <c r="TYP35" s="175"/>
      <c r="TYQ35" s="120"/>
      <c r="TYR35" s="175"/>
      <c r="TYS35" s="120"/>
      <c r="TYT35" s="175"/>
      <c r="TYU35" s="120"/>
      <c r="TYV35" s="175"/>
      <c r="TYW35" s="120"/>
      <c r="TYX35" s="175"/>
      <c r="TYY35" s="120"/>
      <c r="TYZ35" s="175"/>
      <c r="TZA35" s="120"/>
      <c r="TZB35" s="175"/>
      <c r="TZC35" s="120"/>
      <c r="TZD35" s="175"/>
      <c r="TZE35" s="120"/>
      <c r="TZF35" s="175"/>
      <c r="TZG35" s="120"/>
      <c r="TZH35" s="175"/>
      <c r="TZI35" s="120"/>
      <c r="TZJ35" s="175"/>
      <c r="TZK35" s="120"/>
      <c r="TZL35" s="175"/>
      <c r="TZM35" s="120"/>
      <c r="TZN35" s="175"/>
      <c r="TZO35" s="120"/>
      <c r="TZP35" s="175"/>
      <c r="TZQ35" s="120"/>
      <c r="TZR35" s="175"/>
      <c r="TZS35" s="120"/>
      <c r="TZT35" s="175"/>
      <c r="TZU35" s="120"/>
      <c r="TZV35" s="175"/>
      <c r="TZW35" s="120"/>
      <c r="TZX35" s="175"/>
      <c r="TZY35" s="120"/>
      <c r="TZZ35" s="175"/>
      <c r="UAA35" s="120"/>
      <c r="UAB35" s="175"/>
      <c r="UAC35" s="120"/>
      <c r="UAD35" s="175"/>
      <c r="UAE35" s="120"/>
      <c r="UAF35" s="175"/>
      <c r="UAG35" s="120"/>
      <c r="UAH35" s="175"/>
      <c r="UAI35" s="120"/>
      <c r="UAJ35" s="175"/>
      <c r="UAK35" s="120"/>
      <c r="UAL35" s="175"/>
      <c r="UAM35" s="120"/>
      <c r="UAN35" s="175"/>
      <c r="UAO35" s="120"/>
      <c r="UAP35" s="175"/>
      <c r="UAQ35" s="120"/>
      <c r="UAR35" s="175"/>
      <c r="UAS35" s="120"/>
      <c r="UAT35" s="175"/>
      <c r="UAU35" s="120"/>
      <c r="UAV35" s="175"/>
      <c r="UAW35" s="120"/>
      <c r="UAX35" s="175"/>
      <c r="UAY35" s="120"/>
      <c r="UAZ35" s="175"/>
      <c r="UBA35" s="120"/>
      <c r="UBB35" s="175"/>
      <c r="UBC35" s="120"/>
      <c r="UBD35" s="175"/>
      <c r="UBE35" s="120"/>
      <c r="UBF35" s="175"/>
      <c r="UBG35" s="120"/>
      <c r="UBH35" s="175"/>
      <c r="UBI35" s="120"/>
      <c r="UBJ35" s="175"/>
      <c r="UBK35" s="120"/>
      <c r="UBL35" s="175"/>
      <c r="UBM35" s="120"/>
      <c r="UBN35" s="175"/>
      <c r="UBO35" s="120"/>
      <c r="UBP35" s="175"/>
      <c r="UBQ35" s="120"/>
      <c r="UBR35" s="175"/>
      <c r="UBS35" s="120"/>
      <c r="UBT35" s="175"/>
      <c r="UBU35" s="120"/>
      <c r="UBV35" s="175"/>
      <c r="UBW35" s="120"/>
      <c r="UBX35" s="175"/>
      <c r="UBY35" s="120"/>
      <c r="UBZ35" s="175"/>
      <c r="UCA35" s="120"/>
      <c r="UCB35" s="175"/>
      <c r="UCC35" s="120"/>
      <c r="UCD35" s="175"/>
      <c r="UCE35" s="120"/>
      <c r="UCF35" s="175"/>
      <c r="UCG35" s="120"/>
      <c r="UCH35" s="175"/>
      <c r="UCI35" s="120"/>
      <c r="UCJ35" s="175"/>
      <c r="UCK35" s="120"/>
      <c r="UCL35" s="175"/>
      <c r="UCM35" s="120"/>
      <c r="UCN35" s="175"/>
      <c r="UCO35" s="120"/>
      <c r="UCP35" s="175"/>
      <c r="UCQ35" s="120"/>
      <c r="UCR35" s="175"/>
      <c r="UCS35" s="120"/>
      <c r="UCT35" s="175"/>
      <c r="UCU35" s="120"/>
      <c r="UCV35" s="175"/>
      <c r="UCW35" s="120"/>
      <c r="UCX35" s="175"/>
      <c r="UCY35" s="120"/>
      <c r="UCZ35" s="175"/>
      <c r="UDA35" s="120"/>
      <c r="UDB35" s="175"/>
      <c r="UDC35" s="120"/>
      <c r="UDD35" s="175"/>
      <c r="UDE35" s="120"/>
      <c r="UDF35" s="175"/>
      <c r="UDG35" s="120"/>
      <c r="UDH35" s="175"/>
      <c r="UDI35" s="120"/>
      <c r="UDJ35" s="175"/>
      <c r="UDK35" s="120"/>
      <c r="UDL35" s="175"/>
      <c r="UDM35" s="120"/>
      <c r="UDN35" s="175"/>
      <c r="UDO35" s="120"/>
      <c r="UDP35" s="175"/>
      <c r="UDQ35" s="120"/>
      <c r="UDR35" s="175"/>
      <c r="UDS35" s="120"/>
      <c r="UDT35" s="175"/>
      <c r="UDU35" s="120"/>
      <c r="UDV35" s="175"/>
      <c r="UDW35" s="120"/>
      <c r="UDX35" s="175"/>
      <c r="UDY35" s="120"/>
      <c r="UDZ35" s="175"/>
      <c r="UEA35" s="120"/>
      <c r="UEB35" s="175"/>
      <c r="UEC35" s="120"/>
      <c r="UED35" s="175"/>
      <c r="UEE35" s="120"/>
      <c r="UEF35" s="175"/>
      <c r="UEG35" s="120"/>
      <c r="UEH35" s="175"/>
      <c r="UEI35" s="120"/>
      <c r="UEJ35" s="175"/>
      <c r="UEK35" s="120"/>
      <c r="UEL35" s="175"/>
      <c r="UEM35" s="120"/>
      <c r="UEN35" s="175"/>
      <c r="UEO35" s="120"/>
      <c r="UEP35" s="175"/>
      <c r="UEQ35" s="120"/>
      <c r="UER35" s="175"/>
      <c r="UES35" s="120"/>
      <c r="UET35" s="175"/>
      <c r="UEU35" s="120"/>
      <c r="UEV35" s="175"/>
      <c r="UEW35" s="120"/>
      <c r="UEX35" s="175"/>
      <c r="UEY35" s="120"/>
      <c r="UEZ35" s="175"/>
      <c r="UFA35" s="120"/>
      <c r="UFB35" s="175"/>
      <c r="UFC35" s="120"/>
      <c r="UFD35" s="175"/>
      <c r="UFE35" s="120"/>
      <c r="UFF35" s="175"/>
      <c r="UFG35" s="120"/>
      <c r="UFH35" s="175"/>
      <c r="UFI35" s="120"/>
      <c r="UFJ35" s="175"/>
      <c r="UFK35" s="120"/>
      <c r="UFL35" s="175"/>
      <c r="UFM35" s="120"/>
      <c r="UFN35" s="175"/>
      <c r="UFO35" s="120"/>
      <c r="UFP35" s="175"/>
      <c r="UFQ35" s="120"/>
      <c r="UFR35" s="175"/>
      <c r="UFS35" s="120"/>
      <c r="UFT35" s="175"/>
      <c r="UFU35" s="120"/>
      <c r="UFV35" s="175"/>
      <c r="UFW35" s="120"/>
      <c r="UFX35" s="175"/>
      <c r="UFY35" s="120"/>
      <c r="UFZ35" s="175"/>
      <c r="UGA35" s="120"/>
      <c r="UGB35" s="175"/>
      <c r="UGC35" s="120"/>
      <c r="UGD35" s="175"/>
      <c r="UGE35" s="120"/>
      <c r="UGF35" s="175"/>
      <c r="UGG35" s="120"/>
      <c r="UGH35" s="175"/>
      <c r="UGI35" s="120"/>
      <c r="UGJ35" s="175"/>
      <c r="UGK35" s="120"/>
      <c r="UGL35" s="175"/>
      <c r="UGM35" s="120"/>
      <c r="UGN35" s="175"/>
      <c r="UGO35" s="120"/>
      <c r="UGP35" s="175"/>
      <c r="UGQ35" s="120"/>
      <c r="UGR35" s="175"/>
      <c r="UGS35" s="120"/>
      <c r="UGT35" s="175"/>
      <c r="UGU35" s="120"/>
      <c r="UGV35" s="175"/>
      <c r="UGW35" s="120"/>
      <c r="UGX35" s="175"/>
      <c r="UGY35" s="120"/>
      <c r="UGZ35" s="175"/>
      <c r="UHA35" s="120"/>
      <c r="UHB35" s="175"/>
      <c r="UHC35" s="120"/>
      <c r="UHD35" s="175"/>
      <c r="UHE35" s="120"/>
      <c r="UHF35" s="175"/>
      <c r="UHG35" s="120"/>
      <c r="UHH35" s="175"/>
      <c r="UHI35" s="120"/>
      <c r="UHJ35" s="175"/>
      <c r="UHK35" s="120"/>
      <c r="UHL35" s="175"/>
      <c r="UHM35" s="120"/>
      <c r="UHN35" s="175"/>
      <c r="UHO35" s="120"/>
      <c r="UHP35" s="175"/>
      <c r="UHQ35" s="120"/>
      <c r="UHR35" s="175"/>
      <c r="UHS35" s="120"/>
      <c r="UHT35" s="175"/>
      <c r="UHU35" s="120"/>
      <c r="UHV35" s="175"/>
      <c r="UHW35" s="120"/>
      <c r="UHX35" s="175"/>
      <c r="UHY35" s="120"/>
      <c r="UHZ35" s="175"/>
      <c r="UIA35" s="120"/>
      <c r="UIB35" s="175"/>
      <c r="UIC35" s="120"/>
      <c r="UID35" s="175"/>
      <c r="UIE35" s="120"/>
      <c r="UIF35" s="175"/>
      <c r="UIG35" s="120"/>
      <c r="UIH35" s="175"/>
      <c r="UII35" s="120"/>
      <c r="UIJ35" s="175"/>
      <c r="UIK35" s="120"/>
      <c r="UIL35" s="175"/>
      <c r="UIM35" s="120"/>
      <c r="UIN35" s="175"/>
      <c r="UIO35" s="120"/>
      <c r="UIP35" s="175"/>
      <c r="UIQ35" s="120"/>
      <c r="UIR35" s="175"/>
      <c r="UIS35" s="120"/>
      <c r="UIT35" s="175"/>
      <c r="UIU35" s="120"/>
      <c r="UIV35" s="175"/>
      <c r="UIW35" s="120"/>
      <c r="UIX35" s="175"/>
      <c r="UIY35" s="120"/>
      <c r="UIZ35" s="175"/>
      <c r="UJA35" s="120"/>
      <c r="UJB35" s="175"/>
      <c r="UJC35" s="120"/>
      <c r="UJD35" s="175"/>
      <c r="UJE35" s="120"/>
      <c r="UJF35" s="175"/>
      <c r="UJG35" s="120"/>
      <c r="UJH35" s="175"/>
      <c r="UJI35" s="120"/>
      <c r="UJJ35" s="175"/>
      <c r="UJK35" s="120"/>
      <c r="UJL35" s="175"/>
      <c r="UJM35" s="120"/>
      <c r="UJN35" s="175"/>
      <c r="UJO35" s="120"/>
      <c r="UJP35" s="175"/>
      <c r="UJQ35" s="120"/>
      <c r="UJR35" s="175"/>
      <c r="UJS35" s="120"/>
      <c r="UJT35" s="175"/>
      <c r="UJU35" s="120"/>
      <c r="UJV35" s="175"/>
      <c r="UJW35" s="120"/>
      <c r="UJX35" s="175"/>
      <c r="UJY35" s="120"/>
      <c r="UJZ35" s="175"/>
      <c r="UKA35" s="120"/>
      <c r="UKB35" s="175"/>
      <c r="UKC35" s="120"/>
      <c r="UKD35" s="175"/>
      <c r="UKE35" s="120"/>
      <c r="UKF35" s="175"/>
      <c r="UKG35" s="120"/>
      <c r="UKH35" s="175"/>
      <c r="UKI35" s="120"/>
      <c r="UKJ35" s="175"/>
      <c r="UKK35" s="120"/>
      <c r="UKL35" s="175"/>
      <c r="UKM35" s="120"/>
      <c r="UKN35" s="175"/>
      <c r="UKO35" s="120"/>
      <c r="UKP35" s="175"/>
      <c r="UKQ35" s="120"/>
      <c r="UKR35" s="175"/>
      <c r="UKS35" s="120"/>
      <c r="UKT35" s="175"/>
      <c r="UKU35" s="120"/>
      <c r="UKV35" s="175"/>
      <c r="UKW35" s="120"/>
      <c r="UKX35" s="175"/>
      <c r="UKY35" s="120"/>
      <c r="UKZ35" s="175"/>
      <c r="ULA35" s="120"/>
      <c r="ULB35" s="175"/>
      <c r="ULC35" s="120"/>
      <c r="ULD35" s="175"/>
      <c r="ULE35" s="120"/>
      <c r="ULF35" s="175"/>
      <c r="ULG35" s="120"/>
      <c r="ULH35" s="175"/>
      <c r="ULI35" s="120"/>
      <c r="ULJ35" s="175"/>
      <c r="ULK35" s="120"/>
      <c r="ULL35" s="175"/>
      <c r="ULM35" s="120"/>
      <c r="ULN35" s="175"/>
      <c r="ULO35" s="120"/>
      <c r="ULP35" s="175"/>
      <c r="ULQ35" s="120"/>
      <c r="ULR35" s="175"/>
      <c r="ULS35" s="120"/>
      <c r="ULT35" s="175"/>
      <c r="ULU35" s="120"/>
      <c r="ULV35" s="175"/>
      <c r="ULW35" s="120"/>
      <c r="ULX35" s="175"/>
      <c r="ULY35" s="120"/>
      <c r="ULZ35" s="175"/>
      <c r="UMA35" s="120"/>
      <c r="UMB35" s="175"/>
      <c r="UMC35" s="120"/>
      <c r="UMD35" s="175"/>
      <c r="UME35" s="120"/>
      <c r="UMF35" s="175"/>
      <c r="UMG35" s="120"/>
      <c r="UMH35" s="175"/>
      <c r="UMI35" s="120"/>
      <c r="UMJ35" s="175"/>
      <c r="UMK35" s="120"/>
      <c r="UML35" s="175"/>
      <c r="UMM35" s="120"/>
      <c r="UMN35" s="175"/>
      <c r="UMO35" s="120"/>
      <c r="UMP35" s="175"/>
      <c r="UMQ35" s="120"/>
      <c r="UMR35" s="175"/>
      <c r="UMS35" s="120"/>
      <c r="UMT35" s="175"/>
      <c r="UMU35" s="120"/>
      <c r="UMV35" s="175"/>
      <c r="UMW35" s="120"/>
      <c r="UMX35" s="175"/>
      <c r="UMY35" s="120"/>
      <c r="UMZ35" s="175"/>
      <c r="UNA35" s="120"/>
      <c r="UNB35" s="175"/>
      <c r="UNC35" s="120"/>
      <c r="UND35" s="175"/>
      <c r="UNE35" s="120"/>
      <c r="UNF35" s="175"/>
      <c r="UNG35" s="120"/>
      <c r="UNH35" s="175"/>
      <c r="UNI35" s="120"/>
      <c r="UNJ35" s="175"/>
      <c r="UNK35" s="120"/>
      <c r="UNL35" s="175"/>
      <c r="UNM35" s="120"/>
      <c r="UNN35" s="175"/>
      <c r="UNO35" s="120"/>
      <c r="UNP35" s="175"/>
      <c r="UNQ35" s="120"/>
      <c r="UNR35" s="175"/>
      <c r="UNS35" s="120"/>
      <c r="UNT35" s="175"/>
      <c r="UNU35" s="120"/>
      <c r="UNV35" s="175"/>
      <c r="UNW35" s="120"/>
      <c r="UNX35" s="175"/>
      <c r="UNY35" s="120"/>
      <c r="UNZ35" s="175"/>
      <c r="UOA35" s="120"/>
      <c r="UOB35" s="175"/>
      <c r="UOC35" s="120"/>
      <c r="UOD35" s="175"/>
      <c r="UOE35" s="120"/>
      <c r="UOF35" s="175"/>
      <c r="UOG35" s="120"/>
      <c r="UOH35" s="175"/>
      <c r="UOI35" s="120"/>
      <c r="UOJ35" s="175"/>
      <c r="UOK35" s="120"/>
      <c r="UOL35" s="175"/>
      <c r="UOM35" s="120"/>
      <c r="UON35" s="175"/>
      <c r="UOO35" s="120"/>
      <c r="UOP35" s="175"/>
      <c r="UOQ35" s="120"/>
      <c r="UOR35" s="175"/>
      <c r="UOS35" s="120"/>
      <c r="UOT35" s="175"/>
      <c r="UOU35" s="120"/>
      <c r="UOV35" s="175"/>
      <c r="UOW35" s="120"/>
      <c r="UOX35" s="175"/>
      <c r="UOY35" s="120"/>
      <c r="UOZ35" s="175"/>
      <c r="UPA35" s="120"/>
      <c r="UPB35" s="175"/>
      <c r="UPC35" s="120"/>
      <c r="UPD35" s="175"/>
      <c r="UPE35" s="120"/>
      <c r="UPF35" s="175"/>
      <c r="UPG35" s="120"/>
      <c r="UPH35" s="175"/>
      <c r="UPI35" s="120"/>
      <c r="UPJ35" s="175"/>
      <c r="UPK35" s="120"/>
      <c r="UPL35" s="175"/>
      <c r="UPM35" s="120"/>
      <c r="UPN35" s="175"/>
      <c r="UPO35" s="120"/>
      <c r="UPP35" s="175"/>
      <c r="UPQ35" s="120"/>
      <c r="UPR35" s="175"/>
      <c r="UPS35" s="120"/>
      <c r="UPT35" s="175"/>
      <c r="UPU35" s="120"/>
      <c r="UPV35" s="175"/>
      <c r="UPW35" s="120"/>
      <c r="UPX35" s="175"/>
      <c r="UPY35" s="120"/>
      <c r="UPZ35" s="175"/>
      <c r="UQA35" s="120"/>
      <c r="UQB35" s="175"/>
      <c r="UQC35" s="120"/>
      <c r="UQD35" s="175"/>
      <c r="UQE35" s="120"/>
      <c r="UQF35" s="175"/>
      <c r="UQG35" s="120"/>
      <c r="UQH35" s="175"/>
      <c r="UQI35" s="120"/>
      <c r="UQJ35" s="175"/>
      <c r="UQK35" s="120"/>
      <c r="UQL35" s="175"/>
      <c r="UQM35" s="120"/>
      <c r="UQN35" s="175"/>
      <c r="UQO35" s="120"/>
      <c r="UQP35" s="175"/>
      <c r="UQQ35" s="120"/>
      <c r="UQR35" s="175"/>
      <c r="UQS35" s="120"/>
      <c r="UQT35" s="175"/>
      <c r="UQU35" s="120"/>
      <c r="UQV35" s="175"/>
      <c r="UQW35" s="120"/>
      <c r="UQX35" s="175"/>
      <c r="UQY35" s="120"/>
      <c r="UQZ35" s="175"/>
      <c r="URA35" s="120"/>
      <c r="URB35" s="175"/>
      <c r="URC35" s="120"/>
      <c r="URD35" s="175"/>
      <c r="URE35" s="120"/>
      <c r="URF35" s="175"/>
      <c r="URG35" s="120"/>
      <c r="URH35" s="175"/>
      <c r="URI35" s="120"/>
      <c r="URJ35" s="175"/>
      <c r="URK35" s="120"/>
      <c r="URL35" s="175"/>
      <c r="URM35" s="120"/>
      <c r="URN35" s="175"/>
      <c r="URO35" s="120"/>
      <c r="URP35" s="175"/>
      <c r="URQ35" s="120"/>
      <c r="URR35" s="175"/>
      <c r="URS35" s="120"/>
      <c r="URT35" s="175"/>
      <c r="URU35" s="120"/>
      <c r="URV35" s="175"/>
      <c r="URW35" s="120"/>
      <c r="URX35" s="175"/>
      <c r="URY35" s="120"/>
      <c r="URZ35" s="175"/>
      <c r="USA35" s="120"/>
      <c r="USB35" s="175"/>
      <c r="USC35" s="120"/>
      <c r="USD35" s="175"/>
      <c r="USE35" s="120"/>
      <c r="USF35" s="175"/>
      <c r="USG35" s="120"/>
      <c r="USH35" s="175"/>
      <c r="USI35" s="120"/>
      <c r="USJ35" s="175"/>
      <c r="USK35" s="120"/>
      <c r="USL35" s="175"/>
      <c r="USM35" s="120"/>
      <c r="USN35" s="175"/>
      <c r="USO35" s="120"/>
      <c r="USP35" s="175"/>
      <c r="USQ35" s="120"/>
      <c r="USR35" s="175"/>
      <c r="USS35" s="120"/>
      <c r="UST35" s="175"/>
      <c r="USU35" s="120"/>
      <c r="USV35" s="175"/>
      <c r="USW35" s="120"/>
      <c r="USX35" s="175"/>
      <c r="USY35" s="120"/>
      <c r="USZ35" s="175"/>
      <c r="UTA35" s="120"/>
      <c r="UTB35" s="175"/>
      <c r="UTC35" s="120"/>
      <c r="UTD35" s="175"/>
      <c r="UTE35" s="120"/>
      <c r="UTF35" s="175"/>
      <c r="UTG35" s="120"/>
      <c r="UTH35" s="175"/>
      <c r="UTI35" s="120"/>
      <c r="UTJ35" s="175"/>
      <c r="UTK35" s="120"/>
      <c r="UTL35" s="175"/>
      <c r="UTM35" s="120"/>
      <c r="UTN35" s="175"/>
      <c r="UTO35" s="120"/>
      <c r="UTP35" s="175"/>
      <c r="UTQ35" s="120"/>
      <c r="UTR35" s="175"/>
      <c r="UTS35" s="120"/>
      <c r="UTT35" s="175"/>
      <c r="UTU35" s="120"/>
      <c r="UTV35" s="175"/>
      <c r="UTW35" s="120"/>
      <c r="UTX35" s="175"/>
      <c r="UTY35" s="120"/>
      <c r="UTZ35" s="175"/>
      <c r="UUA35" s="120"/>
      <c r="UUB35" s="175"/>
      <c r="UUC35" s="120"/>
      <c r="UUD35" s="175"/>
      <c r="UUE35" s="120"/>
      <c r="UUF35" s="175"/>
      <c r="UUG35" s="120"/>
      <c r="UUH35" s="175"/>
      <c r="UUI35" s="120"/>
      <c r="UUJ35" s="175"/>
      <c r="UUK35" s="120"/>
      <c r="UUL35" s="175"/>
      <c r="UUM35" s="120"/>
      <c r="UUN35" s="175"/>
      <c r="UUO35" s="120"/>
      <c r="UUP35" s="175"/>
      <c r="UUQ35" s="120"/>
      <c r="UUR35" s="175"/>
      <c r="UUS35" s="120"/>
      <c r="UUT35" s="175"/>
      <c r="UUU35" s="120"/>
      <c r="UUV35" s="175"/>
      <c r="UUW35" s="120"/>
      <c r="UUX35" s="175"/>
      <c r="UUY35" s="120"/>
      <c r="UUZ35" s="175"/>
      <c r="UVA35" s="120"/>
      <c r="UVB35" s="175"/>
      <c r="UVC35" s="120"/>
      <c r="UVD35" s="175"/>
      <c r="UVE35" s="120"/>
      <c r="UVF35" s="175"/>
      <c r="UVG35" s="120"/>
      <c r="UVH35" s="175"/>
      <c r="UVI35" s="120"/>
      <c r="UVJ35" s="175"/>
      <c r="UVK35" s="120"/>
      <c r="UVL35" s="175"/>
      <c r="UVM35" s="120"/>
      <c r="UVN35" s="175"/>
      <c r="UVO35" s="120"/>
      <c r="UVP35" s="175"/>
      <c r="UVQ35" s="120"/>
      <c r="UVR35" s="175"/>
      <c r="UVS35" s="120"/>
      <c r="UVT35" s="175"/>
      <c r="UVU35" s="120"/>
      <c r="UVV35" s="175"/>
      <c r="UVW35" s="120"/>
      <c r="UVX35" s="175"/>
      <c r="UVY35" s="120"/>
      <c r="UVZ35" s="175"/>
      <c r="UWA35" s="120"/>
      <c r="UWB35" s="175"/>
      <c r="UWC35" s="120"/>
      <c r="UWD35" s="175"/>
      <c r="UWE35" s="120"/>
      <c r="UWF35" s="175"/>
      <c r="UWG35" s="120"/>
      <c r="UWH35" s="175"/>
      <c r="UWI35" s="120"/>
      <c r="UWJ35" s="175"/>
      <c r="UWK35" s="120"/>
      <c r="UWL35" s="175"/>
      <c r="UWM35" s="120"/>
      <c r="UWN35" s="175"/>
      <c r="UWO35" s="120"/>
      <c r="UWP35" s="175"/>
      <c r="UWQ35" s="120"/>
      <c r="UWR35" s="175"/>
      <c r="UWS35" s="120"/>
      <c r="UWT35" s="175"/>
      <c r="UWU35" s="120"/>
      <c r="UWV35" s="175"/>
      <c r="UWW35" s="120"/>
      <c r="UWX35" s="175"/>
      <c r="UWY35" s="120"/>
      <c r="UWZ35" s="175"/>
      <c r="UXA35" s="120"/>
      <c r="UXB35" s="175"/>
      <c r="UXC35" s="120"/>
      <c r="UXD35" s="175"/>
      <c r="UXE35" s="120"/>
      <c r="UXF35" s="175"/>
      <c r="UXG35" s="120"/>
      <c r="UXH35" s="175"/>
      <c r="UXI35" s="120"/>
      <c r="UXJ35" s="175"/>
      <c r="UXK35" s="120"/>
      <c r="UXL35" s="175"/>
      <c r="UXM35" s="120"/>
      <c r="UXN35" s="175"/>
      <c r="UXO35" s="120"/>
      <c r="UXP35" s="175"/>
      <c r="UXQ35" s="120"/>
      <c r="UXR35" s="175"/>
      <c r="UXS35" s="120"/>
      <c r="UXT35" s="175"/>
      <c r="UXU35" s="120"/>
      <c r="UXV35" s="175"/>
      <c r="UXW35" s="120"/>
      <c r="UXX35" s="175"/>
      <c r="UXY35" s="120"/>
      <c r="UXZ35" s="175"/>
      <c r="UYA35" s="120"/>
      <c r="UYB35" s="175"/>
      <c r="UYC35" s="120"/>
      <c r="UYD35" s="175"/>
      <c r="UYE35" s="120"/>
      <c r="UYF35" s="175"/>
      <c r="UYG35" s="120"/>
      <c r="UYH35" s="175"/>
      <c r="UYI35" s="120"/>
      <c r="UYJ35" s="175"/>
      <c r="UYK35" s="120"/>
      <c r="UYL35" s="175"/>
      <c r="UYM35" s="120"/>
      <c r="UYN35" s="175"/>
      <c r="UYO35" s="120"/>
      <c r="UYP35" s="175"/>
      <c r="UYQ35" s="120"/>
      <c r="UYR35" s="175"/>
      <c r="UYS35" s="120"/>
      <c r="UYT35" s="175"/>
      <c r="UYU35" s="120"/>
      <c r="UYV35" s="175"/>
      <c r="UYW35" s="120"/>
      <c r="UYX35" s="175"/>
      <c r="UYY35" s="120"/>
      <c r="UYZ35" s="175"/>
      <c r="UZA35" s="120"/>
      <c r="UZB35" s="175"/>
      <c r="UZC35" s="120"/>
      <c r="UZD35" s="175"/>
      <c r="UZE35" s="120"/>
      <c r="UZF35" s="175"/>
      <c r="UZG35" s="120"/>
      <c r="UZH35" s="175"/>
      <c r="UZI35" s="120"/>
      <c r="UZJ35" s="175"/>
      <c r="UZK35" s="120"/>
      <c r="UZL35" s="175"/>
      <c r="UZM35" s="120"/>
      <c r="UZN35" s="175"/>
      <c r="UZO35" s="120"/>
      <c r="UZP35" s="175"/>
      <c r="UZQ35" s="120"/>
      <c r="UZR35" s="175"/>
      <c r="UZS35" s="120"/>
      <c r="UZT35" s="175"/>
      <c r="UZU35" s="120"/>
      <c r="UZV35" s="175"/>
      <c r="UZW35" s="120"/>
      <c r="UZX35" s="175"/>
      <c r="UZY35" s="120"/>
      <c r="UZZ35" s="175"/>
      <c r="VAA35" s="120"/>
      <c r="VAB35" s="175"/>
      <c r="VAC35" s="120"/>
      <c r="VAD35" s="175"/>
      <c r="VAE35" s="120"/>
      <c r="VAF35" s="175"/>
      <c r="VAG35" s="120"/>
      <c r="VAH35" s="175"/>
      <c r="VAI35" s="120"/>
      <c r="VAJ35" s="175"/>
      <c r="VAK35" s="120"/>
      <c r="VAL35" s="175"/>
      <c r="VAM35" s="120"/>
      <c r="VAN35" s="175"/>
      <c r="VAO35" s="120"/>
      <c r="VAP35" s="175"/>
      <c r="VAQ35" s="120"/>
      <c r="VAR35" s="175"/>
      <c r="VAS35" s="120"/>
      <c r="VAT35" s="175"/>
      <c r="VAU35" s="120"/>
      <c r="VAV35" s="175"/>
      <c r="VAW35" s="120"/>
      <c r="VAX35" s="175"/>
      <c r="VAY35" s="120"/>
      <c r="VAZ35" s="175"/>
      <c r="VBA35" s="120"/>
      <c r="VBB35" s="175"/>
      <c r="VBC35" s="120"/>
      <c r="VBD35" s="175"/>
      <c r="VBE35" s="120"/>
      <c r="VBF35" s="175"/>
      <c r="VBG35" s="120"/>
      <c r="VBH35" s="175"/>
      <c r="VBI35" s="120"/>
      <c r="VBJ35" s="175"/>
      <c r="VBK35" s="120"/>
      <c r="VBL35" s="175"/>
      <c r="VBM35" s="120"/>
      <c r="VBN35" s="175"/>
      <c r="VBO35" s="120"/>
      <c r="VBP35" s="175"/>
      <c r="VBQ35" s="120"/>
      <c r="VBR35" s="175"/>
      <c r="VBS35" s="120"/>
      <c r="VBT35" s="175"/>
      <c r="VBU35" s="120"/>
      <c r="VBV35" s="175"/>
      <c r="VBW35" s="120"/>
      <c r="VBX35" s="175"/>
      <c r="VBY35" s="120"/>
      <c r="VBZ35" s="175"/>
      <c r="VCA35" s="120"/>
      <c r="VCB35" s="175"/>
      <c r="VCC35" s="120"/>
      <c r="VCD35" s="175"/>
      <c r="VCE35" s="120"/>
      <c r="VCF35" s="175"/>
      <c r="VCG35" s="120"/>
      <c r="VCH35" s="175"/>
      <c r="VCI35" s="120"/>
      <c r="VCJ35" s="175"/>
      <c r="VCK35" s="120"/>
      <c r="VCL35" s="175"/>
      <c r="VCM35" s="120"/>
      <c r="VCN35" s="175"/>
      <c r="VCO35" s="120"/>
      <c r="VCP35" s="175"/>
      <c r="VCQ35" s="120"/>
      <c r="VCR35" s="175"/>
      <c r="VCS35" s="120"/>
      <c r="VCT35" s="175"/>
      <c r="VCU35" s="120"/>
      <c r="VCV35" s="175"/>
      <c r="VCW35" s="120"/>
      <c r="VCX35" s="175"/>
      <c r="VCY35" s="120"/>
      <c r="VCZ35" s="175"/>
      <c r="VDA35" s="120"/>
      <c r="VDB35" s="175"/>
      <c r="VDC35" s="120"/>
      <c r="VDD35" s="175"/>
      <c r="VDE35" s="120"/>
      <c r="VDF35" s="175"/>
      <c r="VDG35" s="120"/>
      <c r="VDH35" s="175"/>
      <c r="VDI35" s="120"/>
      <c r="VDJ35" s="175"/>
      <c r="VDK35" s="120"/>
      <c r="VDL35" s="175"/>
      <c r="VDM35" s="120"/>
      <c r="VDN35" s="175"/>
      <c r="VDO35" s="120"/>
      <c r="VDP35" s="175"/>
      <c r="VDQ35" s="120"/>
      <c r="VDR35" s="175"/>
      <c r="VDS35" s="120"/>
      <c r="VDT35" s="175"/>
      <c r="VDU35" s="120"/>
      <c r="VDV35" s="175"/>
      <c r="VDW35" s="120"/>
      <c r="VDX35" s="175"/>
      <c r="VDY35" s="120"/>
      <c r="VDZ35" s="175"/>
      <c r="VEA35" s="120"/>
      <c r="VEB35" s="175"/>
      <c r="VEC35" s="120"/>
      <c r="VED35" s="175"/>
      <c r="VEE35" s="120"/>
      <c r="VEF35" s="175"/>
      <c r="VEG35" s="120"/>
      <c r="VEH35" s="175"/>
      <c r="VEI35" s="120"/>
      <c r="VEJ35" s="175"/>
      <c r="VEK35" s="120"/>
      <c r="VEL35" s="175"/>
      <c r="VEM35" s="120"/>
      <c r="VEN35" s="175"/>
      <c r="VEO35" s="120"/>
      <c r="VEP35" s="175"/>
      <c r="VEQ35" s="120"/>
      <c r="VER35" s="175"/>
      <c r="VES35" s="120"/>
      <c r="VET35" s="175"/>
      <c r="VEU35" s="120"/>
      <c r="VEV35" s="175"/>
      <c r="VEW35" s="120"/>
      <c r="VEX35" s="175"/>
      <c r="VEY35" s="120"/>
      <c r="VEZ35" s="175"/>
      <c r="VFA35" s="120"/>
      <c r="VFB35" s="175"/>
      <c r="VFC35" s="120"/>
      <c r="VFD35" s="175"/>
      <c r="VFE35" s="120"/>
      <c r="VFF35" s="175"/>
      <c r="VFG35" s="120"/>
      <c r="VFH35" s="175"/>
      <c r="VFI35" s="120"/>
      <c r="VFJ35" s="175"/>
      <c r="VFK35" s="120"/>
      <c r="VFL35" s="175"/>
      <c r="VFM35" s="120"/>
      <c r="VFN35" s="175"/>
      <c r="VFO35" s="120"/>
      <c r="VFP35" s="175"/>
      <c r="VFQ35" s="120"/>
      <c r="VFR35" s="175"/>
      <c r="VFS35" s="120"/>
      <c r="VFT35" s="175"/>
      <c r="VFU35" s="120"/>
      <c r="VFV35" s="175"/>
      <c r="VFW35" s="120"/>
      <c r="VFX35" s="175"/>
      <c r="VFY35" s="120"/>
      <c r="VFZ35" s="175"/>
      <c r="VGA35" s="120"/>
      <c r="VGB35" s="175"/>
      <c r="VGC35" s="120"/>
      <c r="VGD35" s="175"/>
      <c r="VGE35" s="120"/>
      <c r="VGF35" s="175"/>
      <c r="VGG35" s="120"/>
      <c r="VGH35" s="175"/>
      <c r="VGI35" s="120"/>
      <c r="VGJ35" s="175"/>
      <c r="VGK35" s="120"/>
      <c r="VGL35" s="175"/>
      <c r="VGM35" s="120"/>
      <c r="VGN35" s="175"/>
      <c r="VGO35" s="120"/>
      <c r="VGP35" s="175"/>
      <c r="VGQ35" s="120"/>
      <c r="VGR35" s="175"/>
      <c r="VGS35" s="120"/>
      <c r="VGT35" s="175"/>
      <c r="VGU35" s="120"/>
      <c r="VGV35" s="175"/>
      <c r="VGW35" s="120"/>
      <c r="VGX35" s="175"/>
      <c r="VGY35" s="120"/>
      <c r="VGZ35" s="175"/>
      <c r="VHA35" s="120"/>
      <c r="VHB35" s="175"/>
      <c r="VHC35" s="120"/>
      <c r="VHD35" s="175"/>
      <c r="VHE35" s="120"/>
      <c r="VHF35" s="175"/>
      <c r="VHG35" s="120"/>
      <c r="VHH35" s="175"/>
      <c r="VHI35" s="120"/>
      <c r="VHJ35" s="175"/>
      <c r="VHK35" s="120"/>
      <c r="VHL35" s="175"/>
      <c r="VHM35" s="120"/>
      <c r="VHN35" s="175"/>
      <c r="VHO35" s="120"/>
      <c r="VHP35" s="175"/>
      <c r="VHQ35" s="120"/>
      <c r="VHR35" s="175"/>
      <c r="VHS35" s="120"/>
      <c r="VHT35" s="175"/>
      <c r="VHU35" s="120"/>
      <c r="VHV35" s="175"/>
      <c r="VHW35" s="120"/>
      <c r="VHX35" s="175"/>
      <c r="VHY35" s="120"/>
      <c r="VHZ35" s="175"/>
      <c r="VIA35" s="120"/>
      <c r="VIB35" s="175"/>
      <c r="VIC35" s="120"/>
      <c r="VID35" s="175"/>
      <c r="VIE35" s="120"/>
      <c r="VIF35" s="175"/>
      <c r="VIG35" s="120"/>
      <c r="VIH35" s="175"/>
      <c r="VII35" s="120"/>
      <c r="VIJ35" s="175"/>
      <c r="VIK35" s="120"/>
      <c r="VIL35" s="175"/>
      <c r="VIM35" s="120"/>
      <c r="VIN35" s="175"/>
      <c r="VIO35" s="120"/>
      <c r="VIP35" s="175"/>
      <c r="VIQ35" s="120"/>
      <c r="VIR35" s="175"/>
      <c r="VIS35" s="120"/>
      <c r="VIT35" s="175"/>
      <c r="VIU35" s="120"/>
      <c r="VIV35" s="175"/>
      <c r="VIW35" s="120"/>
      <c r="VIX35" s="175"/>
      <c r="VIY35" s="120"/>
      <c r="VIZ35" s="175"/>
      <c r="VJA35" s="120"/>
      <c r="VJB35" s="175"/>
      <c r="VJC35" s="120"/>
      <c r="VJD35" s="175"/>
      <c r="VJE35" s="120"/>
      <c r="VJF35" s="175"/>
      <c r="VJG35" s="120"/>
      <c r="VJH35" s="175"/>
      <c r="VJI35" s="120"/>
      <c r="VJJ35" s="175"/>
      <c r="VJK35" s="120"/>
      <c r="VJL35" s="175"/>
      <c r="VJM35" s="120"/>
      <c r="VJN35" s="175"/>
      <c r="VJO35" s="120"/>
      <c r="VJP35" s="175"/>
      <c r="VJQ35" s="120"/>
      <c r="VJR35" s="175"/>
      <c r="VJS35" s="120"/>
      <c r="VJT35" s="175"/>
      <c r="VJU35" s="120"/>
      <c r="VJV35" s="175"/>
      <c r="VJW35" s="120"/>
      <c r="VJX35" s="175"/>
      <c r="VJY35" s="120"/>
      <c r="VJZ35" s="175"/>
      <c r="VKA35" s="120"/>
      <c r="VKB35" s="175"/>
      <c r="VKC35" s="120"/>
      <c r="VKD35" s="175"/>
      <c r="VKE35" s="120"/>
      <c r="VKF35" s="175"/>
      <c r="VKG35" s="120"/>
      <c r="VKH35" s="175"/>
      <c r="VKI35" s="120"/>
      <c r="VKJ35" s="175"/>
      <c r="VKK35" s="120"/>
      <c r="VKL35" s="175"/>
      <c r="VKM35" s="120"/>
      <c r="VKN35" s="175"/>
      <c r="VKO35" s="120"/>
      <c r="VKP35" s="175"/>
      <c r="VKQ35" s="120"/>
      <c r="VKR35" s="175"/>
      <c r="VKS35" s="120"/>
      <c r="VKT35" s="175"/>
      <c r="VKU35" s="120"/>
      <c r="VKV35" s="175"/>
      <c r="VKW35" s="120"/>
      <c r="VKX35" s="175"/>
      <c r="VKY35" s="120"/>
      <c r="VKZ35" s="175"/>
      <c r="VLA35" s="120"/>
      <c r="VLB35" s="175"/>
      <c r="VLC35" s="120"/>
      <c r="VLD35" s="175"/>
      <c r="VLE35" s="120"/>
      <c r="VLF35" s="175"/>
      <c r="VLG35" s="120"/>
      <c r="VLH35" s="175"/>
      <c r="VLI35" s="120"/>
      <c r="VLJ35" s="175"/>
      <c r="VLK35" s="120"/>
      <c r="VLL35" s="175"/>
      <c r="VLM35" s="120"/>
      <c r="VLN35" s="175"/>
      <c r="VLO35" s="120"/>
      <c r="VLP35" s="175"/>
      <c r="VLQ35" s="120"/>
      <c r="VLR35" s="175"/>
      <c r="VLS35" s="120"/>
      <c r="VLT35" s="175"/>
      <c r="VLU35" s="120"/>
      <c r="VLV35" s="175"/>
      <c r="VLW35" s="120"/>
      <c r="VLX35" s="175"/>
      <c r="VLY35" s="120"/>
      <c r="VLZ35" s="175"/>
      <c r="VMA35" s="120"/>
      <c r="VMB35" s="175"/>
      <c r="VMC35" s="120"/>
      <c r="VMD35" s="175"/>
      <c r="VME35" s="120"/>
      <c r="VMF35" s="175"/>
      <c r="VMG35" s="120"/>
      <c r="VMH35" s="175"/>
      <c r="VMI35" s="120"/>
      <c r="VMJ35" s="175"/>
      <c r="VMK35" s="120"/>
      <c r="VML35" s="175"/>
      <c r="VMM35" s="120"/>
      <c r="VMN35" s="175"/>
      <c r="VMO35" s="120"/>
      <c r="VMP35" s="175"/>
      <c r="VMQ35" s="120"/>
      <c r="VMR35" s="175"/>
      <c r="VMS35" s="120"/>
      <c r="VMT35" s="175"/>
      <c r="VMU35" s="120"/>
      <c r="VMV35" s="175"/>
      <c r="VMW35" s="120"/>
      <c r="VMX35" s="175"/>
      <c r="VMY35" s="120"/>
      <c r="VMZ35" s="175"/>
      <c r="VNA35" s="120"/>
      <c r="VNB35" s="175"/>
      <c r="VNC35" s="120"/>
      <c r="VND35" s="175"/>
      <c r="VNE35" s="120"/>
      <c r="VNF35" s="175"/>
      <c r="VNG35" s="120"/>
      <c r="VNH35" s="175"/>
      <c r="VNI35" s="120"/>
      <c r="VNJ35" s="175"/>
      <c r="VNK35" s="120"/>
      <c r="VNL35" s="175"/>
      <c r="VNM35" s="120"/>
      <c r="VNN35" s="175"/>
      <c r="VNO35" s="120"/>
      <c r="VNP35" s="175"/>
      <c r="VNQ35" s="120"/>
      <c r="VNR35" s="175"/>
      <c r="VNS35" s="120"/>
      <c r="VNT35" s="175"/>
      <c r="VNU35" s="120"/>
      <c r="VNV35" s="175"/>
      <c r="VNW35" s="120"/>
      <c r="VNX35" s="175"/>
      <c r="VNY35" s="120"/>
      <c r="VNZ35" s="175"/>
      <c r="VOA35" s="120"/>
      <c r="VOB35" s="175"/>
      <c r="VOC35" s="120"/>
      <c r="VOD35" s="175"/>
      <c r="VOE35" s="120"/>
      <c r="VOF35" s="175"/>
      <c r="VOG35" s="120"/>
      <c r="VOH35" s="175"/>
      <c r="VOI35" s="120"/>
      <c r="VOJ35" s="175"/>
      <c r="VOK35" s="120"/>
      <c r="VOL35" s="175"/>
      <c r="VOM35" s="120"/>
      <c r="VON35" s="175"/>
      <c r="VOO35" s="120"/>
      <c r="VOP35" s="175"/>
      <c r="VOQ35" s="120"/>
      <c r="VOR35" s="175"/>
      <c r="VOS35" s="120"/>
      <c r="VOT35" s="175"/>
      <c r="VOU35" s="120"/>
      <c r="VOV35" s="175"/>
      <c r="VOW35" s="120"/>
      <c r="VOX35" s="175"/>
      <c r="VOY35" s="120"/>
      <c r="VOZ35" s="175"/>
      <c r="VPA35" s="120"/>
      <c r="VPB35" s="175"/>
      <c r="VPC35" s="120"/>
      <c r="VPD35" s="175"/>
      <c r="VPE35" s="120"/>
      <c r="VPF35" s="175"/>
      <c r="VPG35" s="120"/>
      <c r="VPH35" s="175"/>
      <c r="VPI35" s="120"/>
      <c r="VPJ35" s="175"/>
      <c r="VPK35" s="120"/>
      <c r="VPL35" s="175"/>
      <c r="VPM35" s="120"/>
      <c r="VPN35" s="175"/>
      <c r="VPO35" s="120"/>
      <c r="VPP35" s="175"/>
      <c r="VPQ35" s="120"/>
      <c r="VPR35" s="175"/>
      <c r="VPS35" s="120"/>
      <c r="VPT35" s="175"/>
      <c r="VPU35" s="120"/>
      <c r="VPV35" s="175"/>
      <c r="VPW35" s="120"/>
      <c r="VPX35" s="175"/>
      <c r="VPY35" s="120"/>
      <c r="VPZ35" s="175"/>
      <c r="VQA35" s="120"/>
      <c r="VQB35" s="175"/>
      <c r="VQC35" s="120"/>
      <c r="VQD35" s="175"/>
      <c r="VQE35" s="120"/>
      <c r="VQF35" s="175"/>
      <c r="VQG35" s="120"/>
      <c r="VQH35" s="175"/>
      <c r="VQI35" s="120"/>
      <c r="VQJ35" s="175"/>
      <c r="VQK35" s="120"/>
      <c r="VQL35" s="175"/>
      <c r="VQM35" s="120"/>
      <c r="VQN35" s="175"/>
      <c r="VQO35" s="120"/>
      <c r="VQP35" s="175"/>
      <c r="VQQ35" s="120"/>
      <c r="VQR35" s="175"/>
      <c r="VQS35" s="120"/>
      <c r="VQT35" s="175"/>
      <c r="VQU35" s="120"/>
      <c r="VQV35" s="175"/>
      <c r="VQW35" s="120"/>
      <c r="VQX35" s="175"/>
      <c r="VQY35" s="120"/>
      <c r="VQZ35" s="175"/>
      <c r="VRA35" s="120"/>
      <c r="VRB35" s="175"/>
      <c r="VRC35" s="120"/>
      <c r="VRD35" s="175"/>
      <c r="VRE35" s="120"/>
      <c r="VRF35" s="175"/>
      <c r="VRG35" s="120"/>
      <c r="VRH35" s="175"/>
      <c r="VRI35" s="120"/>
      <c r="VRJ35" s="175"/>
      <c r="VRK35" s="120"/>
      <c r="VRL35" s="175"/>
      <c r="VRM35" s="120"/>
      <c r="VRN35" s="175"/>
      <c r="VRO35" s="120"/>
      <c r="VRP35" s="175"/>
      <c r="VRQ35" s="120"/>
      <c r="VRR35" s="175"/>
      <c r="VRS35" s="120"/>
      <c r="VRT35" s="175"/>
      <c r="VRU35" s="120"/>
      <c r="VRV35" s="175"/>
      <c r="VRW35" s="120"/>
      <c r="VRX35" s="175"/>
      <c r="VRY35" s="120"/>
      <c r="VRZ35" s="175"/>
      <c r="VSA35" s="120"/>
      <c r="VSB35" s="175"/>
      <c r="VSC35" s="120"/>
      <c r="VSD35" s="175"/>
      <c r="VSE35" s="120"/>
      <c r="VSF35" s="175"/>
      <c r="VSG35" s="120"/>
      <c r="VSH35" s="175"/>
      <c r="VSI35" s="120"/>
      <c r="VSJ35" s="175"/>
      <c r="VSK35" s="120"/>
      <c r="VSL35" s="175"/>
      <c r="VSM35" s="120"/>
      <c r="VSN35" s="175"/>
      <c r="VSO35" s="120"/>
      <c r="VSP35" s="175"/>
      <c r="VSQ35" s="120"/>
      <c r="VSR35" s="175"/>
      <c r="VSS35" s="120"/>
      <c r="VST35" s="175"/>
      <c r="VSU35" s="120"/>
      <c r="VSV35" s="175"/>
      <c r="VSW35" s="120"/>
      <c r="VSX35" s="175"/>
      <c r="VSY35" s="120"/>
      <c r="VSZ35" s="175"/>
      <c r="VTA35" s="120"/>
      <c r="VTB35" s="175"/>
      <c r="VTC35" s="120"/>
      <c r="VTD35" s="175"/>
      <c r="VTE35" s="120"/>
      <c r="VTF35" s="175"/>
      <c r="VTG35" s="120"/>
      <c r="VTH35" s="175"/>
      <c r="VTI35" s="120"/>
      <c r="VTJ35" s="175"/>
      <c r="VTK35" s="120"/>
      <c r="VTL35" s="175"/>
      <c r="VTM35" s="120"/>
      <c r="VTN35" s="175"/>
      <c r="VTO35" s="120"/>
      <c r="VTP35" s="175"/>
      <c r="VTQ35" s="120"/>
      <c r="VTR35" s="175"/>
      <c r="VTS35" s="120"/>
      <c r="VTT35" s="175"/>
      <c r="VTU35" s="120"/>
      <c r="VTV35" s="175"/>
      <c r="VTW35" s="120"/>
      <c r="VTX35" s="175"/>
      <c r="VTY35" s="120"/>
      <c r="VTZ35" s="175"/>
      <c r="VUA35" s="120"/>
      <c r="VUB35" s="175"/>
      <c r="VUC35" s="120"/>
      <c r="VUD35" s="175"/>
      <c r="VUE35" s="120"/>
      <c r="VUF35" s="175"/>
      <c r="VUG35" s="120"/>
      <c r="VUH35" s="175"/>
      <c r="VUI35" s="120"/>
      <c r="VUJ35" s="175"/>
      <c r="VUK35" s="120"/>
      <c r="VUL35" s="175"/>
      <c r="VUM35" s="120"/>
      <c r="VUN35" s="175"/>
      <c r="VUO35" s="120"/>
      <c r="VUP35" s="175"/>
      <c r="VUQ35" s="120"/>
      <c r="VUR35" s="175"/>
      <c r="VUS35" s="120"/>
      <c r="VUT35" s="175"/>
      <c r="VUU35" s="120"/>
      <c r="VUV35" s="175"/>
      <c r="VUW35" s="120"/>
      <c r="VUX35" s="175"/>
      <c r="VUY35" s="120"/>
      <c r="VUZ35" s="175"/>
      <c r="VVA35" s="120"/>
      <c r="VVB35" s="175"/>
      <c r="VVC35" s="120"/>
      <c r="VVD35" s="175"/>
      <c r="VVE35" s="120"/>
      <c r="VVF35" s="175"/>
      <c r="VVG35" s="120"/>
      <c r="VVH35" s="175"/>
      <c r="VVI35" s="120"/>
      <c r="VVJ35" s="175"/>
      <c r="VVK35" s="120"/>
      <c r="VVL35" s="175"/>
      <c r="VVM35" s="120"/>
      <c r="VVN35" s="175"/>
      <c r="VVO35" s="120"/>
      <c r="VVP35" s="175"/>
      <c r="VVQ35" s="120"/>
      <c r="VVR35" s="175"/>
      <c r="VVS35" s="120"/>
      <c r="VVT35" s="175"/>
      <c r="VVU35" s="120"/>
      <c r="VVV35" s="175"/>
      <c r="VVW35" s="120"/>
      <c r="VVX35" s="175"/>
      <c r="VVY35" s="120"/>
      <c r="VVZ35" s="175"/>
      <c r="VWA35" s="120"/>
      <c r="VWB35" s="175"/>
      <c r="VWC35" s="120"/>
      <c r="VWD35" s="175"/>
      <c r="VWE35" s="120"/>
      <c r="VWF35" s="175"/>
      <c r="VWG35" s="120"/>
      <c r="VWH35" s="175"/>
      <c r="VWI35" s="120"/>
      <c r="VWJ35" s="175"/>
      <c r="VWK35" s="120"/>
      <c r="VWL35" s="175"/>
      <c r="VWM35" s="120"/>
      <c r="VWN35" s="175"/>
      <c r="VWO35" s="120"/>
      <c r="VWP35" s="175"/>
      <c r="VWQ35" s="120"/>
      <c r="VWR35" s="175"/>
      <c r="VWS35" s="120"/>
      <c r="VWT35" s="175"/>
      <c r="VWU35" s="120"/>
      <c r="VWV35" s="175"/>
      <c r="VWW35" s="120"/>
      <c r="VWX35" s="175"/>
      <c r="VWY35" s="120"/>
      <c r="VWZ35" s="175"/>
      <c r="VXA35" s="120"/>
      <c r="VXB35" s="175"/>
      <c r="VXC35" s="120"/>
      <c r="VXD35" s="175"/>
      <c r="VXE35" s="120"/>
      <c r="VXF35" s="175"/>
      <c r="VXG35" s="120"/>
      <c r="VXH35" s="175"/>
      <c r="VXI35" s="120"/>
      <c r="VXJ35" s="175"/>
      <c r="VXK35" s="120"/>
      <c r="VXL35" s="175"/>
      <c r="VXM35" s="120"/>
      <c r="VXN35" s="175"/>
      <c r="VXO35" s="120"/>
      <c r="VXP35" s="175"/>
      <c r="VXQ35" s="120"/>
      <c r="VXR35" s="175"/>
      <c r="VXS35" s="120"/>
      <c r="VXT35" s="175"/>
      <c r="VXU35" s="120"/>
      <c r="VXV35" s="175"/>
      <c r="VXW35" s="120"/>
      <c r="VXX35" s="175"/>
      <c r="VXY35" s="120"/>
      <c r="VXZ35" s="175"/>
      <c r="VYA35" s="120"/>
      <c r="VYB35" s="175"/>
      <c r="VYC35" s="120"/>
      <c r="VYD35" s="175"/>
      <c r="VYE35" s="120"/>
      <c r="VYF35" s="175"/>
      <c r="VYG35" s="120"/>
      <c r="VYH35" s="175"/>
      <c r="VYI35" s="120"/>
      <c r="VYJ35" s="175"/>
      <c r="VYK35" s="120"/>
      <c r="VYL35" s="175"/>
      <c r="VYM35" s="120"/>
      <c r="VYN35" s="175"/>
      <c r="VYO35" s="120"/>
      <c r="VYP35" s="175"/>
      <c r="VYQ35" s="120"/>
      <c r="VYR35" s="175"/>
      <c r="VYS35" s="120"/>
      <c r="VYT35" s="175"/>
      <c r="VYU35" s="120"/>
      <c r="VYV35" s="175"/>
      <c r="VYW35" s="120"/>
      <c r="VYX35" s="175"/>
      <c r="VYY35" s="120"/>
      <c r="VYZ35" s="175"/>
      <c r="VZA35" s="120"/>
      <c r="VZB35" s="175"/>
      <c r="VZC35" s="120"/>
      <c r="VZD35" s="175"/>
      <c r="VZE35" s="120"/>
      <c r="VZF35" s="175"/>
      <c r="VZG35" s="120"/>
      <c r="VZH35" s="175"/>
      <c r="VZI35" s="120"/>
      <c r="VZJ35" s="175"/>
      <c r="VZK35" s="120"/>
      <c r="VZL35" s="175"/>
      <c r="VZM35" s="120"/>
      <c r="VZN35" s="175"/>
      <c r="VZO35" s="120"/>
      <c r="VZP35" s="175"/>
      <c r="VZQ35" s="120"/>
      <c r="VZR35" s="175"/>
      <c r="VZS35" s="120"/>
      <c r="VZT35" s="175"/>
      <c r="VZU35" s="120"/>
      <c r="VZV35" s="175"/>
      <c r="VZW35" s="120"/>
      <c r="VZX35" s="175"/>
      <c r="VZY35" s="120"/>
      <c r="VZZ35" s="175"/>
      <c r="WAA35" s="120"/>
      <c r="WAB35" s="175"/>
      <c r="WAC35" s="120"/>
      <c r="WAD35" s="175"/>
      <c r="WAE35" s="120"/>
      <c r="WAF35" s="175"/>
      <c r="WAG35" s="120"/>
      <c r="WAH35" s="175"/>
      <c r="WAI35" s="120"/>
      <c r="WAJ35" s="175"/>
      <c r="WAK35" s="120"/>
      <c r="WAL35" s="175"/>
      <c r="WAM35" s="120"/>
      <c r="WAN35" s="175"/>
      <c r="WAO35" s="120"/>
      <c r="WAP35" s="175"/>
      <c r="WAQ35" s="120"/>
      <c r="WAR35" s="175"/>
      <c r="WAS35" s="120"/>
      <c r="WAT35" s="175"/>
      <c r="WAU35" s="120"/>
      <c r="WAV35" s="175"/>
      <c r="WAW35" s="120"/>
      <c r="WAX35" s="175"/>
      <c r="WAY35" s="120"/>
      <c r="WAZ35" s="175"/>
      <c r="WBA35" s="120"/>
      <c r="WBB35" s="175"/>
      <c r="WBC35" s="120"/>
      <c r="WBD35" s="175"/>
      <c r="WBE35" s="120"/>
      <c r="WBF35" s="175"/>
      <c r="WBG35" s="120"/>
      <c r="WBH35" s="175"/>
      <c r="WBI35" s="120"/>
      <c r="WBJ35" s="175"/>
      <c r="WBK35" s="120"/>
      <c r="WBL35" s="175"/>
      <c r="WBM35" s="120"/>
      <c r="WBN35" s="175"/>
      <c r="WBO35" s="120"/>
      <c r="WBP35" s="175"/>
      <c r="WBQ35" s="120"/>
      <c r="WBR35" s="175"/>
      <c r="WBS35" s="120"/>
      <c r="WBT35" s="175"/>
      <c r="WBU35" s="120"/>
      <c r="WBV35" s="175"/>
      <c r="WBW35" s="120"/>
      <c r="WBX35" s="175"/>
      <c r="WBY35" s="120"/>
      <c r="WBZ35" s="175"/>
      <c r="WCA35" s="120"/>
      <c r="WCB35" s="175"/>
      <c r="WCC35" s="120"/>
      <c r="WCD35" s="175"/>
      <c r="WCE35" s="120"/>
      <c r="WCF35" s="175"/>
      <c r="WCG35" s="120"/>
      <c r="WCH35" s="175"/>
      <c r="WCI35" s="120"/>
      <c r="WCJ35" s="175"/>
      <c r="WCK35" s="120"/>
      <c r="WCL35" s="175"/>
      <c r="WCM35" s="120"/>
      <c r="WCN35" s="175"/>
      <c r="WCO35" s="120"/>
      <c r="WCP35" s="175"/>
      <c r="WCQ35" s="120"/>
      <c r="WCR35" s="175"/>
      <c r="WCS35" s="120"/>
      <c r="WCT35" s="175"/>
      <c r="WCU35" s="120"/>
      <c r="WCV35" s="175"/>
      <c r="WCW35" s="120"/>
      <c r="WCX35" s="175"/>
      <c r="WCY35" s="120"/>
      <c r="WCZ35" s="175"/>
      <c r="WDA35" s="120"/>
      <c r="WDB35" s="175"/>
      <c r="WDC35" s="120"/>
      <c r="WDD35" s="175"/>
      <c r="WDE35" s="120"/>
      <c r="WDF35" s="175"/>
      <c r="WDG35" s="120"/>
      <c r="WDH35" s="175"/>
      <c r="WDI35" s="120"/>
      <c r="WDJ35" s="175"/>
      <c r="WDK35" s="120"/>
      <c r="WDL35" s="175"/>
      <c r="WDM35" s="120"/>
      <c r="WDN35" s="175"/>
      <c r="WDO35" s="120"/>
      <c r="WDP35" s="175"/>
      <c r="WDQ35" s="120"/>
      <c r="WDR35" s="175"/>
      <c r="WDS35" s="120"/>
      <c r="WDT35" s="175"/>
      <c r="WDU35" s="120"/>
      <c r="WDV35" s="175"/>
      <c r="WDW35" s="120"/>
      <c r="WDX35" s="175"/>
      <c r="WDY35" s="120"/>
      <c r="WDZ35" s="175"/>
      <c r="WEA35" s="120"/>
      <c r="WEB35" s="175"/>
      <c r="WEC35" s="120"/>
      <c r="WED35" s="175"/>
      <c r="WEE35" s="120"/>
      <c r="WEF35" s="175"/>
      <c r="WEG35" s="120"/>
      <c r="WEH35" s="175"/>
      <c r="WEI35" s="120"/>
      <c r="WEJ35" s="175"/>
      <c r="WEK35" s="120"/>
      <c r="WEL35" s="175"/>
      <c r="WEM35" s="120"/>
      <c r="WEN35" s="175"/>
      <c r="WEO35" s="120"/>
      <c r="WEP35" s="175"/>
      <c r="WEQ35" s="120"/>
      <c r="WER35" s="175"/>
      <c r="WES35" s="120"/>
      <c r="WET35" s="175"/>
      <c r="WEU35" s="120"/>
      <c r="WEV35" s="175"/>
      <c r="WEW35" s="120"/>
      <c r="WEX35" s="175"/>
      <c r="WEY35" s="120"/>
      <c r="WEZ35" s="175"/>
      <c r="WFA35" s="120"/>
      <c r="WFB35" s="175"/>
      <c r="WFC35" s="120"/>
      <c r="WFD35" s="175"/>
      <c r="WFE35" s="120"/>
      <c r="WFF35" s="175"/>
      <c r="WFG35" s="120"/>
      <c r="WFH35" s="175"/>
      <c r="WFI35" s="120"/>
      <c r="WFJ35" s="175"/>
      <c r="WFK35" s="120"/>
      <c r="WFL35" s="175"/>
      <c r="WFM35" s="120"/>
      <c r="WFN35" s="175"/>
      <c r="WFO35" s="120"/>
      <c r="WFP35" s="175"/>
      <c r="WFQ35" s="120"/>
      <c r="WFR35" s="175"/>
      <c r="WFS35" s="120"/>
      <c r="WFT35" s="175"/>
      <c r="WFU35" s="120"/>
      <c r="WFV35" s="175"/>
      <c r="WFW35" s="120"/>
      <c r="WFX35" s="175"/>
      <c r="WFY35" s="120"/>
      <c r="WFZ35" s="175"/>
      <c r="WGA35" s="120"/>
      <c r="WGB35" s="175"/>
      <c r="WGC35" s="120"/>
      <c r="WGD35" s="175"/>
      <c r="WGE35" s="120"/>
      <c r="WGF35" s="175"/>
      <c r="WGG35" s="120"/>
      <c r="WGH35" s="175"/>
      <c r="WGI35" s="120"/>
      <c r="WGJ35" s="175"/>
      <c r="WGK35" s="120"/>
      <c r="WGL35" s="175"/>
      <c r="WGM35" s="120"/>
      <c r="WGN35" s="175"/>
      <c r="WGO35" s="120"/>
      <c r="WGP35" s="175"/>
      <c r="WGQ35" s="120"/>
      <c r="WGR35" s="175"/>
      <c r="WGS35" s="120"/>
      <c r="WGT35" s="175"/>
      <c r="WGU35" s="120"/>
      <c r="WGV35" s="175"/>
      <c r="WGW35" s="120"/>
      <c r="WGX35" s="175"/>
      <c r="WGY35" s="120"/>
      <c r="WGZ35" s="175"/>
      <c r="WHA35" s="120"/>
      <c r="WHB35" s="175"/>
      <c r="WHC35" s="120"/>
      <c r="WHD35" s="175"/>
      <c r="WHE35" s="120"/>
      <c r="WHF35" s="175"/>
      <c r="WHG35" s="120"/>
      <c r="WHH35" s="175"/>
      <c r="WHI35" s="120"/>
      <c r="WHJ35" s="175"/>
      <c r="WHK35" s="120"/>
      <c r="WHL35" s="175"/>
      <c r="WHM35" s="120"/>
      <c r="WHN35" s="175"/>
      <c r="WHO35" s="120"/>
      <c r="WHP35" s="175"/>
      <c r="WHQ35" s="120"/>
      <c r="WHR35" s="175"/>
      <c r="WHS35" s="120"/>
      <c r="WHT35" s="175"/>
      <c r="WHU35" s="120"/>
      <c r="WHV35" s="175"/>
      <c r="WHW35" s="120"/>
      <c r="WHX35" s="175"/>
      <c r="WHY35" s="120"/>
      <c r="WHZ35" s="175"/>
      <c r="WIA35" s="120"/>
      <c r="WIB35" s="175"/>
      <c r="WIC35" s="120"/>
      <c r="WID35" s="175"/>
      <c r="WIE35" s="120"/>
      <c r="WIF35" s="175"/>
      <c r="WIG35" s="120"/>
      <c r="WIH35" s="175"/>
      <c r="WII35" s="120"/>
      <c r="WIJ35" s="175"/>
      <c r="WIK35" s="120"/>
      <c r="WIL35" s="175"/>
      <c r="WIM35" s="120"/>
      <c r="WIN35" s="175"/>
      <c r="WIO35" s="120"/>
      <c r="WIP35" s="175"/>
      <c r="WIQ35" s="120"/>
      <c r="WIR35" s="175"/>
      <c r="WIS35" s="120"/>
      <c r="WIT35" s="175"/>
      <c r="WIU35" s="120"/>
      <c r="WIV35" s="175"/>
      <c r="WIW35" s="120"/>
      <c r="WIX35" s="175"/>
      <c r="WIY35" s="120"/>
      <c r="WIZ35" s="175"/>
      <c r="WJA35" s="120"/>
      <c r="WJB35" s="175"/>
      <c r="WJC35" s="120"/>
      <c r="WJD35" s="175"/>
      <c r="WJE35" s="120"/>
      <c r="WJF35" s="175"/>
      <c r="WJG35" s="120"/>
      <c r="WJH35" s="175"/>
      <c r="WJI35" s="120"/>
      <c r="WJJ35" s="175"/>
      <c r="WJK35" s="120"/>
      <c r="WJL35" s="175"/>
      <c r="WJM35" s="120"/>
      <c r="WJN35" s="175"/>
      <c r="WJO35" s="120"/>
      <c r="WJP35" s="175"/>
      <c r="WJQ35" s="120"/>
      <c r="WJR35" s="175"/>
      <c r="WJS35" s="120"/>
      <c r="WJT35" s="175"/>
      <c r="WJU35" s="120"/>
      <c r="WJV35" s="175"/>
      <c r="WJW35" s="120"/>
      <c r="WJX35" s="175"/>
      <c r="WJY35" s="120"/>
      <c r="WJZ35" s="175"/>
      <c r="WKA35" s="120"/>
      <c r="WKB35" s="175"/>
      <c r="WKC35" s="120"/>
      <c r="WKD35" s="175"/>
      <c r="WKE35" s="120"/>
      <c r="WKF35" s="175"/>
      <c r="WKG35" s="120"/>
      <c r="WKH35" s="175"/>
      <c r="WKI35" s="120"/>
      <c r="WKJ35" s="175"/>
      <c r="WKK35" s="120"/>
      <c r="WKL35" s="175"/>
      <c r="WKM35" s="120"/>
      <c r="WKN35" s="175"/>
      <c r="WKO35" s="120"/>
      <c r="WKP35" s="175"/>
      <c r="WKQ35" s="120"/>
      <c r="WKR35" s="175"/>
      <c r="WKS35" s="120"/>
      <c r="WKT35" s="175"/>
      <c r="WKU35" s="120"/>
      <c r="WKV35" s="175"/>
      <c r="WKW35" s="120"/>
      <c r="WKX35" s="175"/>
      <c r="WKY35" s="120"/>
      <c r="WKZ35" s="175"/>
      <c r="WLA35" s="120"/>
      <c r="WLB35" s="175"/>
      <c r="WLC35" s="120"/>
      <c r="WLD35" s="175"/>
      <c r="WLE35" s="120"/>
      <c r="WLF35" s="175"/>
      <c r="WLG35" s="120"/>
      <c r="WLH35" s="175"/>
      <c r="WLI35" s="120"/>
      <c r="WLJ35" s="175"/>
      <c r="WLK35" s="120"/>
      <c r="WLL35" s="175"/>
      <c r="WLM35" s="120"/>
      <c r="WLN35" s="175"/>
      <c r="WLO35" s="120"/>
      <c r="WLP35" s="175"/>
      <c r="WLQ35" s="120"/>
      <c r="WLR35" s="175"/>
      <c r="WLS35" s="120"/>
      <c r="WLT35" s="175"/>
      <c r="WLU35" s="120"/>
      <c r="WLV35" s="175"/>
      <c r="WLW35" s="120"/>
      <c r="WLX35" s="175"/>
      <c r="WLY35" s="120"/>
      <c r="WLZ35" s="175"/>
      <c r="WMA35" s="120"/>
      <c r="WMB35" s="175"/>
      <c r="WMC35" s="120"/>
      <c r="WMD35" s="175"/>
      <c r="WME35" s="120"/>
      <c r="WMF35" s="175"/>
      <c r="WMG35" s="120"/>
      <c r="WMH35" s="175"/>
      <c r="WMI35" s="120"/>
      <c r="WMJ35" s="175"/>
      <c r="WMK35" s="120"/>
      <c r="WML35" s="175"/>
      <c r="WMM35" s="120"/>
      <c r="WMN35" s="175"/>
      <c r="WMO35" s="120"/>
      <c r="WMP35" s="175"/>
      <c r="WMQ35" s="120"/>
      <c r="WMR35" s="175"/>
      <c r="WMS35" s="120"/>
      <c r="WMT35" s="175"/>
      <c r="WMU35" s="120"/>
      <c r="WMV35" s="175"/>
      <c r="WMW35" s="120"/>
      <c r="WMX35" s="175"/>
      <c r="WMY35" s="120"/>
      <c r="WMZ35" s="175"/>
      <c r="WNA35" s="120"/>
      <c r="WNB35" s="175"/>
      <c r="WNC35" s="120"/>
      <c r="WND35" s="175"/>
      <c r="WNE35" s="120"/>
      <c r="WNF35" s="175"/>
      <c r="WNG35" s="120"/>
      <c r="WNH35" s="175"/>
      <c r="WNI35" s="120"/>
      <c r="WNJ35" s="175"/>
      <c r="WNK35" s="120"/>
      <c r="WNL35" s="175"/>
      <c r="WNM35" s="120"/>
      <c r="WNN35" s="175"/>
      <c r="WNO35" s="120"/>
      <c r="WNP35" s="175"/>
      <c r="WNQ35" s="120"/>
      <c r="WNR35" s="175"/>
      <c r="WNS35" s="120"/>
      <c r="WNT35" s="175"/>
      <c r="WNU35" s="120"/>
      <c r="WNV35" s="175"/>
      <c r="WNW35" s="120"/>
      <c r="WNX35" s="175"/>
      <c r="WNY35" s="120"/>
      <c r="WNZ35" s="175"/>
      <c r="WOA35" s="120"/>
      <c r="WOB35" s="175"/>
      <c r="WOC35" s="120"/>
      <c r="WOD35" s="175"/>
      <c r="WOE35" s="120"/>
      <c r="WOF35" s="175"/>
      <c r="WOG35" s="120"/>
      <c r="WOH35" s="175"/>
      <c r="WOI35" s="120"/>
      <c r="WOJ35" s="175"/>
      <c r="WOK35" s="120"/>
      <c r="WOL35" s="175"/>
      <c r="WOM35" s="120"/>
      <c r="WON35" s="175"/>
      <c r="WOO35" s="120"/>
      <c r="WOP35" s="175"/>
      <c r="WOQ35" s="120"/>
      <c r="WOR35" s="175"/>
      <c r="WOS35" s="120"/>
      <c r="WOT35" s="175"/>
      <c r="WOU35" s="120"/>
      <c r="WOV35" s="175"/>
      <c r="WOW35" s="120"/>
      <c r="WOX35" s="175"/>
      <c r="WOY35" s="120"/>
      <c r="WOZ35" s="175"/>
      <c r="WPA35" s="120"/>
      <c r="WPB35" s="175"/>
      <c r="WPC35" s="120"/>
      <c r="WPD35" s="175"/>
      <c r="WPE35" s="120"/>
      <c r="WPF35" s="175"/>
      <c r="WPG35" s="120"/>
      <c r="WPH35" s="175"/>
      <c r="WPI35" s="120"/>
      <c r="WPJ35" s="175"/>
      <c r="WPK35" s="120"/>
      <c r="WPL35" s="175"/>
      <c r="WPM35" s="120"/>
      <c r="WPN35" s="175"/>
      <c r="WPO35" s="120"/>
      <c r="WPP35" s="175"/>
      <c r="WPQ35" s="120"/>
      <c r="WPR35" s="175"/>
      <c r="WPS35" s="120"/>
      <c r="WPT35" s="175"/>
      <c r="WPU35" s="120"/>
      <c r="WPV35" s="175"/>
      <c r="WPW35" s="120"/>
      <c r="WPX35" s="175"/>
      <c r="WPY35" s="120"/>
      <c r="WPZ35" s="175"/>
      <c r="WQA35" s="120"/>
      <c r="WQB35" s="175"/>
      <c r="WQC35" s="120"/>
      <c r="WQD35" s="175"/>
      <c r="WQE35" s="120"/>
      <c r="WQF35" s="175"/>
      <c r="WQG35" s="120"/>
      <c r="WQH35" s="175"/>
      <c r="WQI35" s="120"/>
      <c r="WQJ35" s="175"/>
      <c r="WQK35" s="120"/>
      <c r="WQL35" s="175"/>
      <c r="WQM35" s="120"/>
      <c r="WQN35" s="175"/>
      <c r="WQO35" s="120"/>
      <c r="WQP35" s="175"/>
      <c r="WQQ35" s="120"/>
      <c r="WQR35" s="175"/>
      <c r="WQS35" s="120"/>
      <c r="WQT35" s="175"/>
      <c r="WQU35" s="120"/>
      <c r="WQV35" s="175"/>
      <c r="WQW35" s="120"/>
      <c r="WQX35" s="175"/>
      <c r="WQY35" s="120"/>
      <c r="WQZ35" s="175"/>
      <c r="WRA35" s="120"/>
      <c r="WRB35" s="175"/>
      <c r="WRC35" s="120"/>
      <c r="WRD35" s="175"/>
      <c r="WRE35" s="120"/>
      <c r="WRF35" s="175"/>
      <c r="WRG35" s="120"/>
      <c r="WRH35" s="175"/>
      <c r="WRI35" s="120"/>
      <c r="WRJ35" s="175"/>
      <c r="WRK35" s="120"/>
      <c r="WRL35" s="175"/>
      <c r="WRM35" s="120"/>
      <c r="WRN35" s="175"/>
      <c r="WRO35" s="120"/>
      <c r="WRP35" s="175"/>
      <c r="WRQ35" s="120"/>
      <c r="WRR35" s="175"/>
      <c r="WRS35" s="120"/>
      <c r="WRT35" s="175"/>
      <c r="WRU35" s="120"/>
      <c r="WRV35" s="175"/>
      <c r="WRW35" s="120"/>
      <c r="WRX35" s="175"/>
      <c r="WRY35" s="120"/>
      <c r="WRZ35" s="175"/>
      <c r="WSA35" s="120"/>
      <c r="WSB35" s="175"/>
      <c r="WSC35" s="120"/>
      <c r="WSD35" s="175"/>
      <c r="WSE35" s="120"/>
      <c r="WSF35" s="175"/>
      <c r="WSG35" s="120"/>
      <c r="WSH35" s="175"/>
      <c r="WSI35" s="120"/>
      <c r="WSJ35" s="175"/>
      <c r="WSK35" s="120"/>
      <c r="WSL35" s="175"/>
      <c r="WSM35" s="120"/>
      <c r="WSN35" s="175"/>
      <c r="WSO35" s="120"/>
      <c r="WSP35" s="175"/>
      <c r="WSQ35" s="120"/>
      <c r="WSR35" s="175"/>
      <c r="WSS35" s="120"/>
      <c r="WST35" s="175"/>
      <c r="WSU35" s="120"/>
      <c r="WSV35" s="175"/>
      <c r="WSW35" s="120"/>
      <c r="WSX35" s="175"/>
      <c r="WSY35" s="120"/>
      <c r="WSZ35" s="175"/>
      <c r="WTA35" s="120"/>
      <c r="WTB35" s="175"/>
      <c r="WTC35" s="120"/>
      <c r="WTD35" s="175"/>
      <c r="WTE35" s="120"/>
      <c r="WTF35" s="175"/>
      <c r="WTG35" s="120"/>
      <c r="WTH35" s="175"/>
      <c r="WTI35" s="120"/>
      <c r="WTJ35" s="175"/>
      <c r="WTK35" s="120"/>
      <c r="WTL35" s="175"/>
      <c r="WTM35" s="120"/>
      <c r="WTN35" s="175"/>
      <c r="WTO35" s="120"/>
      <c r="WTP35" s="175"/>
      <c r="WTQ35" s="120"/>
      <c r="WTR35" s="175"/>
      <c r="WTS35" s="120"/>
      <c r="WTT35" s="175"/>
      <c r="WTU35" s="120"/>
      <c r="WTV35" s="175"/>
      <c r="WTW35" s="120"/>
      <c r="WTX35" s="175"/>
      <c r="WTY35" s="120"/>
      <c r="WTZ35" s="175"/>
      <c r="WUA35" s="120"/>
      <c r="WUB35" s="175"/>
      <c r="WUC35" s="120"/>
      <c r="WUD35" s="175"/>
      <c r="WUE35" s="120"/>
      <c r="WUF35" s="175"/>
      <c r="WUG35" s="120"/>
      <c r="WUH35" s="175"/>
      <c r="WUI35" s="120"/>
      <c r="WUJ35" s="175"/>
      <c r="WUK35" s="120"/>
      <c r="WUL35" s="175"/>
      <c r="WUM35" s="120"/>
      <c r="WUN35" s="175"/>
      <c r="WUO35" s="120"/>
      <c r="WUP35" s="175"/>
      <c r="WUQ35" s="120"/>
      <c r="WUR35" s="175"/>
      <c r="WUS35" s="120"/>
      <c r="WUT35" s="175"/>
      <c r="WUU35" s="120"/>
      <c r="WUV35" s="175"/>
      <c r="WUW35" s="120"/>
      <c r="WUX35" s="175"/>
      <c r="WUY35" s="120"/>
      <c r="WUZ35" s="175"/>
      <c r="WVA35" s="120"/>
      <c r="WVB35" s="175"/>
      <c r="WVC35" s="120"/>
      <c r="WVD35" s="175"/>
      <c r="WVE35" s="120"/>
      <c r="WVF35" s="175"/>
      <c r="WVG35" s="120"/>
      <c r="WVH35" s="175"/>
      <c r="WVI35" s="120"/>
      <c r="WVJ35" s="175"/>
      <c r="WVK35" s="120"/>
      <c r="WVL35" s="175"/>
      <c r="WVM35" s="120"/>
      <c r="WVN35" s="175"/>
      <c r="WVO35" s="120"/>
      <c r="WVP35" s="175"/>
      <c r="WVQ35" s="120"/>
      <c r="WVR35" s="175"/>
      <c r="WVS35" s="120"/>
      <c r="WVT35" s="175"/>
      <c r="WVU35" s="120"/>
      <c r="WVV35" s="175"/>
      <c r="WVW35" s="120"/>
      <c r="WVX35" s="175"/>
      <c r="WVY35" s="120"/>
      <c r="WVZ35" s="175"/>
      <c r="WWA35" s="120"/>
      <c r="WWB35" s="175"/>
      <c r="WWC35" s="120"/>
      <c r="WWD35" s="175"/>
      <c r="WWE35" s="120"/>
      <c r="WWF35" s="175"/>
      <c r="WWG35" s="120"/>
      <c r="WWH35" s="175"/>
      <c r="WWI35" s="120"/>
      <c r="WWJ35" s="175"/>
      <c r="WWK35" s="120"/>
      <c r="WWL35" s="175"/>
      <c r="WWM35" s="120"/>
      <c r="WWN35" s="175"/>
      <c r="WWO35" s="120"/>
      <c r="WWP35" s="175"/>
      <c r="WWQ35" s="120"/>
      <c r="WWR35" s="175"/>
      <c r="WWS35" s="120"/>
      <c r="WWT35" s="175"/>
      <c r="WWU35" s="120"/>
      <c r="WWV35" s="175"/>
      <c r="WWW35" s="120"/>
      <c r="WWX35" s="175"/>
      <c r="WWY35" s="120"/>
      <c r="WWZ35" s="175"/>
      <c r="WXA35" s="120"/>
      <c r="WXB35" s="175"/>
      <c r="WXC35" s="120"/>
      <c r="WXD35" s="175"/>
      <c r="WXE35" s="120"/>
      <c r="WXF35" s="175"/>
      <c r="WXG35" s="120"/>
      <c r="WXH35" s="175"/>
      <c r="WXI35" s="120"/>
      <c r="WXJ35" s="175"/>
      <c r="WXK35" s="120"/>
      <c r="WXL35" s="175"/>
      <c r="WXM35" s="120"/>
      <c r="WXN35" s="175"/>
      <c r="WXO35" s="120"/>
      <c r="WXP35" s="175"/>
      <c r="WXQ35" s="120"/>
      <c r="WXR35" s="175"/>
      <c r="WXS35" s="120"/>
      <c r="WXT35" s="175"/>
      <c r="WXU35" s="120"/>
      <c r="WXV35" s="175"/>
      <c r="WXW35" s="120"/>
      <c r="WXX35" s="175"/>
      <c r="WXY35" s="120"/>
      <c r="WXZ35" s="175"/>
      <c r="WYA35" s="120"/>
      <c r="WYB35" s="175"/>
      <c r="WYC35" s="120"/>
      <c r="WYD35" s="175"/>
      <c r="WYE35" s="120"/>
      <c r="WYF35" s="175"/>
      <c r="WYG35" s="120"/>
      <c r="WYH35" s="175"/>
      <c r="WYI35" s="120"/>
      <c r="WYJ35" s="175"/>
      <c r="WYK35" s="120"/>
      <c r="WYL35" s="175"/>
      <c r="WYM35" s="120"/>
      <c r="WYN35" s="175"/>
      <c r="WYO35" s="120"/>
      <c r="WYP35" s="175"/>
      <c r="WYQ35" s="120"/>
      <c r="WYR35" s="175"/>
      <c r="WYS35" s="120"/>
      <c r="WYT35" s="175"/>
      <c r="WYU35" s="120"/>
      <c r="WYV35" s="175"/>
      <c r="WYW35" s="120"/>
      <c r="WYX35" s="175"/>
      <c r="WYY35" s="120"/>
      <c r="WYZ35" s="175"/>
      <c r="WZA35" s="120"/>
      <c r="WZB35" s="175"/>
      <c r="WZC35" s="120"/>
      <c r="WZD35" s="175"/>
      <c r="WZE35" s="120"/>
      <c r="WZF35" s="175"/>
      <c r="WZG35" s="120"/>
      <c r="WZH35" s="175"/>
      <c r="WZI35" s="120"/>
      <c r="WZJ35" s="175"/>
      <c r="WZK35" s="120"/>
      <c r="WZL35" s="175"/>
      <c r="WZM35" s="120"/>
      <c r="WZN35" s="175"/>
      <c r="WZO35" s="120"/>
      <c r="WZP35" s="175"/>
      <c r="WZQ35" s="120"/>
      <c r="WZR35" s="175"/>
      <c r="WZS35" s="120"/>
      <c r="WZT35" s="175"/>
      <c r="WZU35" s="120"/>
      <c r="WZV35" s="175"/>
      <c r="WZW35" s="120"/>
      <c r="WZX35" s="175"/>
      <c r="WZY35" s="120"/>
      <c r="WZZ35" s="175"/>
      <c r="XAA35" s="120"/>
      <c r="XAB35" s="175"/>
      <c r="XAC35" s="120"/>
      <c r="XAD35" s="175"/>
      <c r="XAE35" s="120"/>
      <c r="XAF35" s="175"/>
      <c r="XAG35" s="120"/>
      <c r="XAH35" s="175"/>
      <c r="XAI35" s="120"/>
      <c r="XAJ35" s="175"/>
      <c r="XAK35" s="120"/>
      <c r="XAL35" s="175"/>
      <c r="XAM35" s="120"/>
      <c r="XAN35" s="175"/>
      <c r="XAO35" s="120"/>
      <c r="XAP35" s="175"/>
      <c r="XAQ35" s="120"/>
      <c r="XAR35" s="175"/>
      <c r="XAS35" s="120"/>
      <c r="XAT35" s="175"/>
      <c r="XAU35" s="120"/>
      <c r="XAV35" s="175"/>
      <c r="XAW35" s="120"/>
      <c r="XAX35" s="175"/>
      <c r="XAY35" s="120"/>
      <c r="XAZ35" s="175"/>
      <c r="XBA35" s="120"/>
      <c r="XBB35" s="175"/>
      <c r="XBC35" s="120"/>
      <c r="XBD35" s="175"/>
      <c r="XBE35" s="120"/>
      <c r="XBF35" s="175"/>
      <c r="XBG35" s="120"/>
      <c r="XBH35" s="175"/>
      <c r="XBI35" s="120"/>
      <c r="XBJ35" s="175"/>
      <c r="XBK35" s="120"/>
      <c r="XBL35" s="175"/>
      <c r="XBM35" s="120"/>
      <c r="XBN35" s="175"/>
      <c r="XBO35" s="120"/>
      <c r="XBP35" s="175"/>
      <c r="XBQ35" s="120"/>
      <c r="XBR35" s="175"/>
      <c r="XBS35" s="120"/>
      <c r="XBT35" s="175"/>
      <c r="XBU35" s="120"/>
      <c r="XBV35" s="175"/>
      <c r="XBW35" s="120"/>
      <c r="XBX35" s="175"/>
      <c r="XBY35" s="120"/>
      <c r="XBZ35" s="175"/>
      <c r="XCA35" s="120"/>
      <c r="XCB35" s="175"/>
      <c r="XCC35" s="120"/>
      <c r="XCD35" s="175"/>
      <c r="XCE35" s="120"/>
      <c r="XCF35" s="175"/>
      <c r="XCG35" s="120"/>
      <c r="XCH35" s="175"/>
      <c r="XCI35" s="120"/>
      <c r="XCJ35" s="175"/>
      <c r="XCK35" s="120"/>
      <c r="XCL35" s="175"/>
      <c r="XCM35" s="120"/>
      <c r="XCN35" s="175"/>
      <c r="XCO35" s="120"/>
      <c r="XCP35" s="175"/>
      <c r="XCQ35" s="120"/>
      <c r="XCR35" s="175"/>
      <c r="XCS35" s="120"/>
      <c r="XCT35" s="175"/>
      <c r="XCU35" s="120"/>
      <c r="XCV35" s="175"/>
      <c r="XCW35" s="120"/>
      <c r="XCX35" s="175"/>
      <c r="XCY35" s="120"/>
      <c r="XCZ35" s="175"/>
      <c r="XDA35" s="120"/>
      <c r="XDB35" s="175"/>
      <c r="XDC35" s="120"/>
      <c r="XDD35" s="175"/>
      <c r="XDE35" s="120"/>
      <c r="XDF35" s="175"/>
      <c r="XDG35" s="120"/>
      <c r="XDH35" s="175"/>
      <c r="XDI35" s="120"/>
      <c r="XDJ35" s="175"/>
      <c r="XDK35" s="120"/>
      <c r="XDL35" s="175"/>
      <c r="XDM35" s="120"/>
      <c r="XDN35" s="175"/>
      <c r="XDO35" s="120"/>
      <c r="XDP35" s="175"/>
      <c r="XDQ35" s="120"/>
      <c r="XDR35" s="175"/>
      <c r="XDS35" s="120"/>
      <c r="XDT35" s="175"/>
      <c r="XDU35" s="120"/>
      <c r="XDV35" s="175"/>
      <c r="XDW35" s="120"/>
      <c r="XDX35" s="175"/>
      <c r="XDY35" s="120"/>
      <c r="XDZ35" s="175"/>
      <c r="XEA35" s="120"/>
      <c r="XEB35" s="175"/>
      <c r="XEC35" s="120"/>
      <c r="XED35" s="175"/>
      <c r="XEE35" s="120"/>
      <c r="XEF35" s="175"/>
      <c r="XEG35" s="120"/>
      <c r="XEH35" s="175"/>
      <c r="XEI35" s="120"/>
      <c r="XEJ35" s="175"/>
      <c r="XEK35" s="120"/>
      <c r="XEL35" s="175"/>
      <c r="XEM35" s="120"/>
      <c r="XEN35" s="175"/>
      <c r="XEO35" s="120"/>
      <c r="XEP35" s="175"/>
      <c r="XEQ35" s="120"/>
      <c r="XER35" s="175"/>
      <c r="XES35" s="120"/>
      <c r="XET35" s="175"/>
      <c r="XEU35" s="120"/>
      <c r="XEV35" s="175"/>
      <c r="XEW35" s="120"/>
      <c r="XEX35" s="175"/>
      <c r="XEY35" s="120"/>
      <c r="XEZ35" s="175"/>
      <c r="XFA35" s="120"/>
      <c r="XFB35" s="175"/>
      <c r="XFC35" s="120"/>
      <c r="XFD35" s="175"/>
    </row>
    <row r="36" spans="1:16384" customHeight="1" ht="15" s="176" customFormat="1">
      <c r="A36" s="120"/>
      <c r="D36" s="177"/>
      <c r="E36" s="120"/>
      <c r="F36" s="177"/>
      <c r="G36" s="140" t="s">
        <v>26</v>
      </c>
      <c r="H36" s="136">
        <f>'Cálculo del Rf'!$B$28</f>
        <v>0.0016</v>
      </c>
      <c r="I36" s="120"/>
      <c r="J36" s="177"/>
      <c r="K36" s="120"/>
      <c r="L36" s="177"/>
      <c r="M36" s="120"/>
      <c r="N36" s="177"/>
      <c r="O36" s="120"/>
      <c r="P36" s="177"/>
      <c r="Q36" s="120"/>
      <c r="R36" s="177"/>
      <c r="S36" s="120"/>
      <c r="T36" s="177"/>
      <c r="U36" s="120"/>
      <c r="V36" s="177"/>
      <c r="W36" s="120"/>
      <c r="X36" s="177"/>
      <c r="Y36" s="120"/>
      <c r="Z36" s="177"/>
      <c r="AA36" s="120"/>
      <c r="AB36" s="177"/>
      <c r="AC36" s="120"/>
      <c r="AD36" s="177"/>
      <c r="AE36" s="120"/>
      <c r="AF36" s="177"/>
      <c r="AG36" s="120"/>
      <c r="AH36" s="177"/>
      <c r="AI36" s="120"/>
      <c r="AJ36" s="177"/>
      <c r="AK36" s="120"/>
      <c r="AL36" s="177"/>
      <c r="AM36" s="120"/>
      <c r="AN36" s="177"/>
      <c r="AO36" s="120"/>
      <c r="AP36" s="177"/>
      <c r="AQ36" s="120"/>
      <c r="AR36" s="177"/>
      <c r="AS36" s="120"/>
      <c r="AT36" s="177"/>
      <c r="AU36" s="120"/>
      <c r="AV36" s="177"/>
      <c r="AW36" s="120"/>
      <c r="AX36" s="177"/>
      <c r="AY36" s="120"/>
      <c r="AZ36" s="177"/>
      <c r="BA36" s="120"/>
      <c r="BB36" s="177"/>
      <c r="BC36" s="120"/>
      <c r="BD36" s="177"/>
      <c r="BE36" s="120"/>
      <c r="BF36" s="177"/>
      <c r="BG36" s="120"/>
      <c r="BH36" s="177"/>
      <c r="BI36" s="120"/>
      <c r="BJ36" s="177"/>
      <c r="BK36" s="120"/>
      <c r="BL36" s="177"/>
      <c r="BM36" s="120"/>
      <c r="BN36" s="177"/>
      <c r="BO36" s="120"/>
      <c r="BP36" s="177"/>
      <c r="BQ36" s="120"/>
      <c r="BR36" s="177"/>
      <c r="BS36" s="120"/>
      <c r="BT36" s="177"/>
      <c r="BU36" s="120"/>
      <c r="BV36" s="177"/>
      <c r="BW36" s="120"/>
      <c r="BX36" s="177"/>
      <c r="BY36" s="120"/>
      <c r="BZ36" s="177"/>
      <c r="CA36" s="120"/>
      <c r="CB36" s="177"/>
      <c r="CC36" s="120"/>
      <c r="CD36" s="177"/>
      <c r="CE36" s="120"/>
      <c r="CF36" s="177"/>
      <c r="CG36" s="120"/>
      <c r="CH36" s="177"/>
      <c r="CI36" s="120"/>
      <c r="CJ36" s="177"/>
      <c r="CK36" s="120"/>
      <c r="CL36" s="177"/>
      <c r="CM36" s="120"/>
      <c r="CN36" s="177"/>
      <c r="CO36" s="120"/>
      <c r="CP36" s="177"/>
      <c r="CQ36" s="120"/>
      <c r="CR36" s="177"/>
      <c r="CS36" s="120"/>
      <c r="CT36" s="177"/>
      <c r="CU36" s="120"/>
      <c r="CV36" s="177"/>
      <c r="CW36" s="120"/>
      <c r="CX36" s="177"/>
      <c r="CY36" s="120"/>
      <c r="CZ36" s="177"/>
      <c r="DA36" s="120"/>
      <c r="DB36" s="177"/>
      <c r="DC36" s="120"/>
      <c r="DD36" s="177"/>
      <c r="DE36" s="120"/>
      <c r="DF36" s="177"/>
      <c r="DG36" s="120"/>
      <c r="DH36" s="177"/>
      <c r="DI36" s="120"/>
      <c r="DJ36" s="177"/>
      <c r="DK36" s="120"/>
      <c r="DL36" s="177"/>
      <c r="DM36" s="120"/>
      <c r="DN36" s="177"/>
      <c r="DO36" s="120"/>
      <c r="DP36" s="177"/>
      <c r="DQ36" s="120"/>
      <c r="DR36" s="177"/>
      <c r="DS36" s="120"/>
      <c r="DT36" s="177"/>
      <c r="DU36" s="120"/>
      <c r="DV36" s="177"/>
      <c r="DW36" s="120"/>
      <c r="DX36" s="177"/>
      <c r="DY36" s="120"/>
      <c r="DZ36" s="177"/>
      <c r="EA36" s="120"/>
      <c r="EB36" s="177"/>
      <c r="EC36" s="120"/>
      <c r="ED36" s="177"/>
      <c r="EE36" s="120"/>
      <c r="EF36" s="177"/>
      <c r="EG36" s="120"/>
      <c r="EH36" s="177"/>
      <c r="EI36" s="120"/>
      <c r="EJ36" s="177"/>
      <c r="EK36" s="120"/>
      <c r="EL36" s="177"/>
      <c r="EM36" s="120"/>
      <c r="EN36" s="177"/>
      <c r="EO36" s="120"/>
      <c r="EP36" s="177"/>
      <c r="EQ36" s="120"/>
      <c r="ER36" s="177"/>
      <c r="ES36" s="120"/>
      <c r="ET36" s="177"/>
      <c r="EU36" s="120"/>
      <c r="EV36" s="177"/>
      <c r="EW36" s="120"/>
      <c r="EX36" s="177"/>
      <c r="EY36" s="120"/>
      <c r="EZ36" s="177"/>
      <c r="FA36" s="120"/>
      <c r="FB36" s="177"/>
      <c r="FC36" s="120"/>
      <c r="FD36" s="177"/>
      <c r="FE36" s="120"/>
      <c r="FF36" s="177"/>
      <c r="FG36" s="120"/>
      <c r="FH36" s="177"/>
      <c r="FI36" s="120"/>
      <c r="FJ36" s="177"/>
      <c r="FK36" s="120"/>
      <c r="FL36" s="177"/>
      <c r="FM36" s="120"/>
      <c r="FN36" s="177"/>
      <c r="FO36" s="120"/>
      <c r="FP36" s="177"/>
      <c r="FQ36" s="120"/>
      <c r="FR36" s="177"/>
      <c r="FS36" s="120"/>
      <c r="FT36" s="177"/>
      <c r="FU36" s="120"/>
      <c r="FV36" s="177"/>
      <c r="FW36" s="120"/>
      <c r="FX36" s="177"/>
      <c r="FY36" s="120"/>
      <c r="FZ36" s="177"/>
      <c r="GA36" s="120"/>
      <c r="GB36" s="177"/>
      <c r="GC36" s="120"/>
      <c r="GD36" s="177"/>
      <c r="GE36" s="120"/>
      <c r="GF36" s="177"/>
      <c r="GG36" s="120"/>
      <c r="GH36" s="177"/>
      <c r="GI36" s="120"/>
      <c r="GJ36" s="177"/>
      <c r="GK36" s="120"/>
      <c r="GL36" s="177"/>
      <c r="GM36" s="120"/>
      <c r="GN36" s="177"/>
      <c r="GO36" s="120"/>
      <c r="GP36" s="177"/>
      <c r="GQ36" s="120"/>
      <c r="GR36" s="177"/>
      <c r="GS36" s="120"/>
      <c r="GT36" s="177"/>
      <c r="GU36" s="120"/>
      <c r="GV36" s="177"/>
      <c r="GW36" s="120"/>
      <c r="GX36" s="177"/>
      <c r="GY36" s="120"/>
      <c r="GZ36" s="177"/>
      <c r="HA36" s="120"/>
      <c r="HB36" s="177"/>
      <c r="HC36" s="120"/>
      <c r="HD36" s="177"/>
      <c r="HE36" s="120"/>
      <c r="HF36" s="177"/>
      <c r="HG36" s="120"/>
      <c r="HH36" s="177"/>
      <c r="HI36" s="120"/>
      <c r="HJ36" s="177"/>
      <c r="HK36" s="120"/>
      <c r="HL36" s="177"/>
      <c r="HM36" s="120"/>
      <c r="HN36" s="177"/>
      <c r="HO36" s="120"/>
      <c r="HP36" s="177"/>
      <c r="HQ36" s="120"/>
      <c r="HR36" s="177"/>
      <c r="HS36" s="120"/>
      <c r="HT36" s="177"/>
      <c r="HU36" s="120"/>
      <c r="HV36" s="177"/>
      <c r="HW36" s="120"/>
      <c r="HX36" s="177"/>
      <c r="HY36" s="120"/>
      <c r="HZ36" s="177"/>
      <c r="IA36" s="120"/>
      <c r="IB36" s="177"/>
      <c r="IC36" s="120"/>
      <c r="ID36" s="177"/>
      <c r="IE36" s="120"/>
      <c r="IF36" s="177"/>
      <c r="IG36" s="120"/>
      <c r="IH36" s="177"/>
      <c r="II36" s="120"/>
      <c r="IJ36" s="177"/>
      <c r="IK36" s="120"/>
      <c r="IL36" s="177"/>
      <c r="IM36" s="120"/>
      <c r="IN36" s="177"/>
      <c r="IO36" s="120"/>
      <c r="IP36" s="177"/>
      <c r="IQ36" s="120"/>
      <c r="IR36" s="177"/>
      <c r="IS36" s="120"/>
      <c r="IT36" s="177"/>
      <c r="IU36" s="120"/>
      <c r="IV36" s="177"/>
      <c r="IW36" s="120"/>
      <c r="IX36" s="177"/>
      <c r="IY36" s="120"/>
      <c r="IZ36" s="177"/>
      <c r="JA36" s="120"/>
      <c r="JB36" s="177"/>
      <c r="JC36" s="120"/>
      <c r="JD36" s="177"/>
      <c r="JE36" s="120"/>
      <c r="JF36" s="177"/>
      <c r="JG36" s="120"/>
      <c r="JH36" s="177"/>
      <c r="JI36" s="120"/>
      <c r="JJ36" s="177"/>
      <c r="JK36" s="120"/>
      <c r="JL36" s="177"/>
      <c r="JM36" s="120"/>
      <c r="JN36" s="177"/>
      <c r="JO36" s="120"/>
      <c r="JP36" s="177"/>
      <c r="JQ36" s="120"/>
      <c r="JR36" s="177"/>
      <c r="JS36" s="120"/>
      <c r="JT36" s="177"/>
      <c r="JU36" s="120"/>
      <c r="JV36" s="177"/>
      <c r="JW36" s="120"/>
      <c r="JX36" s="177"/>
      <c r="JY36" s="120"/>
      <c r="JZ36" s="177"/>
      <c r="KA36" s="120"/>
      <c r="KB36" s="177"/>
      <c r="KC36" s="120"/>
      <c r="KD36" s="177"/>
      <c r="KE36" s="120"/>
      <c r="KF36" s="177"/>
      <c r="KG36" s="120"/>
      <c r="KH36" s="177"/>
      <c r="KI36" s="120"/>
      <c r="KJ36" s="177"/>
      <c r="KK36" s="120"/>
      <c r="KL36" s="177"/>
      <c r="KM36" s="120"/>
      <c r="KN36" s="177"/>
      <c r="KO36" s="120"/>
      <c r="KP36" s="177"/>
      <c r="KQ36" s="120"/>
      <c r="KR36" s="177"/>
      <c r="KS36" s="120"/>
      <c r="KT36" s="177"/>
      <c r="KU36" s="120"/>
      <c r="KV36" s="177"/>
      <c r="KW36" s="120"/>
      <c r="KX36" s="177"/>
      <c r="KY36" s="120"/>
      <c r="KZ36" s="177"/>
      <c r="LA36" s="120"/>
      <c r="LB36" s="177"/>
      <c r="LC36" s="120"/>
      <c r="LD36" s="177"/>
      <c r="LE36" s="120"/>
      <c r="LF36" s="177"/>
      <c r="LG36" s="120"/>
      <c r="LH36" s="177"/>
      <c r="LI36" s="120"/>
      <c r="LJ36" s="177"/>
      <c r="LK36" s="120"/>
      <c r="LL36" s="177"/>
      <c r="LM36" s="120"/>
      <c r="LN36" s="177"/>
      <c r="LO36" s="120"/>
      <c r="LP36" s="177"/>
      <c r="LQ36" s="120"/>
      <c r="LR36" s="177"/>
      <c r="LS36" s="120"/>
      <c r="LT36" s="177"/>
      <c r="LU36" s="120"/>
      <c r="LV36" s="177"/>
      <c r="LW36" s="120"/>
      <c r="LX36" s="177"/>
      <c r="LY36" s="120"/>
      <c r="LZ36" s="177"/>
      <c r="MA36" s="120"/>
      <c r="MB36" s="177"/>
      <c r="MC36" s="120"/>
      <c r="MD36" s="177"/>
      <c r="ME36" s="120"/>
      <c r="MF36" s="177"/>
      <c r="MG36" s="120"/>
      <c r="MH36" s="177"/>
      <c r="MI36" s="120"/>
      <c r="MJ36" s="177"/>
      <c r="MK36" s="120"/>
      <c r="ML36" s="177"/>
      <c r="MM36" s="120"/>
      <c r="MN36" s="177"/>
      <c r="MO36" s="120"/>
      <c r="MP36" s="177"/>
      <c r="MQ36" s="120"/>
      <c r="MR36" s="177"/>
      <c r="MS36" s="120"/>
      <c r="MT36" s="177"/>
      <c r="MU36" s="120"/>
      <c r="MV36" s="177"/>
      <c r="MW36" s="120"/>
      <c r="MX36" s="177"/>
      <c r="MY36" s="120"/>
      <c r="MZ36" s="177"/>
      <c r="NA36" s="120"/>
      <c r="NB36" s="177"/>
      <c r="NC36" s="120"/>
      <c r="ND36" s="177"/>
      <c r="NE36" s="120"/>
      <c r="NF36" s="177"/>
      <c r="NG36" s="120"/>
      <c r="NH36" s="177"/>
      <c r="NI36" s="120"/>
      <c r="NJ36" s="177"/>
      <c r="NK36" s="120"/>
      <c r="NL36" s="177"/>
      <c r="NM36" s="120"/>
      <c r="NN36" s="177"/>
      <c r="NO36" s="120"/>
      <c r="NP36" s="177"/>
      <c r="NQ36" s="120"/>
      <c r="NR36" s="177"/>
      <c r="NS36" s="120"/>
      <c r="NT36" s="177"/>
      <c r="NU36" s="120"/>
      <c r="NV36" s="177"/>
      <c r="NW36" s="120"/>
      <c r="NX36" s="177"/>
      <c r="NY36" s="120"/>
      <c r="NZ36" s="177"/>
      <c r="OA36" s="120"/>
      <c r="OB36" s="177"/>
      <c r="OC36" s="120"/>
      <c r="OD36" s="177"/>
      <c r="OE36" s="120"/>
      <c r="OF36" s="177"/>
      <c r="OG36" s="120"/>
      <c r="OH36" s="177"/>
      <c r="OI36" s="120"/>
      <c r="OJ36" s="177"/>
      <c r="OK36" s="120"/>
      <c r="OL36" s="177"/>
      <c r="OM36" s="120"/>
      <c r="ON36" s="177"/>
      <c r="OO36" s="120"/>
      <c r="OP36" s="177"/>
      <c r="OQ36" s="120"/>
      <c r="OR36" s="177"/>
      <c r="OS36" s="120"/>
      <c r="OT36" s="177"/>
      <c r="OU36" s="120"/>
      <c r="OV36" s="177"/>
      <c r="OW36" s="120"/>
      <c r="OX36" s="177"/>
      <c r="OY36" s="120"/>
      <c r="OZ36" s="177"/>
      <c r="PA36" s="120"/>
      <c r="PB36" s="177"/>
      <c r="PC36" s="120"/>
      <c r="PD36" s="177"/>
      <c r="PE36" s="120"/>
      <c r="PF36" s="177"/>
      <c r="PG36" s="120"/>
      <c r="PH36" s="177"/>
      <c r="PI36" s="120"/>
      <c r="PJ36" s="177"/>
      <c r="PK36" s="120"/>
      <c r="PL36" s="177"/>
      <c r="PM36" s="120"/>
      <c r="PN36" s="177"/>
      <c r="PO36" s="120"/>
      <c r="PP36" s="177"/>
      <c r="PQ36" s="120"/>
      <c r="PR36" s="177"/>
      <c r="PS36" s="120"/>
      <c r="PT36" s="177"/>
      <c r="PU36" s="120"/>
      <c r="PV36" s="177"/>
      <c r="PW36" s="120"/>
      <c r="PX36" s="177"/>
      <c r="PY36" s="120"/>
      <c r="PZ36" s="177"/>
      <c r="QA36" s="120"/>
      <c r="QB36" s="177"/>
      <c r="QC36" s="120"/>
      <c r="QD36" s="177"/>
      <c r="QE36" s="120"/>
      <c r="QF36" s="177"/>
      <c r="QG36" s="120"/>
      <c r="QH36" s="177"/>
      <c r="QI36" s="120"/>
      <c r="QJ36" s="177"/>
      <c r="QK36" s="120"/>
      <c r="QL36" s="177"/>
      <c r="QM36" s="120"/>
      <c r="QN36" s="177"/>
      <c r="QO36" s="120"/>
      <c r="QP36" s="177"/>
      <c r="QQ36" s="120"/>
      <c r="QR36" s="177"/>
      <c r="QS36" s="120"/>
      <c r="QT36" s="177"/>
      <c r="QU36" s="120"/>
      <c r="QV36" s="177"/>
      <c r="QW36" s="120"/>
      <c r="QX36" s="177"/>
      <c r="QY36" s="120"/>
      <c r="QZ36" s="177"/>
      <c r="RA36" s="120"/>
      <c r="RB36" s="177"/>
      <c r="RC36" s="120"/>
      <c r="RD36" s="177"/>
      <c r="RE36" s="120"/>
      <c r="RF36" s="177"/>
      <c r="RG36" s="120"/>
      <c r="RH36" s="177"/>
      <c r="RI36" s="120"/>
      <c r="RJ36" s="177"/>
      <c r="RK36" s="120"/>
      <c r="RL36" s="177"/>
      <c r="RM36" s="120"/>
      <c r="RN36" s="177"/>
      <c r="RO36" s="120"/>
      <c r="RP36" s="177"/>
      <c r="RQ36" s="120"/>
      <c r="RR36" s="177"/>
      <c r="RS36" s="120"/>
      <c r="RT36" s="177"/>
      <c r="RU36" s="120"/>
      <c r="RV36" s="177"/>
      <c r="RW36" s="120"/>
      <c r="RX36" s="177"/>
      <c r="RY36" s="120"/>
      <c r="RZ36" s="177"/>
      <c r="SA36" s="120"/>
      <c r="SB36" s="177"/>
      <c r="SC36" s="120"/>
      <c r="SD36" s="177"/>
      <c r="SE36" s="120"/>
      <c r="SF36" s="177"/>
      <c r="SG36" s="120"/>
      <c r="SH36" s="177"/>
      <c r="SI36" s="120"/>
      <c r="SJ36" s="177"/>
      <c r="SK36" s="120"/>
      <c r="SL36" s="177"/>
      <c r="SM36" s="120"/>
      <c r="SN36" s="177"/>
      <c r="SO36" s="120"/>
      <c r="SP36" s="177"/>
      <c r="SQ36" s="120"/>
      <c r="SR36" s="177"/>
      <c r="SS36" s="120"/>
      <c r="ST36" s="177"/>
      <c r="SU36" s="120"/>
      <c r="SV36" s="177"/>
      <c r="SW36" s="120"/>
      <c r="SX36" s="177"/>
      <c r="SY36" s="120"/>
      <c r="SZ36" s="177"/>
      <c r="TA36" s="120"/>
      <c r="TB36" s="177"/>
      <c r="TC36" s="120"/>
      <c r="TD36" s="177"/>
      <c r="TE36" s="120"/>
      <c r="TF36" s="177"/>
      <c r="TG36" s="120"/>
      <c r="TH36" s="177"/>
      <c r="TI36" s="120"/>
      <c r="TJ36" s="177"/>
      <c r="TK36" s="120"/>
      <c r="TL36" s="177"/>
      <c r="TM36" s="120"/>
      <c r="TN36" s="177"/>
      <c r="TO36" s="120"/>
      <c r="TP36" s="177"/>
      <c r="TQ36" s="120"/>
      <c r="TR36" s="177"/>
      <c r="TS36" s="120"/>
      <c r="TT36" s="177"/>
      <c r="TU36" s="120"/>
      <c r="TV36" s="177"/>
      <c r="TW36" s="120"/>
      <c r="TX36" s="177"/>
      <c r="TY36" s="120"/>
      <c r="TZ36" s="177"/>
      <c r="UA36" s="120"/>
      <c r="UB36" s="177"/>
      <c r="UC36" s="120"/>
      <c r="UD36" s="177"/>
      <c r="UE36" s="120"/>
      <c r="UF36" s="177"/>
      <c r="UG36" s="120"/>
      <c r="UH36" s="177"/>
      <c r="UI36" s="120"/>
      <c r="UJ36" s="177"/>
      <c r="UK36" s="120"/>
      <c r="UL36" s="177"/>
      <c r="UM36" s="120"/>
      <c r="UN36" s="177"/>
      <c r="UO36" s="120"/>
      <c r="UP36" s="177"/>
      <c r="UQ36" s="120"/>
      <c r="UR36" s="177"/>
      <c r="US36" s="120"/>
      <c r="UT36" s="177"/>
      <c r="UU36" s="120"/>
      <c r="UV36" s="177"/>
      <c r="UW36" s="120"/>
      <c r="UX36" s="177"/>
      <c r="UY36" s="120"/>
      <c r="UZ36" s="177"/>
      <c r="VA36" s="120"/>
      <c r="VB36" s="177"/>
      <c r="VC36" s="120"/>
      <c r="VD36" s="177"/>
      <c r="VE36" s="120"/>
      <c r="VF36" s="177"/>
      <c r="VG36" s="120"/>
      <c r="VH36" s="177"/>
      <c r="VI36" s="120"/>
      <c r="VJ36" s="177"/>
      <c r="VK36" s="120"/>
      <c r="VL36" s="177"/>
      <c r="VM36" s="120"/>
      <c r="VN36" s="177"/>
      <c r="VO36" s="120"/>
      <c r="VP36" s="177"/>
      <c r="VQ36" s="120"/>
      <c r="VR36" s="177"/>
      <c r="VS36" s="120"/>
      <c r="VT36" s="177"/>
      <c r="VU36" s="120"/>
      <c r="VV36" s="177"/>
      <c r="VW36" s="120"/>
      <c r="VX36" s="177"/>
      <c r="VY36" s="120"/>
      <c r="VZ36" s="177"/>
      <c r="WA36" s="120"/>
      <c r="WB36" s="177"/>
      <c r="WC36" s="120"/>
      <c r="WD36" s="177"/>
      <c r="WE36" s="120"/>
      <c r="WF36" s="177"/>
      <c r="WG36" s="120"/>
      <c r="WH36" s="177"/>
      <c r="WI36" s="120"/>
      <c r="WJ36" s="177"/>
      <c r="WK36" s="120"/>
      <c r="WL36" s="177"/>
      <c r="WM36" s="120"/>
      <c r="WN36" s="177"/>
      <c r="WO36" s="120"/>
      <c r="WP36" s="177"/>
      <c r="WQ36" s="120"/>
      <c r="WR36" s="177"/>
      <c r="WS36" s="120"/>
      <c r="WT36" s="177"/>
      <c r="WU36" s="120"/>
      <c r="WV36" s="177"/>
      <c r="WW36" s="120"/>
      <c r="WX36" s="177"/>
      <c r="WY36" s="120"/>
      <c r="WZ36" s="177"/>
      <c r="XA36" s="120"/>
      <c r="XB36" s="177"/>
      <c r="XC36" s="120"/>
      <c r="XD36" s="177"/>
      <c r="XE36" s="120"/>
      <c r="XF36" s="177"/>
      <c r="XG36" s="120"/>
      <c r="XH36" s="177"/>
      <c r="XI36" s="120"/>
      <c r="XJ36" s="177"/>
      <c r="XK36" s="120"/>
      <c r="XL36" s="177"/>
      <c r="XM36" s="120"/>
      <c r="XN36" s="177"/>
      <c r="XO36" s="120"/>
      <c r="XP36" s="177"/>
      <c r="XQ36" s="120"/>
      <c r="XR36" s="177"/>
      <c r="XS36" s="120"/>
      <c r="XT36" s="177"/>
      <c r="XU36" s="120"/>
      <c r="XV36" s="177"/>
      <c r="XW36" s="120"/>
      <c r="XX36" s="177"/>
      <c r="XY36" s="120"/>
      <c r="XZ36" s="177"/>
      <c r="YA36" s="120"/>
      <c r="YB36" s="177"/>
      <c r="YC36" s="120"/>
      <c r="YD36" s="177"/>
      <c r="YE36" s="120"/>
      <c r="YF36" s="177"/>
      <c r="YG36" s="120"/>
      <c r="YH36" s="177"/>
      <c r="YI36" s="120"/>
      <c r="YJ36" s="177"/>
      <c r="YK36" s="120"/>
      <c r="YL36" s="177"/>
      <c r="YM36" s="120"/>
      <c r="YN36" s="177"/>
      <c r="YO36" s="120"/>
      <c r="YP36" s="177"/>
      <c r="YQ36" s="120"/>
      <c r="YR36" s="177"/>
      <c r="YS36" s="120"/>
      <c r="YT36" s="177"/>
      <c r="YU36" s="120"/>
      <c r="YV36" s="177"/>
      <c r="YW36" s="120"/>
      <c r="YX36" s="177"/>
      <c r="YY36" s="120"/>
      <c r="YZ36" s="177"/>
      <c r="ZA36" s="120"/>
      <c r="ZB36" s="177"/>
      <c r="ZC36" s="120"/>
      <c r="ZD36" s="177"/>
      <c r="ZE36" s="120"/>
      <c r="ZF36" s="177"/>
      <c r="ZG36" s="120"/>
      <c r="ZH36" s="177"/>
      <c r="ZI36" s="120"/>
      <c r="ZJ36" s="177"/>
      <c r="ZK36" s="120"/>
      <c r="ZL36" s="177"/>
      <c r="ZM36" s="120"/>
      <c r="ZN36" s="177"/>
      <c r="ZO36" s="120"/>
      <c r="ZP36" s="177"/>
      <c r="ZQ36" s="120"/>
      <c r="ZR36" s="177"/>
      <c r="ZS36" s="120"/>
      <c r="ZT36" s="177"/>
      <c r="ZU36" s="120"/>
      <c r="ZV36" s="177"/>
      <c r="ZW36" s="120"/>
      <c r="ZX36" s="177"/>
      <c r="ZY36" s="120"/>
      <c r="ZZ36" s="177"/>
      <c r="AAA36" s="120"/>
      <c r="AAB36" s="177"/>
      <c r="AAC36" s="120"/>
      <c r="AAD36" s="177"/>
      <c r="AAE36" s="120"/>
      <c r="AAF36" s="177"/>
      <c r="AAG36" s="120"/>
      <c r="AAH36" s="177"/>
      <c r="AAI36" s="120"/>
      <c r="AAJ36" s="177"/>
      <c r="AAK36" s="120"/>
      <c r="AAL36" s="177"/>
      <c r="AAM36" s="120"/>
      <c r="AAN36" s="177"/>
      <c r="AAO36" s="120"/>
      <c r="AAP36" s="177"/>
      <c r="AAQ36" s="120"/>
      <c r="AAR36" s="177"/>
      <c r="AAS36" s="120"/>
      <c r="AAT36" s="177"/>
      <c r="AAU36" s="120"/>
      <c r="AAV36" s="177"/>
      <c r="AAW36" s="120"/>
      <c r="AAX36" s="177"/>
      <c r="AAY36" s="120"/>
      <c r="AAZ36" s="177"/>
      <c r="ABA36" s="120"/>
      <c r="ABB36" s="177"/>
      <c r="ABC36" s="120"/>
      <c r="ABD36" s="177"/>
      <c r="ABE36" s="120"/>
      <c r="ABF36" s="177"/>
      <c r="ABG36" s="120"/>
      <c r="ABH36" s="177"/>
      <c r="ABI36" s="120"/>
      <c r="ABJ36" s="177"/>
      <c r="ABK36" s="120"/>
      <c r="ABL36" s="177"/>
      <c r="ABM36" s="120"/>
      <c r="ABN36" s="177"/>
      <c r="ABO36" s="120"/>
      <c r="ABP36" s="177"/>
      <c r="ABQ36" s="120"/>
      <c r="ABR36" s="177"/>
      <c r="ABS36" s="120"/>
      <c r="ABT36" s="177"/>
      <c r="ABU36" s="120"/>
      <c r="ABV36" s="177"/>
      <c r="ABW36" s="120"/>
      <c r="ABX36" s="177"/>
      <c r="ABY36" s="120"/>
      <c r="ABZ36" s="177"/>
      <c r="ACA36" s="120"/>
      <c r="ACB36" s="177"/>
      <c r="ACC36" s="120"/>
      <c r="ACD36" s="177"/>
      <c r="ACE36" s="120"/>
      <c r="ACF36" s="177"/>
      <c r="ACG36" s="120"/>
      <c r="ACH36" s="177"/>
      <c r="ACI36" s="120"/>
      <c r="ACJ36" s="177"/>
      <c r="ACK36" s="120"/>
      <c r="ACL36" s="177"/>
      <c r="ACM36" s="120"/>
      <c r="ACN36" s="177"/>
      <c r="ACO36" s="120"/>
      <c r="ACP36" s="177"/>
      <c r="ACQ36" s="120"/>
      <c r="ACR36" s="177"/>
      <c r="ACS36" s="120"/>
      <c r="ACT36" s="177"/>
      <c r="ACU36" s="120"/>
      <c r="ACV36" s="177"/>
      <c r="ACW36" s="120"/>
      <c r="ACX36" s="177"/>
      <c r="ACY36" s="120"/>
      <c r="ACZ36" s="177"/>
      <c r="ADA36" s="120"/>
      <c r="ADB36" s="177"/>
      <c r="ADC36" s="120"/>
      <c r="ADD36" s="177"/>
      <c r="ADE36" s="120"/>
      <c r="ADF36" s="177"/>
      <c r="ADG36" s="120"/>
      <c r="ADH36" s="177"/>
      <c r="ADI36" s="120"/>
      <c r="ADJ36" s="177"/>
      <c r="ADK36" s="120"/>
      <c r="ADL36" s="177"/>
      <c r="ADM36" s="120"/>
      <c r="ADN36" s="177"/>
      <c r="ADO36" s="120"/>
      <c r="ADP36" s="177"/>
      <c r="ADQ36" s="120"/>
      <c r="ADR36" s="177"/>
      <c r="ADS36" s="120"/>
      <c r="ADT36" s="177"/>
      <c r="ADU36" s="120"/>
      <c r="ADV36" s="177"/>
      <c r="ADW36" s="120"/>
      <c r="ADX36" s="177"/>
      <c r="ADY36" s="120"/>
      <c r="ADZ36" s="177"/>
      <c r="AEA36" s="120"/>
      <c r="AEB36" s="177"/>
      <c r="AEC36" s="120"/>
      <c r="AED36" s="177"/>
      <c r="AEE36" s="120"/>
      <c r="AEF36" s="177"/>
      <c r="AEG36" s="120"/>
      <c r="AEH36" s="177"/>
      <c r="AEI36" s="120"/>
      <c r="AEJ36" s="177"/>
      <c r="AEK36" s="120"/>
      <c r="AEL36" s="177"/>
      <c r="AEM36" s="120"/>
      <c r="AEN36" s="177"/>
      <c r="AEO36" s="120"/>
      <c r="AEP36" s="177"/>
      <c r="AEQ36" s="120"/>
      <c r="AER36" s="177"/>
      <c r="AES36" s="120"/>
      <c r="AET36" s="177"/>
      <c r="AEU36" s="120"/>
      <c r="AEV36" s="177"/>
      <c r="AEW36" s="120"/>
      <c r="AEX36" s="177"/>
      <c r="AEY36" s="120"/>
      <c r="AEZ36" s="177"/>
      <c r="AFA36" s="120"/>
      <c r="AFB36" s="177"/>
      <c r="AFC36" s="120"/>
      <c r="AFD36" s="177"/>
      <c r="AFE36" s="120"/>
      <c r="AFF36" s="177"/>
      <c r="AFG36" s="120"/>
      <c r="AFH36" s="177"/>
      <c r="AFI36" s="120"/>
      <c r="AFJ36" s="177"/>
      <c r="AFK36" s="120"/>
      <c r="AFL36" s="177"/>
      <c r="AFM36" s="120"/>
      <c r="AFN36" s="177"/>
      <c r="AFO36" s="120"/>
      <c r="AFP36" s="177"/>
      <c r="AFQ36" s="120"/>
      <c r="AFR36" s="177"/>
      <c r="AFS36" s="120"/>
      <c r="AFT36" s="177"/>
      <c r="AFU36" s="120"/>
      <c r="AFV36" s="177"/>
      <c r="AFW36" s="120"/>
      <c r="AFX36" s="177"/>
      <c r="AFY36" s="120"/>
      <c r="AFZ36" s="177"/>
      <c r="AGA36" s="120"/>
      <c r="AGB36" s="177"/>
      <c r="AGC36" s="120"/>
      <c r="AGD36" s="177"/>
      <c r="AGE36" s="120"/>
      <c r="AGF36" s="177"/>
      <c r="AGG36" s="120"/>
      <c r="AGH36" s="177"/>
      <c r="AGI36" s="120"/>
      <c r="AGJ36" s="177"/>
      <c r="AGK36" s="120"/>
      <c r="AGL36" s="177"/>
      <c r="AGM36" s="120"/>
      <c r="AGN36" s="177"/>
      <c r="AGO36" s="120"/>
      <c r="AGP36" s="177"/>
      <c r="AGQ36" s="120"/>
      <c r="AGR36" s="177"/>
      <c r="AGS36" s="120"/>
      <c r="AGT36" s="177"/>
      <c r="AGU36" s="120"/>
      <c r="AGV36" s="177"/>
      <c r="AGW36" s="120"/>
      <c r="AGX36" s="177"/>
      <c r="AGY36" s="120"/>
      <c r="AGZ36" s="177"/>
      <c r="AHA36" s="120"/>
      <c r="AHB36" s="177"/>
      <c r="AHC36" s="120"/>
      <c r="AHD36" s="177"/>
      <c r="AHE36" s="120"/>
      <c r="AHF36" s="177"/>
      <c r="AHG36" s="120"/>
      <c r="AHH36" s="177"/>
      <c r="AHI36" s="120"/>
      <c r="AHJ36" s="177"/>
      <c r="AHK36" s="120"/>
      <c r="AHL36" s="177"/>
      <c r="AHM36" s="120"/>
      <c r="AHN36" s="177"/>
      <c r="AHO36" s="120"/>
      <c r="AHP36" s="177"/>
      <c r="AHQ36" s="120"/>
      <c r="AHR36" s="177"/>
      <c r="AHS36" s="120"/>
      <c r="AHT36" s="177"/>
      <c r="AHU36" s="120"/>
      <c r="AHV36" s="177"/>
      <c r="AHW36" s="120"/>
      <c r="AHX36" s="177"/>
      <c r="AHY36" s="120"/>
      <c r="AHZ36" s="177"/>
      <c r="AIA36" s="120"/>
      <c r="AIB36" s="177"/>
      <c r="AIC36" s="120"/>
      <c r="AID36" s="177"/>
      <c r="AIE36" s="120"/>
      <c r="AIF36" s="177"/>
      <c r="AIG36" s="120"/>
      <c r="AIH36" s="177"/>
      <c r="AII36" s="120"/>
      <c r="AIJ36" s="177"/>
      <c r="AIK36" s="120"/>
      <c r="AIL36" s="177"/>
      <c r="AIM36" s="120"/>
      <c r="AIN36" s="177"/>
      <c r="AIO36" s="120"/>
      <c r="AIP36" s="177"/>
      <c r="AIQ36" s="120"/>
      <c r="AIR36" s="177"/>
      <c r="AIS36" s="120"/>
      <c r="AIT36" s="177"/>
      <c r="AIU36" s="120"/>
      <c r="AIV36" s="177"/>
      <c r="AIW36" s="120"/>
      <c r="AIX36" s="177"/>
      <c r="AIY36" s="120"/>
      <c r="AIZ36" s="177"/>
      <c r="AJA36" s="120"/>
      <c r="AJB36" s="177"/>
      <c r="AJC36" s="120"/>
      <c r="AJD36" s="177"/>
      <c r="AJE36" s="120"/>
      <c r="AJF36" s="177"/>
      <c r="AJG36" s="120"/>
      <c r="AJH36" s="177"/>
      <c r="AJI36" s="120"/>
      <c r="AJJ36" s="177"/>
      <c r="AJK36" s="120"/>
      <c r="AJL36" s="177"/>
      <c r="AJM36" s="120"/>
      <c r="AJN36" s="177"/>
      <c r="AJO36" s="120"/>
      <c r="AJP36" s="177"/>
      <c r="AJQ36" s="120"/>
      <c r="AJR36" s="177"/>
      <c r="AJS36" s="120"/>
      <c r="AJT36" s="177"/>
      <c r="AJU36" s="120"/>
      <c r="AJV36" s="177"/>
      <c r="AJW36" s="120"/>
      <c r="AJX36" s="177"/>
      <c r="AJY36" s="120"/>
      <c r="AJZ36" s="177"/>
      <c r="AKA36" s="120"/>
      <c r="AKB36" s="177"/>
      <c r="AKC36" s="120"/>
      <c r="AKD36" s="177"/>
      <c r="AKE36" s="120"/>
      <c r="AKF36" s="177"/>
      <c r="AKG36" s="120"/>
      <c r="AKH36" s="177"/>
      <c r="AKI36" s="120"/>
      <c r="AKJ36" s="177"/>
      <c r="AKK36" s="120"/>
      <c r="AKL36" s="177"/>
      <c r="AKM36" s="120"/>
      <c r="AKN36" s="177"/>
      <c r="AKO36" s="120"/>
      <c r="AKP36" s="177"/>
      <c r="AKQ36" s="120"/>
      <c r="AKR36" s="177"/>
      <c r="AKS36" s="120"/>
      <c r="AKT36" s="177"/>
      <c r="AKU36" s="120"/>
      <c r="AKV36" s="177"/>
      <c r="AKW36" s="120"/>
      <c r="AKX36" s="177"/>
      <c r="AKY36" s="120"/>
      <c r="AKZ36" s="177"/>
      <c r="ALA36" s="120"/>
      <c r="ALB36" s="177"/>
      <c r="ALC36" s="120"/>
      <c r="ALD36" s="177"/>
      <c r="ALE36" s="120"/>
      <c r="ALF36" s="177"/>
      <c r="ALG36" s="120"/>
      <c r="ALH36" s="177"/>
      <c r="ALI36" s="120"/>
      <c r="ALJ36" s="177"/>
      <c r="ALK36" s="120"/>
      <c r="ALL36" s="177"/>
      <c r="ALM36" s="120"/>
      <c r="ALN36" s="177"/>
      <c r="ALO36" s="120"/>
      <c r="ALP36" s="177"/>
      <c r="ALQ36" s="120"/>
      <c r="ALR36" s="177"/>
      <c r="ALS36" s="120"/>
      <c r="ALT36" s="177"/>
      <c r="ALU36" s="120"/>
      <c r="ALV36" s="177"/>
      <c r="ALW36" s="120"/>
      <c r="ALX36" s="177"/>
      <c r="ALY36" s="120"/>
      <c r="ALZ36" s="177"/>
      <c r="AMA36" s="120"/>
      <c r="AMB36" s="177"/>
      <c r="AMC36" s="120"/>
      <c r="AMD36" s="177"/>
      <c r="AME36" s="120"/>
      <c r="AMF36" s="177"/>
      <c r="AMG36" s="120"/>
      <c r="AMH36" s="177"/>
      <c r="AMI36" s="120"/>
      <c r="AMJ36" s="177"/>
      <c r="AMK36" s="120"/>
      <c r="AML36" s="177"/>
      <c r="AMM36" s="120"/>
      <c r="AMN36" s="177"/>
      <c r="AMO36" s="120"/>
      <c r="AMP36" s="177"/>
      <c r="AMQ36" s="120"/>
      <c r="AMR36" s="177"/>
      <c r="AMS36" s="120"/>
      <c r="AMT36" s="177"/>
      <c r="AMU36" s="120"/>
      <c r="AMV36" s="177"/>
      <c r="AMW36" s="120"/>
      <c r="AMX36" s="177"/>
      <c r="AMY36" s="120"/>
      <c r="AMZ36" s="177"/>
      <c r="ANA36" s="120"/>
      <c r="ANB36" s="177"/>
      <c r="ANC36" s="120"/>
      <c r="AND36" s="177"/>
      <c r="ANE36" s="120"/>
      <c r="ANF36" s="177"/>
      <c r="ANG36" s="120"/>
      <c r="ANH36" s="177"/>
      <c r="ANI36" s="120"/>
      <c r="ANJ36" s="177"/>
      <c r="ANK36" s="120"/>
      <c r="ANL36" s="177"/>
      <c r="ANM36" s="120"/>
      <c r="ANN36" s="177"/>
      <c r="ANO36" s="120"/>
      <c r="ANP36" s="177"/>
      <c r="ANQ36" s="120"/>
      <c r="ANR36" s="177"/>
      <c r="ANS36" s="120"/>
      <c r="ANT36" s="177"/>
      <c r="ANU36" s="120"/>
      <c r="ANV36" s="177"/>
      <c r="ANW36" s="120"/>
      <c r="ANX36" s="177"/>
      <c r="ANY36" s="120"/>
      <c r="ANZ36" s="177"/>
      <c r="AOA36" s="120"/>
      <c r="AOB36" s="177"/>
      <c r="AOC36" s="120"/>
      <c r="AOD36" s="177"/>
      <c r="AOE36" s="120"/>
      <c r="AOF36" s="177"/>
      <c r="AOG36" s="120"/>
      <c r="AOH36" s="177"/>
      <c r="AOI36" s="120"/>
      <c r="AOJ36" s="177"/>
      <c r="AOK36" s="120"/>
      <c r="AOL36" s="177"/>
      <c r="AOM36" s="120"/>
      <c r="AON36" s="177"/>
      <c r="AOO36" s="120"/>
      <c r="AOP36" s="177"/>
      <c r="AOQ36" s="120"/>
      <c r="AOR36" s="177"/>
      <c r="AOS36" s="120"/>
      <c r="AOT36" s="177"/>
      <c r="AOU36" s="120"/>
      <c r="AOV36" s="177"/>
      <c r="AOW36" s="120"/>
      <c r="AOX36" s="177"/>
      <c r="AOY36" s="120"/>
      <c r="AOZ36" s="177"/>
      <c r="APA36" s="120"/>
      <c r="APB36" s="177"/>
      <c r="APC36" s="120"/>
      <c r="APD36" s="177"/>
      <c r="APE36" s="120"/>
      <c r="APF36" s="177"/>
      <c r="APG36" s="120"/>
      <c r="APH36" s="177"/>
      <c r="API36" s="120"/>
      <c r="APJ36" s="177"/>
      <c r="APK36" s="120"/>
      <c r="APL36" s="177"/>
      <c r="APM36" s="120"/>
      <c r="APN36" s="177"/>
      <c r="APO36" s="120"/>
      <c r="APP36" s="177"/>
      <c r="APQ36" s="120"/>
      <c r="APR36" s="177"/>
      <c r="APS36" s="120"/>
      <c r="APT36" s="177"/>
      <c r="APU36" s="120"/>
      <c r="APV36" s="177"/>
      <c r="APW36" s="120"/>
      <c r="APX36" s="177"/>
      <c r="APY36" s="120"/>
      <c r="APZ36" s="177"/>
      <c r="AQA36" s="120"/>
      <c r="AQB36" s="177"/>
      <c r="AQC36" s="120"/>
      <c r="AQD36" s="177"/>
      <c r="AQE36" s="120"/>
      <c r="AQF36" s="177"/>
      <c r="AQG36" s="120"/>
      <c r="AQH36" s="177"/>
      <c r="AQI36" s="120"/>
      <c r="AQJ36" s="177"/>
      <c r="AQK36" s="120"/>
      <c r="AQL36" s="177"/>
      <c r="AQM36" s="120"/>
      <c r="AQN36" s="177"/>
      <c r="AQO36" s="120"/>
      <c r="AQP36" s="177"/>
      <c r="AQQ36" s="120"/>
      <c r="AQR36" s="177"/>
      <c r="AQS36" s="120"/>
      <c r="AQT36" s="177"/>
      <c r="AQU36" s="120"/>
      <c r="AQV36" s="177"/>
      <c r="AQW36" s="120"/>
      <c r="AQX36" s="177"/>
      <c r="AQY36" s="120"/>
      <c r="AQZ36" s="177"/>
      <c r="ARA36" s="120"/>
      <c r="ARB36" s="177"/>
      <c r="ARC36" s="120"/>
      <c r="ARD36" s="177"/>
      <c r="ARE36" s="120"/>
      <c r="ARF36" s="177"/>
      <c r="ARG36" s="120"/>
      <c r="ARH36" s="177"/>
      <c r="ARI36" s="120"/>
      <c r="ARJ36" s="177"/>
      <c r="ARK36" s="120"/>
      <c r="ARL36" s="177"/>
      <c r="ARM36" s="120"/>
      <c r="ARN36" s="177"/>
      <c r="ARO36" s="120"/>
      <c r="ARP36" s="177"/>
      <c r="ARQ36" s="120"/>
      <c r="ARR36" s="177"/>
      <c r="ARS36" s="120"/>
      <c r="ART36" s="177"/>
      <c r="ARU36" s="120"/>
      <c r="ARV36" s="177"/>
      <c r="ARW36" s="120"/>
      <c r="ARX36" s="177"/>
      <c r="ARY36" s="120"/>
      <c r="ARZ36" s="177"/>
      <c r="ASA36" s="120"/>
      <c r="ASB36" s="177"/>
      <c r="ASC36" s="120"/>
      <c r="ASD36" s="177"/>
      <c r="ASE36" s="120"/>
      <c r="ASF36" s="177"/>
      <c r="ASG36" s="120"/>
      <c r="ASH36" s="177"/>
      <c r="ASI36" s="120"/>
      <c r="ASJ36" s="177"/>
      <c r="ASK36" s="120"/>
      <c r="ASL36" s="177"/>
      <c r="ASM36" s="120"/>
      <c r="ASN36" s="177"/>
      <c r="ASO36" s="120"/>
      <c r="ASP36" s="177"/>
      <c r="ASQ36" s="120"/>
      <c r="ASR36" s="177"/>
      <c r="ASS36" s="120"/>
      <c r="AST36" s="177"/>
      <c r="ASU36" s="120"/>
      <c r="ASV36" s="177"/>
      <c r="ASW36" s="120"/>
      <c r="ASX36" s="177"/>
      <c r="ASY36" s="120"/>
      <c r="ASZ36" s="177"/>
      <c r="ATA36" s="120"/>
      <c r="ATB36" s="177"/>
      <c r="ATC36" s="120"/>
      <c r="ATD36" s="177"/>
      <c r="ATE36" s="120"/>
      <c r="ATF36" s="177"/>
      <c r="ATG36" s="120"/>
      <c r="ATH36" s="177"/>
      <c r="ATI36" s="120"/>
      <c r="ATJ36" s="177"/>
      <c r="ATK36" s="120"/>
      <c r="ATL36" s="177"/>
      <c r="ATM36" s="120"/>
      <c r="ATN36" s="177"/>
      <c r="ATO36" s="120"/>
      <c r="ATP36" s="177"/>
      <c r="ATQ36" s="120"/>
      <c r="ATR36" s="177"/>
      <c r="ATS36" s="120"/>
      <c r="ATT36" s="177"/>
      <c r="ATU36" s="120"/>
      <c r="ATV36" s="177"/>
      <c r="ATW36" s="120"/>
      <c r="ATX36" s="177"/>
      <c r="ATY36" s="120"/>
      <c r="ATZ36" s="177"/>
      <c r="AUA36" s="120"/>
      <c r="AUB36" s="177"/>
      <c r="AUC36" s="120"/>
      <c r="AUD36" s="177"/>
      <c r="AUE36" s="120"/>
      <c r="AUF36" s="177"/>
      <c r="AUG36" s="120"/>
      <c r="AUH36" s="177"/>
      <c r="AUI36" s="120"/>
      <c r="AUJ36" s="177"/>
      <c r="AUK36" s="120"/>
      <c r="AUL36" s="177"/>
      <c r="AUM36" s="120"/>
      <c r="AUN36" s="177"/>
      <c r="AUO36" s="120"/>
      <c r="AUP36" s="177"/>
      <c r="AUQ36" s="120"/>
      <c r="AUR36" s="177"/>
      <c r="AUS36" s="120"/>
      <c r="AUT36" s="177"/>
      <c r="AUU36" s="120"/>
      <c r="AUV36" s="177"/>
      <c r="AUW36" s="120"/>
      <c r="AUX36" s="177"/>
      <c r="AUY36" s="120"/>
      <c r="AUZ36" s="177"/>
      <c r="AVA36" s="120"/>
      <c r="AVB36" s="177"/>
      <c r="AVC36" s="120"/>
      <c r="AVD36" s="177"/>
      <c r="AVE36" s="120"/>
      <c r="AVF36" s="177"/>
      <c r="AVG36" s="120"/>
      <c r="AVH36" s="177"/>
      <c r="AVI36" s="120"/>
      <c r="AVJ36" s="177"/>
      <c r="AVK36" s="120"/>
      <c r="AVL36" s="177"/>
      <c r="AVM36" s="120"/>
      <c r="AVN36" s="177"/>
      <c r="AVO36" s="120"/>
      <c r="AVP36" s="177"/>
      <c r="AVQ36" s="120"/>
      <c r="AVR36" s="177"/>
      <c r="AVS36" s="120"/>
      <c r="AVT36" s="177"/>
      <c r="AVU36" s="120"/>
      <c r="AVV36" s="177"/>
      <c r="AVW36" s="120"/>
      <c r="AVX36" s="177"/>
      <c r="AVY36" s="120"/>
      <c r="AVZ36" s="177"/>
      <c r="AWA36" s="120"/>
      <c r="AWB36" s="177"/>
      <c r="AWC36" s="120"/>
      <c r="AWD36" s="177"/>
      <c r="AWE36" s="120"/>
      <c r="AWF36" s="177"/>
      <c r="AWG36" s="120"/>
      <c r="AWH36" s="177"/>
      <c r="AWI36" s="120"/>
      <c r="AWJ36" s="177"/>
      <c r="AWK36" s="120"/>
      <c r="AWL36" s="177"/>
      <c r="AWM36" s="120"/>
      <c r="AWN36" s="177"/>
      <c r="AWO36" s="120"/>
      <c r="AWP36" s="177"/>
      <c r="AWQ36" s="120"/>
      <c r="AWR36" s="177"/>
      <c r="AWS36" s="120"/>
      <c r="AWT36" s="177"/>
      <c r="AWU36" s="120"/>
      <c r="AWV36" s="177"/>
      <c r="AWW36" s="120"/>
      <c r="AWX36" s="177"/>
      <c r="AWY36" s="120"/>
      <c r="AWZ36" s="177"/>
      <c r="AXA36" s="120"/>
      <c r="AXB36" s="177"/>
      <c r="AXC36" s="120"/>
      <c r="AXD36" s="177"/>
      <c r="AXE36" s="120"/>
      <c r="AXF36" s="177"/>
      <c r="AXG36" s="120"/>
      <c r="AXH36" s="177"/>
      <c r="AXI36" s="120"/>
      <c r="AXJ36" s="177"/>
      <c r="AXK36" s="120"/>
      <c r="AXL36" s="177"/>
      <c r="AXM36" s="120"/>
      <c r="AXN36" s="177"/>
      <c r="AXO36" s="120"/>
      <c r="AXP36" s="177"/>
      <c r="AXQ36" s="120"/>
      <c r="AXR36" s="177"/>
      <c r="AXS36" s="120"/>
      <c r="AXT36" s="177"/>
      <c r="AXU36" s="120"/>
      <c r="AXV36" s="177"/>
      <c r="AXW36" s="120"/>
      <c r="AXX36" s="177"/>
      <c r="AXY36" s="120"/>
      <c r="AXZ36" s="177"/>
      <c r="AYA36" s="120"/>
      <c r="AYB36" s="177"/>
      <c r="AYC36" s="120"/>
      <c r="AYD36" s="177"/>
      <c r="AYE36" s="120"/>
      <c r="AYF36" s="177"/>
      <c r="AYG36" s="120"/>
      <c r="AYH36" s="177"/>
      <c r="AYI36" s="120"/>
      <c r="AYJ36" s="177"/>
      <c r="AYK36" s="120"/>
      <c r="AYL36" s="177"/>
      <c r="AYM36" s="120"/>
      <c r="AYN36" s="177"/>
      <c r="AYO36" s="120"/>
      <c r="AYP36" s="177"/>
      <c r="AYQ36" s="120"/>
      <c r="AYR36" s="177"/>
      <c r="AYS36" s="120"/>
      <c r="AYT36" s="177"/>
      <c r="AYU36" s="120"/>
      <c r="AYV36" s="177"/>
      <c r="AYW36" s="120"/>
      <c r="AYX36" s="177"/>
      <c r="AYY36" s="120"/>
      <c r="AYZ36" s="177"/>
      <c r="AZA36" s="120"/>
      <c r="AZB36" s="177"/>
      <c r="AZC36" s="120"/>
      <c r="AZD36" s="177"/>
      <c r="AZE36" s="120"/>
      <c r="AZF36" s="177"/>
      <c r="AZG36" s="120"/>
      <c r="AZH36" s="177"/>
      <c r="AZI36" s="120"/>
      <c r="AZJ36" s="177"/>
      <c r="AZK36" s="120"/>
      <c r="AZL36" s="177"/>
      <c r="AZM36" s="120"/>
      <c r="AZN36" s="177"/>
      <c r="AZO36" s="120"/>
      <c r="AZP36" s="177"/>
      <c r="AZQ36" s="120"/>
      <c r="AZR36" s="177"/>
      <c r="AZS36" s="120"/>
      <c r="AZT36" s="177"/>
      <c r="AZU36" s="120"/>
      <c r="AZV36" s="177"/>
      <c r="AZW36" s="120"/>
      <c r="AZX36" s="177"/>
      <c r="AZY36" s="120"/>
      <c r="AZZ36" s="177"/>
      <c r="BAA36" s="120"/>
      <c r="BAB36" s="177"/>
      <c r="BAC36" s="120"/>
      <c r="BAD36" s="177"/>
      <c r="BAE36" s="120"/>
      <c r="BAF36" s="177"/>
      <c r="BAG36" s="120"/>
      <c r="BAH36" s="177"/>
      <c r="BAI36" s="120"/>
      <c r="BAJ36" s="177"/>
      <c r="BAK36" s="120"/>
      <c r="BAL36" s="177"/>
      <c r="BAM36" s="120"/>
      <c r="BAN36" s="177"/>
      <c r="BAO36" s="120"/>
      <c r="BAP36" s="177"/>
      <c r="BAQ36" s="120"/>
      <c r="BAR36" s="177"/>
      <c r="BAS36" s="120"/>
      <c r="BAT36" s="177"/>
      <c r="BAU36" s="120"/>
      <c r="BAV36" s="177"/>
      <c r="BAW36" s="120"/>
      <c r="BAX36" s="177"/>
      <c r="BAY36" s="120"/>
      <c r="BAZ36" s="177"/>
      <c r="BBA36" s="120"/>
      <c r="BBB36" s="177"/>
      <c r="BBC36" s="120"/>
      <c r="BBD36" s="177"/>
      <c r="BBE36" s="120"/>
      <c r="BBF36" s="177"/>
      <c r="BBG36" s="120"/>
      <c r="BBH36" s="177"/>
      <c r="BBI36" s="120"/>
      <c r="BBJ36" s="177"/>
      <c r="BBK36" s="120"/>
      <c r="BBL36" s="177"/>
      <c r="BBM36" s="120"/>
      <c r="BBN36" s="177"/>
      <c r="BBO36" s="120"/>
      <c r="BBP36" s="177"/>
      <c r="BBQ36" s="120"/>
      <c r="BBR36" s="177"/>
      <c r="BBS36" s="120"/>
      <c r="BBT36" s="177"/>
      <c r="BBU36" s="120"/>
      <c r="BBV36" s="177"/>
      <c r="BBW36" s="120"/>
      <c r="BBX36" s="177"/>
      <c r="BBY36" s="120"/>
      <c r="BBZ36" s="177"/>
      <c r="BCA36" s="120"/>
      <c r="BCB36" s="177"/>
      <c r="BCC36" s="120"/>
      <c r="BCD36" s="177"/>
      <c r="BCE36" s="120"/>
      <c r="BCF36" s="177"/>
      <c r="BCG36" s="120"/>
      <c r="BCH36" s="177"/>
      <c r="BCI36" s="120"/>
      <c r="BCJ36" s="177"/>
      <c r="BCK36" s="120"/>
      <c r="BCL36" s="177"/>
      <c r="BCM36" s="120"/>
      <c r="BCN36" s="177"/>
      <c r="BCO36" s="120"/>
      <c r="BCP36" s="177"/>
      <c r="BCQ36" s="120"/>
      <c r="BCR36" s="177"/>
      <c r="BCS36" s="120"/>
      <c r="BCT36" s="177"/>
      <c r="BCU36" s="120"/>
      <c r="BCV36" s="177"/>
      <c r="BCW36" s="120"/>
      <c r="BCX36" s="177"/>
      <c r="BCY36" s="120"/>
      <c r="BCZ36" s="177"/>
      <c r="BDA36" s="120"/>
      <c r="BDB36" s="177"/>
      <c r="BDC36" s="120"/>
      <c r="BDD36" s="177"/>
      <c r="BDE36" s="120"/>
      <c r="BDF36" s="177"/>
      <c r="BDG36" s="120"/>
      <c r="BDH36" s="177"/>
      <c r="BDI36" s="120"/>
      <c r="BDJ36" s="177"/>
      <c r="BDK36" s="120"/>
      <c r="BDL36" s="177"/>
      <c r="BDM36" s="120"/>
      <c r="BDN36" s="177"/>
      <c r="BDO36" s="120"/>
      <c r="BDP36" s="177"/>
      <c r="BDQ36" s="120"/>
      <c r="BDR36" s="177"/>
      <c r="BDS36" s="120"/>
      <c r="BDT36" s="177"/>
      <c r="BDU36" s="120"/>
      <c r="BDV36" s="177"/>
      <c r="BDW36" s="120"/>
      <c r="BDX36" s="177"/>
      <c r="BDY36" s="120"/>
      <c r="BDZ36" s="177"/>
      <c r="BEA36" s="120"/>
      <c r="BEB36" s="177"/>
      <c r="BEC36" s="120"/>
      <c r="BED36" s="177"/>
      <c r="BEE36" s="120"/>
      <c r="BEF36" s="177"/>
      <c r="BEG36" s="120"/>
      <c r="BEH36" s="177"/>
      <c r="BEI36" s="120"/>
      <c r="BEJ36" s="177"/>
      <c r="BEK36" s="120"/>
      <c r="BEL36" s="177"/>
      <c r="BEM36" s="120"/>
      <c r="BEN36" s="177"/>
      <c r="BEO36" s="120"/>
      <c r="BEP36" s="177"/>
      <c r="BEQ36" s="120"/>
      <c r="BER36" s="177"/>
      <c r="BES36" s="120"/>
      <c r="BET36" s="177"/>
      <c r="BEU36" s="120"/>
      <c r="BEV36" s="177"/>
      <c r="BEW36" s="120"/>
      <c r="BEX36" s="177"/>
      <c r="BEY36" s="120"/>
      <c r="BEZ36" s="177"/>
      <c r="BFA36" s="120"/>
      <c r="BFB36" s="177"/>
      <c r="BFC36" s="120"/>
      <c r="BFD36" s="177"/>
      <c r="BFE36" s="120"/>
      <c r="BFF36" s="177"/>
      <c r="BFG36" s="120"/>
      <c r="BFH36" s="177"/>
      <c r="BFI36" s="120"/>
      <c r="BFJ36" s="177"/>
      <c r="BFK36" s="120"/>
      <c r="BFL36" s="177"/>
      <c r="BFM36" s="120"/>
      <c r="BFN36" s="177"/>
      <c r="BFO36" s="120"/>
      <c r="BFP36" s="177"/>
      <c r="BFQ36" s="120"/>
      <c r="BFR36" s="177"/>
      <c r="BFS36" s="120"/>
      <c r="BFT36" s="177"/>
      <c r="BFU36" s="120"/>
      <c r="BFV36" s="177"/>
      <c r="BFW36" s="120"/>
      <c r="BFX36" s="177"/>
      <c r="BFY36" s="120"/>
      <c r="BFZ36" s="177"/>
      <c r="BGA36" s="120"/>
      <c r="BGB36" s="177"/>
      <c r="BGC36" s="120"/>
      <c r="BGD36" s="177"/>
      <c r="BGE36" s="120"/>
      <c r="BGF36" s="177"/>
      <c r="BGG36" s="120"/>
      <c r="BGH36" s="177"/>
      <c r="BGI36" s="120"/>
      <c r="BGJ36" s="177"/>
      <c r="BGK36" s="120"/>
      <c r="BGL36" s="177"/>
      <c r="BGM36" s="120"/>
      <c r="BGN36" s="177"/>
      <c r="BGO36" s="120"/>
      <c r="BGP36" s="177"/>
      <c r="BGQ36" s="120"/>
      <c r="BGR36" s="177"/>
      <c r="BGS36" s="120"/>
      <c r="BGT36" s="177"/>
      <c r="BGU36" s="120"/>
      <c r="BGV36" s="177"/>
      <c r="BGW36" s="120"/>
      <c r="BGX36" s="177"/>
      <c r="BGY36" s="120"/>
      <c r="BGZ36" s="177"/>
      <c r="BHA36" s="120"/>
      <c r="BHB36" s="177"/>
      <c r="BHC36" s="120"/>
      <c r="BHD36" s="177"/>
      <c r="BHE36" s="120"/>
      <c r="BHF36" s="177"/>
      <c r="BHG36" s="120"/>
      <c r="BHH36" s="177"/>
      <c r="BHI36" s="120"/>
      <c r="BHJ36" s="177"/>
      <c r="BHK36" s="120"/>
      <c r="BHL36" s="177"/>
      <c r="BHM36" s="120"/>
      <c r="BHN36" s="177"/>
      <c r="BHO36" s="120"/>
      <c r="BHP36" s="177"/>
      <c r="BHQ36" s="120"/>
      <c r="BHR36" s="177"/>
      <c r="BHS36" s="120"/>
      <c r="BHT36" s="177"/>
      <c r="BHU36" s="120"/>
      <c r="BHV36" s="177"/>
      <c r="BHW36" s="120"/>
      <c r="BHX36" s="177"/>
      <c r="BHY36" s="120"/>
      <c r="BHZ36" s="177"/>
      <c r="BIA36" s="120"/>
      <c r="BIB36" s="177"/>
      <c r="BIC36" s="120"/>
      <c r="BID36" s="177"/>
      <c r="BIE36" s="120"/>
      <c r="BIF36" s="177"/>
      <c r="BIG36" s="120"/>
      <c r="BIH36" s="177"/>
      <c r="BII36" s="120"/>
      <c r="BIJ36" s="177"/>
      <c r="BIK36" s="120"/>
      <c r="BIL36" s="177"/>
      <c r="BIM36" s="120"/>
      <c r="BIN36" s="177"/>
      <c r="BIO36" s="120"/>
      <c r="BIP36" s="177"/>
      <c r="BIQ36" s="120"/>
      <c r="BIR36" s="177"/>
      <c r="BIS36" s="120"/>
      <c r="BIT36" s="177"/>
      <c r="BIU36" s="120"/>
      <c r="BIV36" s="177"/>
      <c r="BIW36" s="120"/>
      <c r="BIX36" s="177"/>
      <c r="BIY36" s="120"/>
      <c r="BIZ36" s="177"/>
      <c r="BJA36" s="120"/>
      <c r="BJB36" s="177"/>
      <c r="BJC36" s="120"/>
      <c r="BJD36" s="177"/>
      <c r="BJE36" s="120"/>
      <c r="BJF36" s="177"/>
      <c r="BJG36" s="120"/>
      <c r="BJH36" s="177"/>
      <c r="BJI36" s="120"/>
      <c r="BJJ36" s="177"/>
      <c r="BJK36" s="120"/>
      <c r="BJL36" s="177"/>
      <c r="BJM36" s="120"/>
      <c r="BJN36" s="177"/>
      <c r="BJO36" s="120"/>
      <c r="BJP36" s="177"/>
      <c r="BJQ36" s="120"/>
      <c r="BJR36" s="177"/>
      <c r="BJS36" s="120"/>
      <c r="BJT36" s="177"/>
      <c r="BJU36" s="120"/>
      <c r="BJV36" s="177"/>
      <c r="BJW36" s="120"/>
      <c r="BJX36" s="177"/>
      <c r="BJY36" s="120"/>
      <c r="BJZ36" s="177"/>
      <c r="BKA36" s="120"/>
      <c r="BKB36" s="177"/>
      <c r="BKC36" s="120"/>
      <c r="BKD36" s="177"/>
      <c r="BKE36" s="120"/>
      <c r="BKF36" s="177"/>
      <c r="BKG36" s="120"/>
      <c r="BKH36" s="177"/>
      <c r="BKI36" s="120"/>
      <c r="BKJ36" s="177"/>
      <c r="BKK36" s="120"/>
      <c r="BKL36" s="177"/>
      <c r="BKM36" s="120"/>
      <c r="BKN36" s="177"/>
      <c r="BKO36" s="120"/>
      <c r="BKP36" s="177"/>
      <c r="BKQ36" s="120"/>
      <c r="BKR36" s="177"/>
      <c r="BKS36" s="120"/>
      <c r="BKT36" s="177"/>
      <c r="BKU36" s="120"/>
      <c r="BKV36" s="177"/>
      <c r="BKW36" s="120"/>
      <c r="BKX36" s="177"/>
      <c r="BKY36" s="120"/>
      <c r="BKZ36" s="177"/>
      <c r="BLA36" s="120"/>
      <c r="BLB36" s="177"/>
      <c r="BLC36" s="120"/>
      <c r="BLD36" s="177"/>
      <c r="BLE36" s="120"/>
      <c r="BLF36" s="177"/>
      <c r="BLG36" s="120"/>
      <c r="BLH36" s="177"/>
      <c r="BLI36" s="120"/>
      <c r="BLJ36" s="177"/>
      <c r="BLK36" s="120"/>
      <c r="BLL36" s="177"/>
      <c r="BLM36" s="120"/>
      <c r="BLN36" s="177"/>
      <c r="BLO36" s="120"/>
      <c r="BLP36" s="177"/>
      <c r="BLQ36" s="120"/>
      <c r="BLR36" s="177"/>
      <c r="BLS36" s="120"/>
      <c r="BLT36" s="177"/>
      <c r="BLU36" s="120"/>
      <c r="BLV36" s="177"/>
      <c r="BLW36" s="120"/>
      <c r="BLX36" s="177"/>
      <c r="BLY36" s="120"/>
      <c r="BLZ36" s="177"/>
      <c r="BMA36" s="120"/>
      <c r="BMB36" s="177"/>
      <c r="BMC36" s="120"/>
      <c r="BMD36" s="177"/>
      <c r="BME36" s="120"/>
      <c r="BMF36" s="177"/>
      <c r="BMG36" s="120"/>
      <c r="BMH36" s="177"/>
      <c r="BMI36" s="120"/>
      <c r="BMJ36" s="177"/>
      <c r="BMK36" s="120"/>
      <c r="BML36" s="177"/>
      <c r="BMM36" s="120"/>
      <c r="BMN36" s="177"/>
      <c r="BMO36" s="120"/>
      <c r="BMP36" s="177"/>
      <c r="BMQ36" s="120"/>
      <c r="BMR36" s="177"/>
      <c r="BMS36" s="120"/>
      <c r="BMT36" s="177"/>
      <c r="BMU36" s="120"/>
      <c r="BMV36" s="177"/>
      <c r="BMW36" s="120"/>
      <c r="BMX36" s="177"/>
      <c r="BMY36" s="120"/>
      <c r="BMZ36" s="177"/>
      <c r="BNA36" s="120"/>
      <c r="BNB36" s="177"/>
      <c r="BNC36" s="120"/>
      <c r="BND36" s="177"/>
      <c r="BNE36" s="120"/>
      <c r="BNF36" s="177"/>
      <c r="BNG36" s="120"/>
      <c r="BNH36" s="177"/>
      <c r="BNI36" s="120"/>
      <c r="BNJ36" s="177"/>
      <c r="BNK36" s="120"/>
      <c r="BNL36" s="177"/>
      <c r="BNM36" s="120"/>
      <c r="BNN36" s="177"/>
      <c r="BNO36" s="120"/>
      <c r="BNP36" s="177"/>
      <c r="BNQ36" s="120"/>
      <c r="BNR36" s="177"/>
      <c r="BNS36" s="120"/>
      <c r="BNT36" s="177"/>
      <c r="BNU36" s="120"/>
      <c r="BNV36" s="177"/>
      <c r="BNW36" s="120"/>
      <c r="BNX36" s="177"/>
      <c r="BNY36" s="120"/>
      <c r="BNZ36" s="177"/>
      <c r="BOA36" s="120"/>
      <c r="BOB36" s="177"/>
      <c r="BOC36" s="120"/>
      <c r="BOD36" s="177"/>
      <c r="BOE36" s="120"/>
      <c r="BOF36" s="177"/>
      <c r="BOG36" s="120"/>
      <c r="BOH36" s="177"/>
      <c r="BOI36" s="120"/>
      <c r="BOJ36" s="177"/>
      <c r="BOK36" s="120"/>
      <c r="BOL36" s="177"/>
      <c r="BOM36" s="120"/>
      <c r="BON36" s="177"/>
      <c r="BOO36" s="120"/>
      <c r="BOP36" s="177"/>
      <c r="BOQ36" s="120"/>
      <c r="BOR36" s="177"/>
      <c r="BOS36" s="120"/>
      <c r="BOT36" s="177"/>
      <c r="BOU36" s="120"/>
      <c r="BOV36" s="177"/>
      <c r="BOW36" s="120"/>
      <c r="BOX36" s="177"/>
      <c r="BOY36" s="120"/>
      <c r="BOZ36" s="177"/>
      <c r="BPA36" s="120"/>
      <c r="BPB36" s="177"/>
      <c r="BPC36" s="120"/>
      <c r="BPD36" s="177"/>
      <c r="BPE36" s="120"/>
      <c r="BPF36" s="177"/>
      <c r="BPG36" s="120"/>
      <c r="BPH36" s="177"/>
      <c r="BPI36" s="120"/>
      <c r="BPJ36" s="177"/>
      <c r="BPK36" s="120"/>
      <c r="BPL36" s="177"/>
      <c r="BPM36" s="120"/>
      <c r="BPN36" s="177"/>
      <c r="BPO36" s="120"/>
      <c r="BPP36" s="177"/>
      <c r="BPQ36" s="120"/>
      <c r="BPR36" s="177"/>
      <c r="BPS36" s="120"/>
      <c r="BPT36" s="177"/>
      <c r="BPU36" s="120"/>
      <c r="BPV36" s="177"/>
      <c r="BPW36" s="120"/>
      <c r="BPX36" s="177"/>
      <c r="BPY36" s="120"/>
      <c r="BPZ36" s="177"/>
      <c r="BQA36" s="120"/>
      <c r="BQB36" s="177"/>
      <c r="BQC36" s="120"/>
      <c r="BQD36" s="177"/>
      <c r="BQE36" s="120"/>
      <c r="BQF36" s="177"/>
      <c r="BQG36" s="120"/>
      <c r="BQH36" s="177"/>
      <c r="BQI36" s="120"/>
      <c r="BQJ36" s="177"/>
      <c r="BQK36" s="120"/>
      <c r="BQL36" s="177"/>
      <c r="BQM36" s="120"/>
      <c r="BQN36" s="177"/>
      <c r="BQO36" s="120"/>
      <c r="BQP36" s="177"/>
      <c r="BQQ36" s="120"/>
      <c r="BQR36" s="177"/>
      <c r="BQS36" s="120"/>
      <c r="BQT36" s="177"/>
      <c r="BQU36" s="120"/>
      <c r="BQV36" s="177"/>
      <c r="BQW36" s="120"/>
      <c r="BQX36" s="177"/>
      <c r="BQY36" s="120"/>
      <c r="BQZ36" s="177"/>
      <c r="BRA36" s="120"/>
      <c r="BRB36" s="177"/>
      <c r="BRC36" s="120"/>
      <c r="BRD36" s="177"/>
      <c r="BRE36" s="120"/>
      <c r="BRF36" s="177"/>
      <c r="BRG36" s="120"/>
      <c r="BRH36" s="177"/>
      <c r="BRI36" s="120"/>
      <c r="BRJ36" s="177"/>
      <c r="BRK36" s="120"/>
      <c r="BRL36" s="177"/>
      <c r="BRM36" s="120"/>
      <c r="BRN36" s="177"/>
      <c r="BRO36" s="120"/>
      <c r="BRP36" s="177"/>
      <c r="BRQ36" s="120"/>
      <c r="BRR36" s="177"/>
      <c r="BRS36" s="120"/>
      <c r="BRT36" s="177"/>
      <c r="BRU36" s="120"/>
      <c r="BRV36" s="177"/>
      <c r="BRW36" s="120"/>
      <c r="BRX36" s="177"/>
      <c r="BRY36" s="120"/>
      <c r="BRZ36" s="177"/>
      <c r="BSA36" s="120"/>
      <c r="BSB36" s="177"/>
      <c r="BSC36" s="120"/>
      <c r="BSD36" s="177"/>
      <c r="BSE36" s="120"/>
      <c r="BSF36" s="177"/>
      <c r="BSG36" s="120"/>
      <c r="BSH36" s="177"/>
      <c r="BSI36" s="120"/>
      <c r="BSJ36" s="177"/>
      <c r="BSK36" s="120"/>
      <c r="BSL36" s="177"/>
      <c r="BSM36" s="120"/>
      <c r="BSN36" s="177"/>
      <c r="BSO36" s="120"/>
      <c r="BSP36" s="177"/>
      <c r="BSQ36" s="120"/>
      <c r="BSR36" s="177"/>
      <c r="BSS36" s="120"/>
      <c r="BST36" s="177"/>
      <c r="BSU36" s="120"/>
      <c r="BSV36" s="177"/>
      <c r="BSW36" s="120"/>
      <c r="BSX36" s="177"/>
      <c r="BSY36" s="120"/>
      <c r="BSZ36" s="177"/>
      <c r="BTA36" s="120"/>
      <c r="BTB36" s="177"/>
      <c r="BTC36" s="120"/>
      <c r="BTD36" s="177"/>
      <c r="BTE36" s="120"/>
      <c r="BTF36" s="177"/>
      <c r="BTG36" s="120"/>
      <c r="BTH36" s="177"/>
      <c r="BTI36" s="120"/>
      <c r="BTJ36" s="177"/>
      <c r="BTK36" s="120"/>
      <c r="BTL36" s="177"/>
      <c r="BTM36" s="120"/>
      <c r="BTN36" s="177"/>
      <c r="BTO36" s="120"/>
      <c r="BTP36" s="177"/>
      <c r="BTQ36" s="120"/>
      <c r="BTR36" s="177"/>
      <c r="BTS36" s="120"/>
      <c r="BTT36" s="177"/>
      <c r="BTU36" s="120"/>
      <c r="BTV36" s="177"/>
      <c r="BTW36" s="120"/>
      <c r="BTX36" s="177"/>
      <c r="BTY36" s="120"/>
      <c r="BTZ36" s="177"/>
      <c r="BUA36" s="120"/>
      <c r="BUB36" s="177"/>
      <c r="BUC36" s="120"/>
      <c r="BUD36" s="177"/>
      <c r="BUE36" s="120"/>
      <c r="BUF36" s="177"/>
      <c r="BUG36" s="120"/>
      <c r="BUH36" s="177"/>
      <c r="BUI36" s="120"/>
      <c r="BUJ36" s="177"/>
      <c r="BUK36" s="120"/>
      <c r="BUL36" s="177"/>
      <c r="BUM36" s="120"/>
      <c r="BUN36" s="177"/>
      <c r="BUO36" s="120"/>
      <c r="BUP36" s="177"/>
      <c r="BUQ36" s="120"/>
      <c r="BUR36" s="177"/>
      <c r="BUS36" s="120"/>
      <c r="BUT36" s="177"/>
      <c r="BUU36" s="120"/>
      <c r="BUV36" s="177"/>
      <c r="BUW36" s="120"/>
      <c r="BUX36" s="177"/>
      <c r="BUY36" s="120"/>
      <c r="BUZ36" s="177"/>
      <c r="BVA36" s="120"/>
      <c r="BVB36" s="177"/>
      <c r="BVC36" s="120"/>
      <c r="BVD36" s="177"/>
      <c r="BVE36" s="120"/>
      <c r="BVF36" s="177"/>
      <c r="BVG36" s="120"/>
      <c r="BVH36" s="177"/>
      <c r="BVI36" s="120"/>
      <c r="BVJ36" s="177"/>
      <c r="BVK36" s="120"/>
      <c r="BVL36" s="177"/>
      <c r="BVM36" s="120"/>
      <c r="BVN36" s="177"/>
      <c r="BVO36" s="120"/>
      <c r="BVP36" s="177"/>
      <c r="BVQ36" s="120"/>
      <c r="BVR36" s="177"/>
      <c r="BVS36" s="120"/>
      <c r="BVT36" s="177"/>
      <c r="BVU36" s="120"/>
      <c r="BVV36" s="177"/>
      <c r="BVW36" s="120"/>
      <c r="BVX36" s="177"/>
      <c r="BVY36" s="120"/>
      <c r="BVZ36" s="177"/>
      <c r="BWA36" s="120"/>
      <c r="BWB36" s="177"/>
      <c r="BWC36" s="120"/>
      <c r="BWD36" s="177"/>
      <c r="BWE36" s="120"/>
      <c r="BWF36" s="177"/>
      <c r="BWG36" s="120"/>
      <c r="BWH36" s="177"/>
      <c r="BWI36" s="120"/>
      <c r="BWJ36" s="177"/>
      <c r="BWK36" s="120"/>
      <c r="BWL36" s="177"/>
      <c r="BWM36" s="120"/>
      <c r="BWN36" s="177"/>
      <c r="BWO36" s="120"/>
      <c r="BWP36" s="177"/>
      <c r="BWQ36" s="120"/>
      <c r="BWR36" s="177"/>
      <c r="BWS36" s="120"/>
      <c r="BWT36" s="177"/>
      <c r="BWU36" s="120"/>
      <c r="BWV36" s="177"/>
      <c r="BWW36" s="120"/>
      <c r="BWX36" s="177"/>
      <c r="BWY36" s="120"/>
      <c r="BWZ36" s="177"/>
      <c r="BXA36" s="120"/>
      <c r="BXB36" s="177"/>
      <c r="BXC36" s="120"/>
      <c r="BXD36" s="177"/>
      <c r="BXE36" s="120"/>
      <c r="BXF36" s="177"/>
      <c r="BXG36" s="120"/>
      <c r="BXH36" s="177"/>
      <c r="BXI36" s="120"/>
      <c r="BXJ36" s="177"/>
      <c r="BXK36" s="120"/>
      <c r="BXL36" s="177"/>
      <c r="BXM36" s="120"/>
      <c r="BXN36" s="177"/>
      <c r="BXO36" s="120"/>
      <c r="BXP36" s="177"/>
      <c r="BXQ36" s="120"/>
      <c r="BXR36" s="177"/>
      <c r="BXS36" s="120"/>
      <c r="BXT36" s="177"/>
      <c r="BXU36" s="120"/>
      <c r="BXV36" s="177"/>
      <c r="BXW36" s="120"/>
      <c r="BXX36" s="177"/>
      <c r="BXY36" s="120"/>
      <c r="BXZ36" s="177"/>
      <c r="BYA36" s="120"/>
      <c r="BYB36" s="177"/>
      <c r="BYC36" s="120"/>
      <c r="BYD36" s="177"/>
      <c r="BYE36" s="120"/>
      <c r="BYF36" s="177"/>
      <c r="BYG36" s="120"/>
      <c r="BYH36" s="177"/>
      <c r="BYI36" s="120"/>
      <c r="BYJ36" s="177"/>
      <c r="BYK36" s="120"/>
      <c r="BYL36" s="177"/>
      <c r="BYM36" s="120"/>
      <c r="BYN36" s="177"/>
      <c r="BYO36" s="120"/>
      <c r="BYP36" s="177"/>
      <c r="BYQ36" s="120"/>
      <c r="BYR36" s="177"/>
      <c r="BYS36" s="120"/>
      <c r="BYT36" s="177"/>
      <c r="BYU36" s="120"/>
      <c r="BYV36" s="177"/>
      <c r="BYW36" s="120"/>
      <c r="BYX36" s="177"/>
      <c r="BYY36" s="120"/>
      <c r="BYZ36" s="177"/>
      <c r="BZA36" s="120"/>
      <c r="BZB36" s="177"/>
      <c r="BZC36" s="120"/>
      <c r="BZD36" s="177"/>
      <c r="BZE36" s="120"/>
      <c r="BZF36" s="177"/>
      <c r="BZG36" s="120"/>
      <c r="BZH36" s="177"/>
      <c r="BZI36" s="120"/>
      <c r="BZJ36" s="177"/>
      <c r="BZK36" s="120"/>
      <c r="BZL36" s="177"/>
      <c r="BZM36" s="120"/>
      <c r="BZN36" s="177"/>
      <c r="BZO36" s="120"/>
      <c r="BZP36" s="177"/>
      <c r="BZQ36" s="120"/>
      <c r="BZR36" s="177"/>
      <c r="BZS36" s="120"/>
      <c r="BZT36" s="177"/>
      <c r="BZU36" s="120"/>
      <c r="BZV36" s="177"/>
      <c r="BZW36" s="120"/>
      <c r="BZX36" s="177"/>
      <c r="BZY36" s="120"/>
      <c r="BZZ36" s="177"/>
      <c r="CAA36" s="120"/>
      <c r="CAB36" s="177"/>
      <c r="CAC36" s="120"/>
      <c r="CAD36" s="177"/>
      <c r="CAE36" s="120"/>
      <c r="CAF36" s="177"/>
      <c r="CAG36" s="120"/>
      <c r="CAH36" s="177"/>
      <c r="CAI36" s="120"/>
      <c r="CAJ36" s="177"/>
      <c r="CAK36" s="120"/>
      <c r="CAL36" s="177"/>
      <c r="CAM36" s="120"/>
      <c r="CAN36" s="177"/>
      <c r="CAO36" s="120"/>
      <c r="CAP36" s="177"/>
      <c r="CAQ36" s="120"/>
      <c r="CAR36" s="177"/>
      <c r="CAS36" s="120"/>
      <c r="CAT36" s="177"/>
      <c r="CAU36" s="120"/>
      <c r="CAV36" s="177"/>
      <c r="CAW36" s="120"/>
      <c r="CAX36" s="177"/>
      <c r="CAY36" s="120"/>
      <c r="CAZ36" s="177"/>
      <c r="CBA36" s="120"/>
      <c r="CBB36" s="177"/>
      <c r="CBC36" s="120"/>
      <c r="CBD36" s="177"/>
      <c r="CBE36" s="120"/>
      <c r="CBF36" s="177"/>
      <c r="CBG36" s="120"/>
      <c r="CBH36" s="177"/>
      <c r="CBI36" s="120"/>
      <c r="CBJ36" s="177"/>
      <c r="CBK36" s="120"/>
      <c r="CBL36" s="177"/>
      <c r="CBM36" s="120"/>
      <c r="CBN36" s="177"/>
      <c r="CBO36" s="120"/>
      <c r="CBP36" s="177"/>
      <c r="CBQ36" s="120"/>
      <c r="CBR36" s="177"/>
      <c r="CBS36" s="120"/>
      <c r="CBT36" s="177"/>
      <c r="CBU36" s="120"/>
      <c r="CBV36" s="177"/>
      <c r="CBW36" s="120"/>
      <c r="CBX36" s="177"/>
      <c r="CBY36" s="120"/>
      <c r="CBZ36" s="177"/>
      <c r="CCA36" s="120"/>
      <c r="CCB36" s="177"/>
      <c r="CCC36" s="120"/>
      <c r="CCD36" s="177"/>
      <c r="CCE36" s="120"/>
      <c r="CCF36" s="177"/>
      <c r="CCG36" s="120"/>
      <c r="CCH36" s="177"/>
      <c r="CCI36" s="120"/>
      <c r="CCJ36" s="177"/>
      <c r="CCK36" s="120"/>
      <c r="CCL36" s="177"/>
      <c r="CCM36" s="120"/>
      <c r="CCN36" s="177"/>
      <c r="CCO36" s="120"/>
      <c r="CCP36" s="177"/>
      <c r="CCQ36" s="120"/>
      <c r="CCR36" s="177"/>
      <c r="CCS36" s="120"/>
      <c r="CCT36" s="177"/>
      <c r="CCU36" s="120"/>
      <c r="CCV36" s="177"/>
      <c r="CCW36" s="120"/>
      <c r="CCX36" s="177"/>
      <c r="CCY36" s="120"/>
      <c r="CCZ36" s="177"/>
      <c r="CDA36" s="120"/>
      <c r="CDB36" s="177"/>
      <c r="CDC36" s="120"/>
      <c r="CDD36" s="177"/>
      <c r="CDE36" s="120"/>
      <c r="CDF36" s="177"/>
      <c r="CDG36" s="120"/>
      <c r="CDH36" s="177"/>
      <c r="CDI36" s="120"/>
      <c r="CDJ36" s="177"/>
      <c r="CDK36" s="120"/>
      <c r="CDL36" s="177"/>
      <c r="CDM36" s="120"/>
      <c r="CDN36" s="177"/>
      <c r="CDO36" s="120"/>
      <c r="CDP36" s="177"/>
      <c r="CDQ36" s="120"/>
      <c r="CDR36" s="177"/>
      <c r="CDS36" s="120"/>
      <c r="CDT36" s="177"/>
      <c r="CDU36" s="120"/>
      <c r="CDV36" s="177"/>
      <c r="CDW36" s="120"/>
      <c r="CDX36" s="177"/>
      <c r="CDY36" s="120"/>
      <c r="CDZ36" s="177"/>
      <c r="CEA36" s="120"/>
      <c r="CEB36" s="177"/>
      <c r="CEC36" s="120"/>
      <c r="CED36" s="177"/>
      <c r="CEE36" s="120"/>
      <c r="CEF36" s="177"/>
      <c r="CEG36" s="120"/>
      <c r="CEH36" s="177"/>
      <c r="CEI36" s="120"/>
      <c r="CEJ36" s="177"/>
      <c r="CEK36" s="120"/>
      <c r="CEL36" s="177"/>
      <c r="CEM36" s="120"/>
      <c r="CEN36" s="177"/>
      <c r="CEO36" s="120"/>
      <c r="CEP36" s="177"/>
      <c r="CEQ36" s="120"/>
      <c r="CER36" s="177"/>
      <c r="CES36" s="120"/>
      <c r="CET36" s="177"/>
      <c r="CEU36" s="120"/>
      <c r="CEV36" s="177"/>
      <c r="CEW36" s="120"/>
      <c r="CEX36" s="177"/>
      <c r="CEY36" s="120"/>
      <c r="CEZ36" s="177"/>
      <c r="CFA36" s="120"/>
      <c r="CFB36" s="177"/>
      <c r="CFC36" s="120"/>
      <c r="CFD36" s="177"/>
      <c r="CFE36" s="120"/>
      <c r="CFF36" s="177"/>
      <c r="CFG36" s="120"/>
      <c r="CFH36" s="177"/>
      <c r="CFI36" s="120"/>
      <c r="CFJ36" s="177"/>
      <c r="CFK36" s="120"/>
      <c r="CFL36" s="177"/>
      <c r="CFM36" s="120"/>
      <c r="CFN36" s="177"/>
      <c r="CFO36" s="120"/>
      <c r="CFP36" s="177"/>
      <c r="CFQ36" s="120"/>
      <c r="CFR36" s="177"/>
      <c r="CFS36" s="120"/>
      <c r="CFT36" s="177"/>
      <c r="CFU36" s="120"/>
      <c r="CFV36" s="177"/>
      <c r="CFW36" s="120"/>
      <c r="CFX36" s="177"/>
      <c r="CFY36" s="120"/>
      <c r="CFZ36" s="177"/>
      <c r="CGA36" s="120"/>
      <c r="CGB36" s="177"/>
      <c r="CGC36" s="120"/>
      <c r="CGD36" s="177"/>
      <c r="CGE36" s="120"/>
      <c r="CGF36" s="177"/>
      <c r="CGG36" s="120"/>
      <c r="CGH36" s="177"/>
      <c r="CGI36" s="120"/>
      <c r="CGJ36" s="177"/>
      <c r="CGK36" s="120"/>
      <c r="CGL36" s="177"/>
      <c r="CGM36" s="120"/>
      <c r="CGN36" s="177"/>
      <c r="CGO36" s="120"/>
      <c r="CGP36" s="177"/>
      <c r="CGQ36" s="120"/>
      <c r="CGR36" s="177"/>
      <c r="CGS36" s="120"/>
      <c r="CGT36" s="177"/>
      <c r="CGU36" s="120"/>
      <c r="CGV36" s="177"/>
      <c r="CGW36" s="120"/>
      <c r="CGX36" s="177"/>
      <c r="CGY36" s="120"/>
      <c r="CGZ36" s="177"/>
      <c r="CHA36" s="120"/>
      <c r="CHB36" s="177"/>
      <c r="CHC36" s="120"/>
      <c r="CHD36" s="177"/>
      <c r="CHE36" s="120"/>
      <c r="CHF36" s="177"/>
      <c r="CHG36" s="120"/>
      <c r="CHH36" s="177"/>
      <c r="CHI36" s="120"/>
      <c r="CHJ36" s="177"/>
      <c r="CHK36" s="120"/>
      <c r="CHL36" s="177"/>
      <c r="CHM36" s="120"/>
      <c r="CHN36" s="177"/>
      <c r="CHO36" s="120"/>
      <c r="CHP36" s="177"/>
      <c r="CHQ36" s="120"/>
      <c r="CHR36" s="177"/>
      <c r="CHS36" s="120"/>
      <c r="CHT36" s="177"/>
      <c r="CHU36" s="120"/>
      <c r="CHV36" s="177"/>
      <c r="CHW36" s="120"/>
      <c r="CHX36" s="177"/>
      <c r="CHY36" s="120"/>
      <c r="CHZ36" s="177"/>
      <c r="CIA36" s="120"/>
      <c r="CIB36" s="177"/>
      <c r="CIC36" s="120"/>
      <c r="CID36" s="177"/>
      <c r="CIE36" s="120"/>
      <c r="CIF36" s="177"/>
      <c r="CIG36" s="120"/>
      <c r="CIH36" s="177"/>
      <c r="CII36" s="120"/>
      <c r="CIJ36" s="177"/>
      <c r="CIK36" s="120"/>
      <c r="CIL36" s="177"/>
      <c r="CIM36" s="120"/>
      <c r="CIN36" s="177"/>
      <c r="CIO36" s="120"/>
      <c r="CIP36" s="177"/>
      <c r="CIQ36" s="120"/>
      <c r="CIR36" s="177"/>
      <c r="CIS36" s="120"/>
      <c r="CIT36" s="177"/>
      <c r="CIU36" s="120"/>
      <c r="CIV36" s="177"/>
      <c r="CIW36" s="120"/>
      <c r="CIX36" s="177"/>
      <c r="CIY36" s="120"/>
      <c r="CIZ36" s="177"/>
      <c r="CJA36" s="120"/>
      <c r="CJB36" s="177"/>
      <c r="CJC36" s="120"/>
      <c r="CJD36" s="177"/>
      <c r="CJE36" s="120"/>
      <c r="CJF36" s="177"/>
      <c r="CJG36" s="120"/>
      <c r="CJH36" s="177"/>
      <c r="CJI36" s="120"/>
      <c r="CJJ36" s="177"/>
      <c r="CJK36" s="120"/>
      <c r="CJL36" s="177"/>
      <c r="CJM36" s="120"/>
      <c r="CJN36" s="177"/>
      <c r="CJO36" s="120"/>
      <c r="CJP36" s="177"/>
      <c r="CJQ36" s="120"/>
      <c r="CJR36" s="177"/>
      <c r="CJS36" s="120"/>
      <c r="CJT36" s="177"/>
      <c r="CJU36" s="120"/>
      <c r="CJV36" s="177"/>
      <c r="CJW36" s="120"/>
      <c r="CJX36" s="177"/>
      <c r="CJY36" s="120"/>
      <c r="CJZ36" s="177"/>
      <c r="CKA36" s="120"/>
      <c r="CKB36" s="177"/>
      <c r="CKC36" s="120"/>
      <c r="CKD36" s="177"/>
      <c r="CKE36" s="120"/>
      <c r="CKF36" s="177"/>
      <c r="CKG36" s="120"/>
      <c r="CKH36" s="177"/>
      <c r="CKI36" s="120"/>
      <c r="CKJ36" s="177"/>
      <c r="CKK36" s="120"/>
      <c r="CKL36" s="177"/>
      <c r="CKM36" s="120"/>
      <c r="CKN36" s="177"/>
      <c r="CKO36" s="120"/>
      <c r="CKP36" s="177"/>
      <c r="CKQ36" s="120"/>
      <c r="CKR36" s="177"/>
      <c r="CKS36" s="120"/>
      <c r="CKT36" s="177"/>
      <c r="CKU36" s="120"/>
      <c r="CKV36" s="177"/>
      <c r="CKW36" s="120"/>
      <c r="CKX36" s="177"/>
      <c r="CKY36" s="120"/>
      <c r="CKZ36" s="177"/>
      <c r="CLA36" s="120"/>
      <c r="CLB36" s="177"/>
      <c r="CLC36" s="120"/>
      <c r="CLD36" s="177"/>
      <c r="CLE36" s="120"/>
      <c r="CLF36" s="177"/>
      <c r="CLG36" s="120"/>
      <c r="CLH36" s="177"/>
      <c r="CLI36" s="120"/>
      <c r="CLJ36" s="177"/>
      <c r="CLK36" s="120"/>
      <c r="CLL36" s="177"/>
      <c r="CLM36" s="120"/>
      <c r="CLN36" s="177"/>
      <c r="CLO36" s="120"/>
      <c r="CLP36" s="177"/>
      <c r="CLQ36" s="120"/>
      <c r="CLR36" s="177"/>
      <c r="CLS36" s="120"/>
      <c r="CLT36" s="177"/>
      <c r="CLU36" s="120"/>
      <c r="CLV36" s="177"/>
      <c r="CLW36" s="120"/>
      <c r="CLX36" s="177"/>
      <c r="CLY36" s="120"/>
      <c r="CLZ36" s="177"/>
      <c r="CMA36" s="120"/>
      <c r="CMB36" s="177"/>
      <c r="CMC36" s="120"/>
      <c r="CMD36" s="177"/>
      <c r="CME36" s="120"/>
      <c r="CMF36" s="177"/>
      <c r="CMG36" s="120"/>
      <c r="CMH36" s="177"/>
      <c r="CMI36" s="120"/>
      <c r="CMJ36" s="177"/>
      <c r="CMK36" s="120"/>
      <c r="CML36" s="177"/>
      <c r="CMM36" s="120"/>
      <c r="CMN36" s="177"/>
      <c r="CMO36" s="120"/>
      <c r="CMP36" s="177"/>
      <c r="CMQ36" s="120"/>
      <c r="CMR36" s="177"/>
      <c r="CMS36" s="120"/>
      <c r="CMT36" s="177"/>
      <c r="CMU36" s="120"/>
      <c r="CMV36" s="177"/>
      <c r="CMW36" s="120"/>
      <c r="CMX36" s="177"/>
      <c r="CMY36" s="120"/>
      <c r="CMZ36" s="177"/>
      <c r="CNA36" s="120"/>
      <c r="CNB36" s="177"/>
      <c r="CNC36" s="120"/>
      <c r="CND36" s="177"/>
      <c r="CNE36" s="120"/>
      <c r="CNF36" s="177"/>
      <c r="CNG36" s="120"/>
      <c r="CNH36" s="177"/>
      <c r="CNI36" s="120"/>
      <c r="CNJ36" s="177"/>
      <c r="CNK36" s="120"/>
      <c r="CNL36" s="177"/>
      <c r="CNM36" s="120"/>
      <c r="CNN36" s="177"/>
      <c r="CNO36" s="120"/>
      <c r="CNP36" s="177"/>
      <c r="CNQ36" s="120"/>
      <c r="CNR36" s="177"/>
      <c r="CNS36" s="120"/>
      <c r="CNT36" s="177"/>
      <c r="CNU36" s="120"/>
      <c r="CNV36" s="177"/>
      <c r="CNW36" s="120"/>
      <c r="CNX36" s="177"/>
      <c r="CNY36" s="120"/>
      <c r="CNZ36" s="177"/>
      <c r="COA36" s="120"/>
      <c r="COB36" s="177"/>
      <c r="COC36" s="120"/>
      <c r="COD36" s="177"/>
      <c r="COE36" s="120"/>
      <c r="COF36" s="177"/>
      <c r="COG36" s="120"/>
      <c r="COH36" s="177"/>
      <c r="COI36" s="120"/>
      <c r="COJ36" s="177"/>
      <c r="COK36" s="120"/>
      <c r="COL36" s="177"/>
      <c r="COM36" s="120"/>
      <c r="CON36" s="177"/>
      <c r="COO36" s="120"/>
      <c r="COP36" s="177"/>
      <c r="COQ36" s="120"/>
      <c r="COR36" s="177"/>
      <c r="COS36" s="120"/>
      <c r="COT36" s="177"/>
      <c r="COU36" s="120"/>
      <c r="COV36" s="177"/>
      <c r="COW36" s="120"/>
      <c r="COX36" s="177"/>
      <c r="COY36" s="120"/>
      <c r="COZ36" s="177"/>
      <c r="CPA36" s="120"/>
      <c r="CPB36" s="177"/>
      <c r="CPC36" s="120"/>
      <c r="CPD36" s="177"/>
      <c r="CPE36" s="120"/>
      <c r="CPF36" s="177"/>
      <c r="CPG36" s="120"/>
      <c r="CPH36" s="177"/>
      <c r="CPI36" s="120"/>
      <c r="CPJ36" s="177"/>
      <c r="CPK36" s="120"/>
      <c r="CPL36" s="177"/>
      <c r="CPM36" s="120"/>
      <c r="CPN36" s="177"/>
      <c r="CPO36" s="120"/>
      <c r="CPP36" s="177"/>
      <c r="CPQ36" s="120"/>
      <c r="CPR36" s="177"/>
      <c r="CPS36" s="120"/>
      <c r="CPT36" s="177"/>
      <c r="CPU36" s="120"/>
      <c r="CPV36" s="177"/>
      <c r="CPW36" s="120"/>
      <c r="CPX36" s="177"/>
      <c r="CPY36" s="120"/>
      <c r="CPZ36" s="177"/>
      <c r="CQA36" s="120"/>
      <c r="CQB36" s="177"/>
      <c r="CQC36" s="120"/>
      <c r="CQD36" s="177"/>
      <c r="CQE36" s="120"/>
      <c r="CQF36" s="177"/>
      <c r="CQG36" s="120"/>
      <c r="CQH36" s="177"/>
      <c r="CQI36" s="120"/>
      <c r="CQJ36" s="177"/>
      <c r="CQK36" s="120"/>
      <c r="CQL36" s="177"/>
      <c r="CQM36" s="120"/>
      <c r="CQN36" s="177"/>
      <c r="CQO36" s="120"/>
      <c r="CQP36" s="177"/>
      <c r="CQQ36" s="120"/>
      <c r="CQR36" s="177"/>
      <c r="CQS36" s="120"/>
      <c r="CQT36" s="177"/>
      <c r="CQU36" s="120"/>
      <c r="CQV36" s="177"/>
      <c r="CQW36" s="120"/>
      <c r="CQX36" s="177"/>
      <c r="CQY36" s="120"/>
      <c r="CQZ36" s="177"/>
      <c r="CRA36" s="120"/>
      <c r="CRB36" s="177"/>
      <c r="CRC36" s="120"/>
      <c r="CRD36" s="177"/>
      <c r="CRE36" s="120"/>
      <c r="CRF36" s="177"/>
      <c r="CRG36" s="120"/>
      <c r="CRH36" s="177"/>
      <c r="CRI36" s="120"/>
      <c r="CRJ36" s="177"/>
      <c r="CRK36" s="120"/>
      <c r="CRL36" s="177"/>
      <c r="CRM36" s="120"/>
      <c r="CRN36" s="177"/>
      <c r="CRO36" s="120"/>
      <c r="CRP36" s="177"/>
      <c r="CRQ36" s="120"/>
      <c r="CRR36" s="177"/>
      <c r="CRS36" s="120"/>
      <c r="CRT36" s="177"/>
      <c r="CRU36" s="120"/>
      <c r="CRV36" s="177"/>
      <c r="CRW36" s="120"/>
      <c r="CRX36" s="177"/>
      <c r="CRY36" s="120"/>
      <c r="CRZ36" s="177"/>
      <c r="CSA36" s="120"/>
      <c r="CSB36" s="177"/>
      <c r="CSC36" s="120"/>
      <c r="CSD36" s="177"/>
      <c r="CSE36" s="120"/>
      <c r="CSF36" s="177"/>
      <c r="CSG36" s="120"/>
      <c r="CSH36" s="177"/>
      <c r="CSI36" s="120"/>
      <c r="CSJ36" s="177"/>
      <c r="CSK36" s="120"/>
      <c r="CSL36" s="177"/>
      <c r="CSM36" s="120"/>
      <c r="CSN36" s="177"/>
      <c r="CSO36" s="120"/>
      <c r="CSP36" s="177"/>
      <c r="CSQ36" s="120"/>
      <c r="CSR36" s="177"/>
      <c r="CSS36" s="120"/>
      <c r="CST36" s="177"/>
      <c r="CSU36" s="120"/>
      <c r="CSV36" s="177"/>
      <c r="CSW36" s="120"/>
      <c r="CSX36" s="177"/>
      <c r="CSY36" s="120"/>
      <c r="CSZ36" s="177"/>
      <c r="CTA36" s="120"/>
      <c r="CTB36" s="177"/>
      <c r="CTC36" s="120"/>
      <c r="CTD36" s="177"/>
      <c r="CTE36" s="120"/>
      <c r="CTF36" s="177"/>
      <c r="CTG36" s="120"/>
      <c r="CTH36" s="177"/>
      <c r="CTI36" s="120"/>
      <c r="CTJ36" s="177"/>
      <c r="CTK36" s="120"/>
      <c r="CTL36" s="177"/>
      <c r="CTM36" s="120"/>
      <c r="CTN36" s="177"/>
      <c r="CTO36" s="120"/>
      <c r="CTP36" s="177"/>
      <c r="CTQ36" s="120"/>
      <c r="CTR36" s="177"/>
      <c r="CTS36" s="120"/>
      <c r="CTT36" s="177"/>
      <c r="CTU36" s="120"/>
      <c r="CTV36" s="177"/>
      <c r="CTW36" s="120"/>
      <c r="CTX36" s="177"/>
      <c r="CTY36" s="120"/>
      <c r="CTZ36" s="177"/>
      <c r="CUA36" s="120"/>
      <c r="CUB36" s="177"/>
      <c r="CUC36" s="120"/>
      <c r="CUD36" s="177"/>
      <c r="CUE36" s="120"/>
      <c r="CUF36" s="177"/>
      <c r="CUG36" s="120"/>
      <c r="CUH36" s="177"/>
      <c r="CUI36" s="120"/>
      <c r="CUJ36" s="177"/>
      <c r="CUK36" s="120"/>
      <c r="CUL36" s="177"/>
      <c r="CUM36" s="120"/>
      <c r="CUN36" s="177"/>
      <c r="CUO36" s="120"/>
      <c r="CUP36" s="177"/>
      <c r="CUQ36" s="120"/>
      <c r="CUR36" s="177"/>
      <c r="CUS36" s="120"/>
      <c r="CUT36" s="177"/>
      <c r="CUU36" s="120"/>
      <c r="CUV36" s="177"/>
      <c r="CUW36" s="120"/>
      <c r="CUX36" s="177"/>
      <c r="CUY36" s="120"/>
      <c r="CUZ36" s="177"/>
      <c r="CVA36" s="120"/>
      <c r="CVB36" s="177"/>
      <c r="CVC36" s="120"/>
      <c r="CVD36" s="177"/>
      <c r="CVE36" s="120"/>
      <c r="CVF36" s="177"/>
      <c r="CVG36" s="120"/>
      <c r="CVH36" s="177"/>
      <c r="CVI36" s="120"/>
      <c r="CVJ36" s="177"/>
      <c r="CVK36" s="120"/>
      <c r="CVL36" s="177"/>
      <c r="CVM36" s="120"/>
      <c r="CVN36" s="177"/>
      <c r="CVO36" s="120"/>
      <c r="CVP36" s="177"/>
      <c r="CVQ36" s="120"/>
      <c r="CVR36" s="177"/>
      <c r="CVS36" s="120"/>
      <c r="CVT36" s="177"/>
      <c r="CVU36" s="120"/>
      <c r="CVV36" s="177"/>
      <c r="CVW36" s="120"/>
      <c r="CVX36" s="177"/>
      <c r="CVY36" s="120"/>
      <c r="CVZ36" s="177"/>
      <c r="CWA36" s="120"/>
      <c r="CWB36" s="177"/>
      <c r="CWC36" s="120"/>
      <c r="CWD36" s="177"/>
      <c r="CWE36" s="120"/>
      <c r="CWF36" s="177"/>
      <c r="CWG36" s="120"/>
      <c r="CWH36" s="177"/>
      <c r="CWI36" s="120"/>
      <c r="CWJ36" s="177"/>
      <c r="CWK36" s="120"/>
      <c r="CWL36" s="177"/>
      <c r="CWM36" s="120"/>
      <c r="CWN36" s="177"/>
      <c r="CWO36" s="120"/>
      <c r="CWP36" s="177"/>
      <c r="CWQ36" s="120"/>
      <c r="CWR36" s="177"/>
      <c r="CWS36" s="120"/>
      <c r="CWT36" s="177"/>
      <c r="CWU36" s="120"/>
      <c r="CWV36" s="177"/>
      <c r="CWW36" s="120"/>
      <c r="CWX36" s="177"/>
      <c r="CWY36" s="120"/>
      <c r="CWZ36" s="177"/>
      <c r="CXA36" s="120"/>
      <c r="CXB36" s="177"/>
      <c r="CXC36" s="120"/>
      <c r="CXD36" s="177"/>
      <c r="CXE36" s="120"/>
      <c r="CXF36" s="177"/>
      <c r="CXG36" s="120"/>
      <c r="CXH36" s="177"/>
      <c r="CXI36" s="120"/>
      <c r="CXJ36" s="177"/>
      <c r="CXK36" s="120"/>
      <c r="CXL36" s="177"/>
      <c r="CXM36" s="120"/>
      <c r="CXN36" s="177"/>
      <c r="CXO36" s="120"/>
      <c r="CXP36" s="177"/>
      <c r="CXQ36" s="120"/>
      <c r="CXR36" s="177"/>
      <c r="CXS36" s="120"/>
      <c r="CXT36" s="177"/>
      <c r="CXU36" s="120"/>
      <c r="CXV36" s="177"/>
      <c r="CXW36" s="120"/>
      <c r="CXX36" s="177"/>
      <c r="CXY36" s="120"/>
      <c r="CXZ36" s="177"/>
      <c r="CYA36" s="120"/>
      <c r="CYB36" s="177"/>
      <c r="CYC36" s="120"/>
      <c r="CYD36" s="177"/>
      <c r="CYE36" s="120"/>
      <c r="CYF36" s="177"/>
      <c r="CYG36" s="120"/>
      <c r="CYH36" s="177"/>
      <c r="CYI36" s="120"/>
      <c r="CYJ36" s="177"/>
      <c r="CYK36" s="120"/>
      <c r="CYL36" s="177"/>
      <c r="CYM36" s="120"/>
      <c r="CYN36" s="177"/>
      <c r="CYO36" s="120"/>
      <c r="CYP36" s="177"/>
      <c r="CYQ36" s="120"/>
      <c r="CYR36" s="177"/>
      <c r="CYS36" s="120"/>
      <c r="CYT36" s="177"/>
      <c r="CYU36" s="120"/>
      <c r="CYV36" s="177"/>
      <c r="CYW36" s="120"/>
      <c r="CYX36" s="177"/>
      <c r="CYY36" s="120"/>
      <c r="CYZ36" s="177"/>
      <c r="CZA36" s="120"/>
      <c r="CZB36" s="177"/>
      <c r="CZC36" s="120"/>
      <c r="CZD36" s="177"/>
      <c r="CZE36" s="120"/>
      <c r="CZF36" s="177"/>
      <c r="CZG36" s="120"/>
      <c r="CZH36" s="177"/>
      <c r="CZI36" s="120"/>
      <c r="CZJ36" s="177"/>
      <c r="CZK36" s="120"/>
      <c r="CZL36" s="177"/>
      <c r="CZM36" s="120"/>
      <c r="CZN36" s="177"/>
      <c r="CZO36" s="120"/>
      <c r="CZP36" s="177"/>
      <c r="CZQ36" s="120"/>
      <c r="CZR36" s="177"/>
      <c r="CZS36" s="120"/>
      <c r="CZT36" s="177"/>
      <c r="CZU36" s="120"/>
      <c r="CZV36" s="177"/>
      <c r="CZW36" s="120"/>
      <c r="CZX36" s="177"/>
      <c r="CZY36" s="120"/>
      <c r="CZZ36" s="177"/>
      <c r="DAA36" s="120"/>
      <c r="DAB36" s="177"/>
      <c r="DAC36" s="120"/>
      <c r="DAD36" s="177"/>
      <c r="DAE36" s="120"/>
      <c r="DAF36" s="177"/>
      <c r="DAG36" s="120"/>
      <c r="DAH36" s="177"/>
      <c r="DAI36" s="120"/>
      <c r="DAJ36" s="177"/>
      <c r="DAK36" s="120"/>
      <c r="DAL36" s="177"/>
      <c r="DAM36" s="120"/>
      <c r="DAN36" s="177"/>
      <c r="DAO36" s="120"/>
      <c r="DAP36" s="177"/>
      <c r="DAQ36" s="120"/>
      <c r="DAR36" s="177"/>
      <c r="DAS36" s="120"/>
      <c r="DAT36" s="177"/>
      <c r="DAU36" s="120"/>
      <c r="DAV36" s="177"/>
      <c r="DAW36" s="120"/>
      <c r="DAX36" s="177"/>
      <c r="DAY36" s="120"/>
      <c r="DAZ36" s="177"/>
      <c r="DBA36" s="120"/>
      <c r="DBB36" s="177"/>
      <c r="DBC36" s="120"/>
      <c r="DBD36" s="177"/>
      <c r="DBE36" s="120"/>
      <c r="DBF36" s="177"/>
      <c r="DBG36" s="120"/>
      <c r="DBH36" s="177"/>
      <c r="DBI36" s="120"/>
      <c r="DBJ36" s="177"/>
      <c r="DBK36" s="120"/>
      <c r="DBL36" s="177"/>
      <c r="DBM36" s="120"/>
      <c r="DBN36" s="177"/>
      <c r="DBO36" s="120"/>
      <c r="DBP36" s="177"/>
      <c r="DBQ36" s="120"/>
      <c r="DBR36" s="177"/>
      <c r="DBS36" s="120"/>
      <c r="DBT36" s="177"/>
      <c r="DBU36" s="120"/>
      <c r="DBV36" s="177"/>
      <c r="DBW36" s="120"/>
      <c r="DBX36" s="177"/>
      <c r="DBY36" s="120"/>
      <c r="DBZ36" s="177"/>
      <c r="DCA36" s="120"/>
      <c r="DCB36" s="177"/>
      <c r="DCC36" s="120"/>
      <c r="DCD36" s="177"/>
      <c r="DCE36" s="120"/>
      <c r="DCF36" s="177"/>
      <c r="DCG36" s="120"/>
      <c r="DCH36" s="177"/>
      <c r="DCI36" s="120"/>
      <c r="DCJ36" s="177"/>
      <c r="DCK36" s="120"/>
      <c r="DCL36" s="177"/>
      <c r="DCM36" s="120"/>
      <c r="DCN36" s="177"/>
      <c r="DCO36" s="120"/>
      <c r="DCP36" s="177"/>
      <c r="DCQ36" s="120"/>
      <c r="DCR36" s="177"/>
      <c r="DCS36" s="120"/>
      <c r="DCT36" s="177"/>
      <c r="DCU36" s="120"/>
      <c r="DCV36" s="177"/>
      <c r="DCW36" s="120"/>
      <c r="DCX36" s="177"/>
      <c r="DCY36" s="120"/>
      <c r="DCZ36" s="177"/>
      <c r="DDA36" s="120"/>
      <c r="DDB36" s="177"/>
      <c r="DDC36" s="120"/>
      <c r="DDD36" s="177"/>
      <c r="DDE36" s="120"/>
      <c r="DDF36" s="177"/>
      <c r="DDG36" s="120"/>
      <c r="DDH36" s="177"/>
      <c r="DDI36" s="120"/>
      <c r="DDJ36" s="177"/>
      <c r="DDK36" s="120"/>
      <c r="DDL36" s="177"/>
      <c r="DDM36" s="120"/>
      <c r="DDN36" s="177"/>
      <c r="DDO36" s="120"/>
      <c r="DDP36" s="177"/>
      <c r="DDQ36" s="120"/>
      <c r="DDR36" s="177"/>
      <c r="DDS36" s="120"/>
      <c r="DDT36" s="177"/>
      <c r="DDU36" s="120"/>
      <c r="DDV36" s="177"/>
      <c r="DDW36" s="120"/>
      <c r="DDX36" s="177"/>
      <c r="DDY36" s="120"/>
      <c r="DDZ36" s="177"/>
      <c r="DEA36" s="120"/>
      <c r="DEB36" s="177"/>
      <c r="DEC36" s="120"/>
      <c r="DED36" s="177"/>
      <c r="DEE36" s="120"/>
      <c r="DEF36" s="177"/>
      <c r="DEG36" s="120"/>
      <c r="DEH36" s="177"/>
      <c r="DEI36" s="120"/>
      <c r="DEJ36" s="177"/>
      <c r="DEK36" s="120"/>
      <c r="DEL36" s="177"/>
      <c r="DEM36" s="120"/>
      <c r="DEN36" s="177"/>
      <c r="DEO36" s="120"/>
      <c r="DEP36" s="177"/>
      <c r="DEQ36" s="120"/>
      <c r="DER36" s="177"/>
      <c r="DES36" s="120"/>
      <c r="DET36" s="177"/>
      <c r="DEU36" s="120"/>
      <c r="DEV36" s="177"/>
      <c r="DEW36" s="120"/>
      <c r="DEX36" s="177"/>
      <c r="DEY36" s="120"/>
      <c r="DEZ36" s="177"/>
      <c r="DFA36" s="120"/>
      <c r="DFB36" s="177"/>
      <c r="DFC36" s="120"/>
      <c r="DFD36" s="177"/>
      <c r="DFE36" s="120"/>
      <c r="DFF36" s="177"/>
      <c r="DFG36" s="120"/>
      <c r="DFH36" s="177"/>
      <c r="DFI36" s="120"/>
      <c r="DFJ36" s="177"/>
      <c r="DFK36" s="120"/>
      <c r="DFL36" s="177"/>
      <c r="DFM36" s="120"/>
      <c r="DFN36" s="177"/>
      <c r="DFO36" s="120"/>
      <c r="DFP36" s="177"/>
      <c r="DFQ36" s="120"/>
      <c r="DFR36" s="177"/>
      <c r="DFS36" s="120"/>
      <c r="DFT36" s="177"/>
      <c r="DFU36" s="120"/>
      <c r="DFV36" s="177"/>
      <c r="DFW36" s="120"/>
      <c r="DFX36" s="177"/>
      <c r="DFY36" s="120"/>
      <c r="DFZ36" s="177"/>
      <c r="DGA36" s="120"/>
      <c r="DGB36" s="177"/>
      <c r="DGC36" s="120"/>
      <c r="DGD36" s="177"/>
      <c r="DGE36" s="120"/>
      <c r="DGF36" s="177"/>
      <c r="DGG36" s="120"/>
      <c r="DGH36" s="177"/>
      <c r="DGI36" s="120"/>
      <c r="DGJ36" s="177"/>
      <c r="DGK36" s="120"/>
      <c r="DGL36" s="177"/>
      <c r="DGM36" s="120"/>
      <c r="DGN36" s="177"/>
      <c r="DGO36" s="120"/>
      <c r="DGP36" s="177"/>
      <c r="DGQ36" s="120"/>
      <c r="DGR36" s="177"/>
      <c r="DGS36" s="120"/>
      <c r="DGT36" s="177"/>
      <c r="DGU36" s="120"/>
      <c r="DGV36" s="177"/>
      <c r="DGW36" s="120"/>
      <c r="DGX36" s="177"/>
      <c r="DGY36" s="120"/>
      <c r="DGZ36" s="177"/>
      <c r="DHA36" s="120"/>
      <c r="DHB36" s="177"/>
      <c r="DHC36" s="120"/>
      <c r="DHD36" s="177"/>
      <c r="DHE36" s="120"/>
      <c r="DHF36" s="177"/>
      <c r="DHG36" s="120"/>
      <c r="DHH36" s="177"/>
      <c r="DHI36" s="120"/>
      <c r="DHJ36" s="177"/>
      <c r="DHK36" s="120"/>
      <c r="DHL36" s="177"/>
      <c r="DHM36" s="120"/>
      <c r="DHN36" s="177"/>
      <c r="DHO36" s="120"/>
      <c r="DHP36" s="177"/>
      <c r="DHQ36" s="120"/>
      <c r="DHR36" s="177"/>
      <c r="DHS36" s="120"/>
      <c r="DHT36" s="177"/>
      <c r="DHU36" s="120"/>
      <c r="DHV36" s="177"/>
      <c r="DHW36" s="120"/>
      <c r="DHX36" s="177"/>
      <c r="DHY36" s="120"/>
      <c r="DHZ36" s="177"/>
      <c r="DIA36" s="120"/>
      <c r="DIB36" s="177"/>
      <c r="DIC36" s="120"/>
      <c r="DID36" s="177"/>
      <c r="DIE36" s="120"/>
      <c r="DIF36" s="177"/>
      <c r="DIG36" s="120"/>
      <c r="DIH36" s="177"/>
      <c r="DII36" s="120"/>
      <c r="DIJ36" s="177"/>
      <c r="DIK36" s="120"/>
      <c r="DIL36" s="177"/>
      <c r="DIM36" s="120"/>
      <c r="DIN36" s="177"/>
      <c r="DIO36" s="120"/>
      <c r="DIP36" s="177"/>
      <c r="DIQ36" s="120"/>
      <c r="DIR36" s="177"/>
      <c r="DIS36" s="120"/>
      <c r="DIT36" s="177"/>
      <c r="DIU36" s="120"/>
      <c r="DIV36" s="177"/>
      <c r="DIW36" s="120"/>
      <c r="DIX36" s="177"/>
      <c r="DIY36" s="120"/>
      <c r="DIZ36" s="177"/>
      <c r="DJA36" s="120"/>
      <c r="DJB36" s="177"/>
      <c r="DJC36" s="120"/>
      <c r="DJD36" s="177"/>
      <c r="DJE36" s="120"/>
      <c r="DJF36" s="177"/>
      <c r="DJG36" s="120"/>
      <c r="DJH36" s="177"/>
      <c r="DJI36" s="120"/>
      <c r="DJJ36" s="177"/>
      <c r="DJK36" s="120"/>
      <c r="DJL36" s="177"/>
      <c r="DJM36" s="120"/>
      <c r="DJN36" s="177"/>
      <c r="DJO36" s="120"/>
      <c r="DJP36" s="177"/>
      <c r="DJQ36" s="120"/>
      <c r="DJR36" s="177"/>
      <c r="DJS36" s="120"/>
      <c r="DJT36" s="177"/>
      <c r="DJU36" s="120"/>
      <c r="DJV36" s="177"/>
      <c r="DJW36" s="120"/>
      <c r="DJX36" s="177"/>
      <c r="DJY36" s="120"/>
      <c r="DJZ36" s="177"/>
      <c r="DKA36" s="120"/>
      <c r="DKB36" s="177"/>
      <c r="DKC36" s="120"/>
      <c r="DKD36" s="177"/>
      <c r="DKE36" s="120"/>
      <c r="DKF36" s="177"/>
      <c r="DKG36" s="120"/>
      <c r="DKH36" s="177"/>
      <c r="DKI36" s="120"/>
      <c r="DKJ36" s="177"/>
      <c r="DKK36" s="120"/>
      <c r="DKL36" s="177"/>
      <c r="DKM36" s="120"/>
      <c r="DKN36" s="177"/>
      <c r="DKO36" s="120"/>
      <c r="DKP36" s="177"/>
      <c r="DKQ36" s="120"/>
      <c r="DKR36" s="177"/>
      <c r="DKS36" s="120"/>
      <c r="DKT36" s="177"/>
      <c r="DKU36" s="120"/>
      <c r="DKV36" s="177"/>
      <c r="DKW36" s="120"/>
      <c r="DKX36" s="177"/>
      <c r="DKY36" s="120"/>
      <c r="DKZ36" s="177"/>
      <c r="DLA36" s="120"/>
      <c r="DLB36" s="177"/>
      <c r="DLC36" s="120"/>
      <c r="DLD36" s="177"/>
      <c r="DLE36" s="120"/>
      <c r="DLF36" s="177"/>
      <c r="DLG36" s="120"/>
      <c r="DLH36" s="177"/>
      <c r="DLI36" s="120"/>
      <c r="DLJ36" s="177"/>
      <c r="DLK36" s="120"/>
      <c r="DLL36" s="177"/>
      <c r="DLM36" s="120"/>
      <c r="DLN36" s="177"/>
      <c r="DLO36" s="120"/>
      <c r="DLP36" s="177"/>
      <c r="DLQ36" s="120"/>
      <c r="DLR36" s="177"/>
      <c r="DLS36" s="120"/>
      <c r="DLT36" s="177"/>
      <c r="DLU36" s="120"/>
      <c r="DLV36" s="177"/>
      <c r="DLW36" s="120"/>
      <c r="DLX36" s="177"/>
      <c r="DLY36" s="120"/>
      <c r="DLZ36" s="177"/>
      <c r="DMA36" s="120"/>
      <c r="DMB36" s="177"/>
      <c r="DMC36" s="120"/>
      <c r="DMD36" s="177"/>
      <c r="DME36" s="120"/>
      <c r="DMF36" s="177"/>
      <c r="DMG36" s="120"/>
      <c r="DMH36" s="177"/>
      <c r="DMI36" s="120"/>
      <c r="DMJ36" s="177"/>
      <c r="DMK36" s="120"/>
      <c r="DML36" s="177"/>
      <c r="DMM36" s="120"/>
      <c r="DMN36" s="177"/>
      <c r="DMO36" s="120"/>
      <c r="DMP36" s="177"/>
      <c r="DMQ36" s="120"/>
      <c r="DMR36" s="177"/>
      <c r="DMS36" s="120"/>
      <c r="DMT36" s="177"/>
      <c r="DMU36" s="120"/>
      <c r="DMV36" s="177"/>
      <c r="DMW36" s="120"/>
      <c r="DMX36" s="177"/>
      <c r="DMY36" s="120"/>
      <c r="DMZ36" s="177"/>
      <c r="DNA36" s="120"/>
      <c r="DNB36" s="177"/>
      <c r="DNC36" s="120"/>
      <c r="DND36" s="177"/>
      <c r="DNE36" s="120"/>
      <c r="DNF36" s="177"/>
      <c r="DNG36" s="120"/>
      <c r="DNH36" s="177"/>
      <c r="DNI36" s="120"/>
      <c r="DNJ36" s="177"/>
      <c r="DNK36" s="120"/>
      <c r="DNL36" s="177"/>
      <c r="DNM36" s="120"/>
      <c r="DNN36" s="177"/>
      <c r="DNO36" s="120"/>
      <c r="DNP36" s="177"/>
      <c r="DNQ36" s="120"/>
      <c r="DNR36" s="177"/>
      <c r="DNS36" s="120"/>
      <c r="DNT36" s="177"/>
      <c r="DNU36" s="120"/>
      <c r="DNV36" s="177"/>
      <c r="DNW36" s="120"/>
      <c r="DNX36" s="177"/>
      <c r="DNY36" s="120"/>
      <c r="DNZ36" s="177"/>
      <c r="DOA36" s="120"/>
      <c r="DOB36" s="177"/>
      <c r="DOC36" s="120"/>
      <c r="DOD36" s="177"/>
      <c r="DOE36" s="120"/>
      <c r="DOF36" s="177"/>
      <c r="DOG36" s="120"/>
      <c r="DOH36" s="177"/>
      <c r="DOI36" s="120"/>
      <c r="DOJ36" s="177"/>
      <c r="DOK36" s="120"/>
      <c r="DOL36" s="177"/>
      <c r="DOM36" s="120"/>
      <c r="DON36" s="177"/>
      <c r="DOO36" s="120"/>
      <c r="DOP36" s="177"/>
      <c r="DOQ36" s="120"/>
      <c r="DOR36" s="177"/>
      <c r="DOS36" s="120"/>
      <c r="DOT36" s="177"/>
      <c r="DOU36" s="120"/>
      <c r="DOV36" s="177"/>
      <c r="DOW36" s="120"/>
      <c r="DOX36" s="177"/>
      <c r="DOY36" s="120"/>
      <c r="DOZ36" s="177"/>
      <c r="DPA36" s="120"/>
      <c r="DPB36" s="177"/>
      <c r="DPC36" s="120"/>
      <c r="DPD36" s="177"/>
      <c r="DPE36" s="120"/>
      <c r="DPF36" s="177"/>
      <c r="DPG36" s="120"/>
      <c r="DPH36" s="177"/>
      <c r="DPI36" s="120"/>
      <c r="DPJ36" s="177"/>
      <c r="DPK36" s="120"/>
      <c r="DPL36" s="177"/>
      <c r="DPM36" s="120"/>
      <c r="DPN36" s="177"/>
      <c r="DPO36" s="120"/>
      <c r="DPP36" s="177"/>
      <c r="DPQ36" s="120"/>
      <c r="DPR36" s="177"/>
      <c r="DPS36" s="120"/>
      <c r="DPT36" s="177"/>
      <c r="DPU36" s="120"/>
      <c r="DPV36" s="177"/>
      <c r="DPW36" s="120"/>
      <c r="DPX36" s="177"/>
      <c r="DPY36" s="120"/>
      <c r="DPZ36" s="177"/>
      <c r="DQA36" s="120"/>
      <c r="DQB36" s="177"/>
      <c r="DQC36" s="120"/>
      <c r="DQD36" s="177"/>
      <c r="DQE36" s="120"/>
      <c r="DQF36" s="177"/>
      <c r="DQG36" s="120"/>
      <c r="DQH36" s="177"/>
      <c r="DQI36" s="120"/>
      <c r="DQJ36" s="177"/>
      <c r="DQK36" s="120"/>
      <c r="DQL36" s="177"/>
      <c r="DQM36" s="120"/>
      <c r="DQN36" s="177"/>
      <c r="DQO36" s="120"/>
      <c r="DQP36" s="177"/>
      <c r="DQQ36" s="120"/>
      <c r="DQR36" s="177"/>
      <c r="DQS36" s="120"/>
      <c r="DQT36" s="177"/>
      <c r="DQU36" s="120"/>
      <c r="DQV36" s="177"/>
      <c r="DQW36" s="120"/>
      <c r="DQX36" s="177"/>
      <c r="DQY36" s="120"/>
      <c r="DQZ36" s="177"/>
      <c r="DRA36" s="120"/>
      <c r="DRB36" s="177"/>
      <c r="DRC36" s="120"/>
      <c r="DRD36" s="177"/>
      <c r="DRE36" s="120"/>
      <c r="DRF36" s="177"/>
      <c r="DRG36" s="120"/>
      <c r="DRH36" s="177"/>
      <c r="DRI36" s="120"/>
      <c r="DRJ36" s="177"/>
      <c r="DRK36" s="120"/>
      <c r="DRL36" s="177"/>
      <c r="DRM36" s="120"/>
      <c r="DRN36" s="177"/>
      <c r="DRO36" s="120"/>
      <c r="DRP36" s="177"/>
      <c r="DRQ36" s="120"/>
      <c r="DRR36" s="177"/>
      <c r="DRS36" s="120"/>
      <c r="DRT36" s="177"/>
      <c r="DRU36" s="120"/>
      <c r="DRV36" s="177"/>
      <c r="DRW36" s="120"/>
      <c r="DRX36" s="177"/>
      <c r="DRY36" s="120"/>
      <c r="DRZ36" s="177"/>
      <c r="DSA36" s="120"/>
      <c r="DSB36" s="177"/>
      <c r="DSC36" s="120"/>
      <c r="DSD36" s="177"/>
      <c r="DSE36" s="120"/>
      <c r="DSF36" s="177"/>
      <c r="DSG36" s="120"/>
      <c r="DSH36" s="177"/>
      <c r="DSI36" s="120"/>
      <c r="DSJ36" s="177"/>
      <c r="DSK36" s="120"/>
      <c r="DSL36" s="177"/>
      <c r="DSM36" s="120"/>
      <c r="DSN36" s="177"/>
      <c r="DSO36" s="120"/>
      <c r="DSP36" s="177"/>
      <c r="DSQ36" s="120"/>
      <c r="DSR36" s="177"/>
      <c r="DSS36" s="120"/>
      <c r="DST36" s="177"/>
      <c r="DSU36" s="120"/>
      <c r="DSV36" s="177"/>
      <c r="DSW36" s="120"/>
      <c r="DSX36" s="177"/>
      <c r="DSY36" s="120"/>
      <c r="DSZ36" s="177"/>
      <c r="DTA36" s="120"/>
      <c r="DTB36" s="177"/>
      <c r="DTC36" s="120"/>
      <c r="DTD36" s="177"/>
      <c r="DTE36" s="120"/>
      <c r="DTF36" s="177"/>
      <c r="DTG36" s="120"/>
      <c r="DTH36" s="177"/>
      <c r="DTI36" s="120"/>
      <c r="DTJ36" s="177"/>
      <c r="DTK36" s="120"/>
      <c r="DTL36" s="177"/>
      <c r="DTM36" s="120"/>
      <c r="DTN36" s="177"/>
      <c r="DTO36" s="120"/>
      <c r="DTP36" s="177"/>
      <c r="DTQ36" s="120"/>
      <c r="DTR36" s="177"/>
      <c r="DTS36" s="120"/>
      <c r="DTT36" s="177"/>
      <c r="DTU36" s="120"/>
      <c r="DTV36" s="177"/>
      <c r="DTW36" s="120"/>
      <c r="DTX36" s="177"/>
      <c r="DTY36" s="120"/>
      <c r="DTZ36" s="177"/>
      <c r="DUA36" s="120"/>
      <c r="DUB36" s="177"/>
      <c r="DUC36" s="120"/>
      <c r="DUD36" s="177"/>
      <c r="DUE36" s="120"/>
      <c r="DUF36" s="177"/>
      <c r="DUG36" s="120"/>
      <c r="DUH36" s="177"/>
      <c r="DUI36" s="120"/>
      <c r="DUJ36" s="177"/>
      <c r="DUK36" s="120"/>
      <c r="DUL36" s="177"/>
      <c r="DUM36" s="120"/>
      <c r="DUN36" s="177"/>
      <c r="DUO36" s="120"/>
      <c r="DUP36" s="177"/>
      <c r="DUQ36" s="120"/>
      <c r="DUR36" s="177"/>
      <c r="DUS36" s="120"/>
      <c r="DUT36" s="177"/>
      <c r="DUU36" s="120"/>
      <c r="DUV36" s="177"/>
      <c r="DUW36" s="120"/>
      <c r="DUX36" s="177"/>
      <c r="DUY36" s="120"/>
      <c r="DUZ36" s="177"/>
      <c r="DVA36" s="120"/>
      <c r="DVB36" s="177"/>
      <c r="DVC36" s="120"/>
      <c r="DVD36" s="177"/>
      <c r="DVE36" s="120"/>
      <c r="DVF36" s="177"/>
      <c r="DVG36" s="120"/>
      <c r="DVH36" s="177"/>
      <c r="DVI36" s="120"/>
      <c r="DVJ36" s="177"/>
      <c r="DVK36" s="120"/>
      <c r="DVL36" s="177"/>
      <c r="DVM36" s="120"/>
      <c r="DVN36" s="177"/>
      <c r="DVO36" s="120"/>
      <c r="DVP36" s="177"/>
      <c r="DVQ36" s="120"/>
      <c r="DVR36" s="177"/>
      <c r="DVS36" s="120"/>
      <c r="DVT36" s="177"/>
      <c r="DVU36" s="120"/>
      <c r="DVV36" s="177"/>
      <c r="DVW36" s="120"/>
      <c r="DVX36" s="177"/>
      <c r="DVY36" s="120"/>
      <c r="DVZ36" s="177"/>
      <c r="DWA36" s="120"/>
      <c r="DWB36" s="177"/>
      <c r="DWC36" s="120"/>
      <c r="DWD36" s="177"/>
      <c r="DWE36" s="120"/>
      <c r="DWF36" s="177"/>
      <c r="DWG36" s="120"/>
      <c r="DWH36" s="177"/>
      <c r="DWI36" s="120"/>
      <c r="DWJ36" s="177"/>
      <c r="DWK36" s="120"/>
      <c r="DWL36" s="177"/>
      <c r="DWM36" s="120"/>
      <c r="DWN36" s="177"/>
      <c r="DWO36" s="120"/>
      <c r="DWP36" s="177"/>
      <c r="DWQ36" s="120"/>
      <c r="DWR36" s="177"/>
      <c r="DWS36" s="120"/>
      <c r="DWT36" s="177"/>
      <c r="DWU36" s="120"/>
      <c r="DWV36" s="177"/>
      <c r="DWW36" s="120"/>
      <c r="DWX36" s="177"/>
      <c r="DWY36" s="120"/>
      <c r="DWZ36" s="177"/>
      <c r="DXA36" s="120"/>
      <c r="DXB36" s="177"/>
      <c r="DXC36" s="120"/>
      <c r="DXD36" s="177"/>
      <c r="DXE36" s="120"/>
      <c r="DXF36" s="177"/>
      <c r="DXG36" s="120"/>
      <c r="DXH36" s="177"/>
      <c r="DXI36" s="120"/>
      <c r="DXJ36" s="177"/>
      <c r="DXK36" s="120"/>
      <c r="DXL36" s="177"/>
      <c r="DXM36" s="120"/>
      <c r="DXN36" s="177"/>
      <c r="DXO36" s="120"/>
      <c r="DXP36" s="177"/>
      <c r="DXQ36" s="120"/>
      <c r="DXR36" s="177"/>
      <c r="DXS36" s="120"/>
      <c r="DXT36" s="177"/>
      <c r="DXU36" s="120"/>
      <c r="DXV36" s="177"/>
      <c r="DXW36" s="120"/>
      <c r="DXX36" s="177"/>
      <c r="DXY36" s="120"/>
      <c r="DXZ36" s="177"/>
      <c r="DYA36" s="120"/>
      <c r="DYB36" s="177"/>
      <c r="DYC36" s="120"/>
      <c r="DYD36" s="177"/>
      <c r="DYE36" s="120"/>
      <c r="DYF36" s="177"/>
      <c r="DYG36" s="120"/>
      <c r="DYH36" s="177"/>
      <c r="DYI36" s="120"/>
      <c r="DYJ36" s="177"/>
      <c r="DYK36" s="120"/>
      <c r="DYL36" s="177"/>
      <c r="DYM36" s="120"/>
      <c r="DYN36" s="177"/>
      <c r="DYO36" s="120"/>
      <c r="DYP36" s="177"/>
      <c r="DYQ36" s="120"/>
      <c r="DYR36" s="177"/>
      <c r="DYS36" s="120"/>
      <c r="DYT36" s="177"/>
      <c r="DYU36" s="120"/>
      <c r="DYV36" s="177"/>
      <c r="DYW36" s="120"/>
      <c r="DYX36" s="177"/>
      <c r="DYY36" s="120"/>
      <c r="DYZ36" s="177"/>
      <c r="DZA36" s="120"/>
      <c r="DZB36" s="177"/>
      <c r="DZC36" s="120"/>
      <c r="DZD36" s="177"/>
      <c r="DZE36" s="120"/>
      <c r="DZF36" s="177"/>
      <c r="DZG36" s="120"/>
      <c r="DZH36" s="177"/>
      <c r="DZI36" s="120"/>
      <c r="DZJ36" s="177"/>
      <c r="DZK36" s="120"/>
      <c r="DZL36" s="177"/>
      <c r="DZM36" s="120"/>
      <c r="DZN36" s="177"/>
      <c r="DZO36" s="120"/>
      <c r="DZP36" s="177"/>
      <c r="DZQ36" s="120"/>
      <c r="DZR36" s="177"/>
      <c r="DZS36" s="120"/>
      <c r="DZT36" s="177"/>
      <c r="DZU36" s="120"/>
      <c r="DZV36" s="177"/>
      <c r="DZW36" s="120"/>
      <c r="DZX36" s="177"/>
      <c r="DZY36" s="120"/>
      <c r="DZZ36" s="177"/>
      <c r="EAA36" s="120"/>
      <c r="EAB36" s="177"/>
      <c r="EAC36" s="120"/>
      <c r="EAD36" s="177"/>
      <c r="EAE36" s="120"/>
      <c r="EAF36" s="177"/>
      <c r="EAG36" s="120"/>
      <c r="EAH36" s="177"/>
      <c r="EAI36" s="120"/>
      <c r="EAJ36" s="177"/>
      <c r="EAK36" s="120"/>
      <c r="EAL36" s="177"/>
      <c r="EAM36" s="120"/>
      <c r="EAN36" s="177"/>
      <c r="EAO36" s="120"/>
      <c r="EAP36" s="177"/>
      <c r="EAQ36" s="120"/>
      <c r="EAR36" s="177"/>
      <c r="EAS36" s="120"/>
      <c r="EAT36" s="177"/>
      <c r="EAU36" s="120"/>
      <c r="EAV36" s="177"/>
      <c r="EAW36" s="120"/>
      <c r="EAX36" s="177"/>
      <c r="EAY36" s="120"/>
      <c r="EAZ36" s="177"/>
      <c r="EBA36" s="120"/>
      <c r="EBB36" s="177"/>
      <c r="EBC36" s="120"/>
      <c r="EBD36" s="177"/>
      <c r="EBE36" s="120"/>
      <c r="EBF36" s="177"/>
      <c r="EBG36" s="120"/>
      <c r="EBH36" s="177"/>
      <c r="EBI36" s="120"/>
      <c r="EBJ36" s="177"/>
      <c r="EBK36" s="120"/>
      <c r="EBL36" s="177"/>
      <c r="EBM36" s="120"/>
      <c r="EBN36" s="177"/>
      <c r="EBO36" s="120"/>
      <c r="EBP36" s="177"/>
      <c r="EBQ36" s="120"/>
      <c r="EBR36" s="177"/>
      <c r="EBS36" s="120"/>
      <c r="EBT36" s="177"/>
      <c r="EBU36" s="120"/>
      <c r="EBV36" s="177"/>
      <c r="EBW36" s="120"/>
      <c r="EBX36" s="177"/>
      <c r="EBY36" s="120"/>
      <c r="EBZ36" s="177"/>
      <c r="ECA36" s="120"/>
      <c r="ECB36" s="177"/>
      <c r="ECC36" s="120"/>
      <c r="ECD36" s="177"/>
      <c r="ECE36" s="120"/>
      <c r="ECF36" s="177"/>
      <c r="ECG36" s="120"/>
      <c r="ECH36" s="177"/>
      <c r="ECI36" s="120"/>
      <c r="ECJ36" s="177"/>
      <c r="ECK36" s="120"/>
      <c r="ECL36" s="177"/>
      <c r="ECM36" s="120"/>
      <c r="ECN36" s="177"/>
      <c r="ECO36" s="120"/>
      <c r="ECP36" s="177"/>
      <c r="ECQ36" s="120"/>
      <c r="ECR36" s="177"/>
      <c r="ECS36" s="120"/>
      <c r="ECT36" s="177"/>
      <c r="ECU36" s="120"/>
      <c r="ECV36" s="177"/>
      <c r="ECW36" s="120"/>
      <c r="ECX36" s="177"/>
      <c r="ECY36" s="120"/>
      <c r="ECZ36" s="177"/>
      <c r="EDA36" s="120"/>
      <c r="EDB36" s="177"/>
      <c r="EDC36" s="120"/>
      <c r="EDD36" s="177"/>
      <c r="EDE36" s="120"/>
      <c r="EDF36" s="177"/>
      <c r="EDG36" s="120"/>
      <c r="EDH36" s="177"/>
      <c r="EDI36" s="120"/>
      <c r="EDJ36" s="177"/>
      <c r="EDK36" s="120"/>
      <c r="EDL36" s="177"/>
      <c r="EDM36" s="120"/>
      <c r="EDN36" s="177"/>
      <c r="EDO36" s="120"/>
      <c r="EDP36" s="177"/>
      <c r="EDQ36" s="120"/>
      <c r="EDR36" s="177"/>
      <c r="EDS36" s="120"/>
      <c r="EDT36" s="177"/>
      <c r="EDU36" s="120"/>
      <c r="EDV36" s="177"/>
      <c r="EDW36" s="120"/>
      <c r="EDX36" s="177"/>
      <c r="EDY36" s="120"/>
      <c r="EDZ36" s="177"/>
      <c r="EEA36" s="120"/>
      <c r="EEB36" s="177"/>
      <c r="EEC36" s="120"/>
      <c r="EED36" s="177"/>
      <c r="EEE36" s="120"/>
      <c r="EEF36" s="177"/>
      <c r="EEG36" s="120"/>
      <c r="EEH36" s="177"/>
      <c r="EEI36" s="120"/>
      <c r="EEJ36" s="177"/>
      <c r="EEK36" s="120"/>
      <c r="EEL36" s="177"/>
      <c r="EEM36" s="120"/>
      <c r="EEN36" s="177"/>
      <c r="EEO36" s="120"/>
      <c r="EEP36" s="177"/>
      <c r="EEQ36" s="120"/>
      <c r="EER36" s="177"/>
      <c r="EES36" s="120"/>
      <c r="EET36" s="177"/>
      <c r="EEU36" s="120"/>
      <c r="EEV36" s="177"/>
      <c r="EEW36" s="120"/>
      <c r="EEX36" s="177"/>
      <c r="EEY36" s="120"/>
      <c r="EEZ36" s="177"/>
      <c r="EFA36" s="120"/>
      <c r="EFB36" s="177"/>
      <c r="EFC36" s="120"/>
      <c r="EFD36" s="177"/>
      <c r="EFE36" s="120"/>
      <c r="EFF36" s="177"/>
      <c r="EFG36" s="120"/>
      <c r="EFH36" s="177"/>
      <c r="EFI36" s="120"/>
      <c r="EFJ36" s="177"/>
      <c r="EFK36" s="120"/>
      <c r="EFL36" s="177"/>
      <c r="EFM36" s="120"/>
      <c r="EFN36" s="177"/>
      <c r="EFO36" s="120"/>
      <c r="EFP36" s="177"/>
      <c r="EFQ36" s="120"/>
      <c r="EFR36" s="177"/>
      <c r="EFS36" s="120"/>
      <c r="EFT36" s="177"/>
      <c r="EFU36" s="120"/>
      <c r="EFV36" s="177"/>
      <c r="EFW36" s="120"/>
      <c r="EFX36" s="177"/>
      <c r="EFY36" s="120"/>
      <c r="EFZ36" s="177"/>
      <c r="EGA36" s="120"/>
      <c r="EGB36" s="177"/>
      <c r="EGC36" s="120"/>
      <c r="EGD36" s="177"/>
      <c r="EGE36" s="120"/>
      <c r="EGF36" s="177"/>
      <c r="EGG36" s="120"/>
      <c r="EGH36" s="177"/>
      <c r="EGI36" s="120"/>
      <c r="EGJ36" s="177"/>
      <c r="EGK36" s="120"/>
      <c r="EGL36" s="177"/>
      <c r="EGM36" s="120"/>
      <c r="EGN36" s="177"/>
      <c r="EGO36" s="120"/>
      <c r="EGP36" s="177"/>
      <c r="EGQ36" s="120"/>
      <c r="EGR36" s="177"/>
      <c r="EGS36" s="120"/>
      <c r="EGT36" s="177"/>
      <c r="EGU36" s="120"/>
      <c r="EGV36" s="177"/>
      <c r="EGW36" s="120"/>
      <c r="EGX36" s="177"/>
      <c r="EGY36" s="120"/>
      <c r="EGZ36" s="177"/>
      <c r="EHA36" s="120"/>
      <c r="EHB36" s="177"/>
      <c r="EHC36" s="120"/>
      <c r="EHD36" s="177"/>
      <c r="EHE36" s="120"/>
      <c r="EHF36" s="177"/>
      <c r="EHG36" s="120"/>
      <c r="EHH36" s="177"/>
      <c r="EHI36" s="120"/>
      <c r="EHJ36" s="177"/>
      <c r="EHK36" s="120"/>
      <c r="EHL36" s="177"/>
      <c r="EHM36" s="120"/>
      <c r="EHN36" s="177"/>
      <c r="EHO36" s="120"/>
      <c r="EHP36" s="177"/>
      <c r="EHQ36" s="120"/>
      <c r="EHR36" s="177"/>
      <c r="EHS36" s="120"/>
      <c r="EHT36" s="177"/>
      <c r="EHU36" s="120"/>
      <c r="EHV36" s="177"/>
      <c r="EHW36" s="120"/>
      <c r="EHX36" s="177"/>
      <c r="EHY36" s="120"/>
      <c r="EHZ36" s="177"/>
      <c r="EIA36" s="120"/>
      <c r="EIB36" s="177"/>
      <c r="EIC36" s="120"/>
      <c r="EID36" s="177"/>
      <c r="EIE36" s="120"/>
      <c r="EIF36" s="177"/>
      <c r="EIG36" s="120"/>
      <c r="EIH36" s="177"/>
      <c r="EII36" s="120"/>
      <c r="EIJ36" s="177"/>
      <c r="EIK36" s="120"/>
      <c r="EIL36" s="177"/>
      <c r="EIM36" s="120"/>
      <c r="EIN36" s="177"/>
      <c r="EIO36" s="120"/>
      <c r="EIP36" s="177"/>
      <c r="EIQ36" s="120"/>
      <c r="EIR36" s="177"/>
      <c r="EIS36" s="120"/>
      <c r="EIT36" s="177"/>
      <c r="EIU36" s="120"/>
      <c r="EIV36" s="177"/>
      <c r="EIW36" s="120"/>
      <c r="EIX36" s="177"/>
      <c r="EIY36" s="120"/>
      <c r="EIZ36" s="177"/>
      <c r="EJA36" s="120"/>
      <c r="EJB36" s="177"/>
      <c r="EJC36" s="120"/>
      <c r="EJD36" s="177"/>
      <c r="EJE36" s="120"/>
      <c r="EJF36" s="177"/>
      <c r="EJG36" s="120"/>
      <c r="EJH36" s="177"/>
      <c r="EJI36" s="120"/>
      <c r="EJJ36" s="177"/>
      <c r="EJK36" s="120"/>
      <c r="EJL36" s="177"/>
      <c r="EJM36" s="120"/>
      <c r="EJN36" s="177"/>
      <c r="EJO36" s="120"/>
      <c r="EJP36" s="177"/>
      <c r="EJQ36" s="120"/>
      <c r="EJR36" s="177"/>
      <c r="EJS36" s="120"/>
      <c r="EJT36" s="177"/>
      <c r="EJU36" s="120"/>
      <c r="EJV36" s="177"/>
      <c r="EJW36" s="120"/>
      <c r="EJX36" s="177"/>
      <c r="EJY36" s="120"/>
      <c r="EJZ36" s="177"/>
      <c r="EKA36" s="120"/>
      <c r="EKB36" s="177"/>
      <c r="EKC36" s="120"/>
      <c r="EKD36" s="177"/>
      <c r="EKE36" s="120"/>
      <c r="EKF36" s="177"/>
      <c r="EKG36" s="120"/>
      <c r="EKH36" s="177"/>
      <c r="EKI36" s="120"/>
      <c r="EKJ36" s="177"/>
      <c r="EKK36" s="120"/>
      <c r="EKL36" s="177"/>
      <c r="EKM36" s="120"/>
      <c r="EKN36" s="177"/>
      <c r="EKO36" s="120"/>
      <c r="EKP36" s="177"/>
      <c r="EKQ36" s="120"/>
      <c r="EKR36" s="177"/>
      <c r="EKS36" s="120"/>
      <c r="EKT36" s="177"/>
      <c r="EKU36" s="120"/>
      <c r="EKV36" s="177"/>
      <c r="EKW36" s="120"/>
      <c r="EKX36" s="177"/>
      <c r="EKY36" s="120"/>
      <c r="EKZ36" s="177"/>
      <c r="ELA36" s="120"/>
      <c r="ELB36" s="177"/>
      <c r="ELC36" s="120"/>
      <c r="ELD36" s="177"/>
      <c r="ELE36" s="120"/>
      <c r="ELF36" s="177"/>
      <c r="ELG36" s="120"/>
      <c r="ELH36" s="177"/>
      <c r="ELI36" s="120"/>
      <c r="ELJ36" s="177"/>
      <c r="ELK36" s="120"/>
      <c r="ELL36" s="177"/>
      <c r="ELM36" s="120"/>
      <c r="ELN36" s="177"/>
      <c r="ELO36" s="120"/>
      <c r="ELP36" s="177"/>
      <c r="ELQ36" s="120"/>
      <c r="ELR36" s="177"/>
      <c r="ELS36" s="120"/>
      <c r="ELT36" s="177"/>
      <c r="ELU36" s="120"/>
      <c r="ELV36" s="177"/>
      <c r="ELW36" s="120"/>
      <c r="ELX36" s="177"/>
      <c r="ELY36" s="120"/>
      <c r="ELZ36" s="177"/>
      <c r="EMA36" s="120"/>
      <c r="EMB36" s="177"/>
      <c r="EMC36" s="120"/>
      <c r="EMD36" s="177"/>
      <c r="EME36" s="120"/>
      <c r="EMF36" s="177"/>
      <c r="EMG36" s="120"/>
      <c r="EMH36" s="177"/>
      <c r="EMI36" s="120"/>
      <c r="EMJ36" s="177"/>
      <c r="EMK36" s="120"/>
      <c r="EML36" s="177"/>
      <c r="EMM36" s="120"/>
      <c r="EMN36" s="177"/>
      <c r="EMO36" s="120"/>
      <c r="EMP36" s="177"/>
      <c r="EMQ36" s="120"/>
      <c r="EMR36" s="177"/>
      <c r="EMS36" s="120"/>
      <c r="EMT36" s="177"/>
      <c r="EMU36" s="120"/>
      <c r="EMV36" s="177"/>
      <c r="EMW36" s="120"/>
      <c r="EMX36" s="177"/>
      <c r="EMY36" s="120"/>
      <c r="EMZ36" s="177"/>
      <c r="ENA36" s="120"/>
      <c r="ENB36" s="177"/>
      <c r="ENC36" s="120"/>
      <c r="END36" s="177"/>
      <c r="ENE36" s="120"/>
      <c r="ENF36" s="177"/>
      <c r="ENG36" s="120"/>
      <c r="ENH36" s="177"/>
      <c r="ENI36" s="120"/>
      <c r="ENJ36" s="177"/>
      <c r="ENK36" s="120"/>
      <c r="ENL36" s="177"/>
      <c r="ENM36" s="120"/>
      <c r="ENN36" s="177"/>
      <c r="ENO36" s="120"/>
      <c r="ENP36" s="177"/>
      <c r="ENQ36" s="120"/>
      <c r="ENR36" s="177"/>
      <c r="ENS36" s="120"/>
      <c r="ENT36" s="177"/>
      <c r="ENU36" s="120"/>
      <c r="ENV36" s="177"/>
      <c r="ENW36" s="120"/>
      <c r="ENX36" s="177"/>
      <c r="ENY36" s="120"/>
      <c r="ENZ36" s="177"/>
      <c r="EOA36" s="120"/>
      <c r="EOB36" s="177"/>
      <c r="EOC36" s="120"/>
      <c r="EOD36" s="177"/>
      <c r="EOE36" s="120"/>
      <c r="EOF36" s="177"/>
      <c r="EOG36" s="120"/>
      <c r="EOH36" s="177"/>
      <c r="EOI36" s="120"/>
      <c r="EOJ36" s="177"/>
      <c r="EOK36" s="120"/>
      <c r="EOL36" s="177"/>
      <c r="EOM36" s="120"/>
      <c r="EON36" s="177"/>
      <c r="EOO36" s="120"/>
      <c r="EOP36" s="177"/>
      <c r="EOQ36" s="120"/>
      <c r="EOR36" s="177"/>
      <c r="EOS36" s="120"/>
      <c r="EOT36" s="177"/>
      <c r="EOU36" s="120"/>
      <c r="EOV36" s="177"/>
      <c r="EOW36" s="120"/>
      <c r="EOX36" s="177"/>
      <c r="EOY36" s="120"/>
      <c r="EOZ36" s="177"/>
      <c r="EPA36" s="120"/>
      <c r="EPB36" s="177"/>
      <c r="EPC36" s="120"/>
      <c r="EPD36" s="177"/>
      <c r="EPE36" s="120"/>
      <c r="EPF36" s="177"/>
      <c r="EPG36" s="120"/>
      <c r="EPH36" s="177"/>
      <c r="EPI36" s="120"/>
      <c r="EPJ36" s="177"/>
      <c r="EPK36" s="120"/>
      <c r="EPL36" s="177"/>
      <c r="EPM36" s="120"/>
      <c r="EPN36" s="177"/>
      <c r="EPO36" s="120"/>
      <c r="EPP36" s="177"/>
      <c r="EPQ36" s="120"/>
      <c r="EPR36" s="177"/>
      <c r="EPS36" s="120"/>
      <c r="EPT36" s="177"/>
      <c r="EPU36" s="120"/>
      <c r="EPV36" s="177"/>
      <c r="EPW36" s="120"/>
      <c r="EPX36" s="177"/>
      <c r="EPY36" s="120"/>
      <c r="EPZ36" s="177"/>
      <c r="EQA36" s="120"/>
      <c r="EQB36" s="177"/>
      <c r="EQC36" s="120"/>
      <c r="EQD36" s="177"/>
      <c r="EQE36" s="120"/>
      <c r="EQF36" s="177"/>
      <c r="EQG36" s="120"/>
      <c r="EQH36" s="177"/>
      <c r="EQI36" s="120"/>
      <c r="EQJ36" s="177"/>
      <c r="EQK36" s="120"/>
      <c r="EQL36" s="177"/>
      <c r="EQM36" s="120"/>
      <c r="EQN36" s="177"/>
      <c r="EQO36" s="120"/>
      <c r="EQP36" s="177"/>
      <c r="EQQ36" s="120"/>
      <c r="EQR36" s="177"/>
      <c r="EQS36" s="120"/>
      <c r="EQT36" s="177"/>
      <c r="EQU36" s="120"/>
      <c r="EQV36" s="177"/>
      <c r="EQW36" s="120"/>
      <c r="EQX36" s="177"/>
      <c r="EQY36" s="120"/>
      <c r="EQZ36" s="177"/>
      <c r="ERA36" s="120"/>
      <c r="ERB36" s="177"/>
      <c r="ERC36" s="120"/>
      <c r="ERD36" s="177"/>
      <c r="ERE36" s="120"/>
      <c r="ERF36" s="177"/>
      <c r="ERG36" s="120"/>
      <c r="ERH36" s="177"/>
      <c r="ERI36" s="120"/>
      <c r="ERJ36" s="177"/>
      <c r="ERK36" s="120"/>
      <c r="ERL36" s="177"/>
      <c r="ERM36" s="120"/>
      <c r="ERN36" s="177"/>
      <c r="ERO36" s="120"/>
      <c r="ERP36" s="177"/>
      <c r="ERQ36" s="120"/>
      <c r="ERR36" s="177"/>
      <c r="ERS36" s="120"/>
      <c r="ERT36" s="177"/>
      <c r="ERU36" s="120"/>
      <c r="ERV36" s="177"/>
      <c r="ERW36" s="120"/>
      <c r="ERX36" s="177"/>
      <c r="ERY36" s="120"/>
      <c r="ERZ36" s="177"/>
      <c r="ESA36" s="120"/>
      <c r="ESB36" s="177"/>
      <c r="ESC36" s="120"/>
      <c r="ESD36" s="177"/>
      <c r="ESE36" s="120"/>
      <c r="ESF36" s="177"/>
      <c r="ESG36" s="120"/>
      <c r="ESH36" s="177"/>
      <c r="ESI36" s="120"/>
      <c r="ESJ36" s="177"/>
      <c r="ESK36" s="120"/>
      <c r="ESL36" s="177"/>
      <c r="ESM36" s="120"/>
      <c r="ESN36" s="177"/>
      <c r="ESO36" s="120"/>
      <c r="ESP36" s="177"/>
      <c r="ESQ36" s="120"/>
      <c r="ESR36" s="177"/>
      <c r="ESS36" s="120"/>
      <c r="EST36" s="177"/>
      <c r="ESU36" s="120"/>
      <c r="ESV36" s="177"/>
      <c r="ESW36" s="120"/>
      <c r="ESX36" s="177"/>
      <c r="ESY36" s="120"/>
      <c r="ESZ36" s="177"/>
      <c r="ETA36" s="120"/>
      <c r="ETB36" s="177"/>
      <c r="ETC36" s="120"/>
      <c r="ETD36" s="177"/>
      <c r="ETE36" s="120"/>
      <c r="ETF36" s="177"/>
      <c r="ETG36" s="120"/>
      <c r="ETH36" s="177"/>
      <c r="ETI36" s="120"/>
      <c r="ETJ36" s="177"/>
      <c r="ETK36" s="120"/>
      <c r="ETL36" s="177"/>
      <c r="ETM36" s="120"/>
      <c r="ETN36" s="177"/>
      <c r="ETO36" s="120"/>
      <c r="ETP36" s="177"/>
      <c r="ETQ36" s="120"/>
      <c r="ETR36" s="177"/>
      <c r="ETS36" s="120"/>
      <c r="ETT36" s="177"/>
      <c r="ETU36" s="120"/>
      <c r="ETV36" s="177"/>
      <c r="ETW36" s="120"/>
      <c r="ETX36" s="177"/>
      <c r="ETY36" s="120"/>
      <c r="ETZ36" s="177"/>
      <c r="EUA36" s="120"/>
      <c r="EUB36" s="177"/>
      <c r="EUC36" s="120"/>
      <c r="EUD36" s="177"/>
      <c r="EUE36" s="120"/>
      <c r="EUF36" s="177"/>
      <c r="EUG36" s="120"/>
      <c r="EUH36" s="177"/>
      <c r="EUI36" s="120"/>
      <c r="EUJ36" s="177"/>
      <c r="EUK36" s="120"/>
      <c r="EUL36" s="177"/>
      <c r="EUM36" s="120"/>
      <c r="EUN36" s="177"/>
      <c r="EUO36" s="120"/>
      <c r="EUP36" s="177"/>
      <c r="EUQ36" s="120"/>
      <c r="EUR36" s="177"/>
      <c r="EUS36" s="120"/>
      <c r="EUT36" s="177"/>
      <c r="EUU36" s="120"/>
      <c r="EUV36" s="177"/>
      <c r="EUW36" s="120"/>
      <c r="EUX36" s="177"/>
      <c r="EUY36" s="120"/>
      <c r="EUZ36" s="177"/>
      <c r="EVA36" s="120"/>
      <c r="EVB36" s="177"/>
      <c r="EVC36" s="120"/>
      <c r="EVD36" s="177"/>
      <c r="EVE36" s="120"/>
      <c r="EVF36" s="177"/>
      <c r="EVG36" s="120"/>
      <c r="EVH36" s="177"/>
      <c r="EVI36" s="120"/>
      <c r="EVJ36" s="177"/>
      <c r="EVK36" s="120"/>
      <c r="EVL36" s="177"/>
      <c r="EVM36" s="120"/>
      <c r="EVN36" s="177"/>
      <c r="EVO36" s="120"/>
      <c r="EVP36" s="177"/>
      <c r="EVQ36" s="120"/>
      <c r="EVR36" s="177"/>
      <c r="EVS36" s="120"/>
      <c r="EVT36" s="177"/>
      <c r="EVU36" s="120"/>
      <c r="EVV36" s="177"/>
      <c r="EVW36" s="120"/>
      <c r="EVX36" s="177"/>
      <c r="EVY36" s="120"/>
      <c r="EVZ36" s="177"/>
      <c r="EWA36" s="120"/>
      <c r="EWB36" s="177"/>
      <c r="EWC36" s="120"/>
      <c r="EWD36" s="177"/>
      <c r="EWE36" s="120"/>
      <c r="EWF36" s="177"/>
      <c r="EWG36" s="120"/>
      <c r="EWH36" s="177"/>
      <c r="EWI36" s="120"/>
      <c r="EWJ36" s="177"/>
      <c r="EWK36" s="120"/>
      <c r="EWL36" s="177"/>
      <c r="EWM36" s="120"/>
      <c r="EWN36" s="177"/>
      <c r="EWO36" s="120"/>
      <c r="EWP36" s="177"/>
      <c r="EWQ36" s="120"/>
      <c r="EWR36" s="177"/>
      <c r="EWS36" s="120"/>
      <c r="EWT36" s="177"/>
      <c r="EWU36" s="120"/>
      <c r="EWV36" s="177"/>
      <c r="EWW36" s="120"/>
      <c r="EWX36" s="177"/>
      <c r="EWY36" s="120"/>
      <c r="EWZ36" s="177"/>
      <c r="EXA36" s="120"/>
      <c r="EXB36" s="177"/>
      <c r="EXC36" s="120"/>
      <c r="EXD36" s="177"/>
      <c r="EXE36" s="120"/>
      <c r="EXF36" s="177"/>
      <c r="EXG36" s="120"/>
      <c r="EXH36" s="177"/>
      <c r="EXI36" s="120"/>
      <c r="EXJ36" s="177"/>
      <c r="EXK36" s="120"/>
      <c r="EXL36" s="177"/>
      <c r="EXM36" s="120"/>
      <c r="EXN36" s="177"/>
      <c r="EXO36" s="120"/>
      <c r="EXP36" s="177"/>
      <c r="EXQ36" s="120"/>
      <c r="EXR36" s="177"/>
      <c r="EXS36" s="120"/>
      <c r="EXT36" s="177"/>
      <c r="EXU36" s="120"/>
      <c r="EXV36" s="177"/>
      <c r="EXW36" s="120"/>
      <c r="EXX36" s="177"/>
      <c r="EXY36" s="120"/>
      <c r="EXZ36" s="177"/>
      <c r="EYA36" s="120"/>
      <c r="EYB36" s="177"/>
      <c r="EYC36" s="120"/>
      <c r="EYD36" s="177"/>
      <c r="EYE36" s="120"/>
      <c r="EYF36" s="177"/>
      <c r="EYG36" s="120"/>
      <c r="EYH36" s="177"/>
      <c r="EYI36" s="120"/>
      <c r="EYJ36" s="177"/>
      <c r="EYK36" s="120"/>
      <c r="EYL36" s="177"/>
      <c r="EYM36" s="120"/>
      <c r="EYN36" s="177"/>
      <c r="EYO36" s="120"/>
      <c r="EYP36" s="177"/>
      <c r="EYQ36" s="120"/>
      <c r="EYR36" s="177"/>
      <c r="EYS36" s="120"/>
      <c r="EYT36" s="177"/>
      <c r="EYU36" s="120"/>
      <c r="EYV36" s="177"/>
      <c r="EYW36" s="120"/>
      <c r="EYX36" s="177"/>
      <c r="EYY36" s="120"/>
      <c r="EYZ36" s="177"/>
      <c r="EZA36" s="120"/>
      <c r="EZB36" s="177"/>
      <c r="EZC36" s="120"/>
      <c r="EZD36" s="177"/>
      <c r="EZE36" s="120"/>
      <c r="EZF36" s="177"/>
      <c r="EZG36" s="120"/>
      <c r="EZH36" s="177"/>
      <c r="EZI36" s="120"/>
      <c r="EZJ36" s="177"/>
      <c r="EZK36" s="120"/>
      <c r="EZL36" s="177"/>
      <c r="EZM36" s="120"/>
      <c r="EZN36" s="177"/>
      <c r="EZO36" s="120"/>
      <c r="EZP36" s="177"/>
      <c r="EZQ36" s="120"/>
      <c r="EZR36" s="177"/>
      <c r="EZS36" s="120"/>
      <c r="EZT36" s="177"/>
      <c r="EZU36" s="120"/>
      <c r="EZV36" s="177"/>
      <c r="EZW36" s="120"/>
      <c r="EZX36" s="177"/>
      <c r="EZY36" s="120"/>
      <c r="EZZ36" s="177"/>
      <c r="FAA36" s="120"/>
      <c r="FAB36" s="177"/>
      <c r="FAC36" s="120"/>
      <c r="FAD36" s="177"/>
      <c r="FAE36" s="120"/>
      <c r="FAF36" s="177"/>
      <c r="FAG36" s="120"/>
      <c r="FAH36" s="177"/>
      <c r="FAI36" s="120"/>
      <c r="FAJ36" s="177"/>
      <c r="FAK36" s="120"/>
      <c r="FAL36" s="177"/>
      <c r="FAM36" s="120"/>
      <c r="FAN36" s="177"/>
      <c r="FAO36" s="120"/>
      <c r="FAP36" s="177"/>
      <c r="FAQ36" s="120"/>
      <c r="FAR36" s="177"/>
      <c r="FAS36" s="120"/>
      <c r="FAT36" s="177"/>
      <c r="FAU36" s="120"/>
      <c r="FAV36" s="177"/>
      <c r="FAW36" s="120"/>
      <c r="FAX36" s="177"/>
      <c r="FAY36" s="120"/>
      <c r="FAZ36" s="177"/>
      <c r="FBA36" s="120"/>
      <c r="FBB36" s="177"/>
      <c r="FBC36" s="120"/>
      <c r="FBD36" s="177"/>
      <c r="FBE36" s="120"/>
      <c r="FBF36" s="177"/>
      <c r="FBG36" s="120"/>
      <c r="FBH36" s="177"/>
      <c r="FBI36" s="120"/>
      <c r="FBJ36" s="177"/>
      <c r="FBK36" s="120"/>
      <c r="FBL36" s="177"/>
      <c r="FBM36" s="120"/>
      <c r="FBN36" s="177"/>
      <c r="FBO36" s="120"/>
      <c r="FBP36" s="177"/>
      <c r="FBQ36" s="120"/>
      <c r="FBR36" s="177"/>
      <c r="FBS36" s="120"/>
      <c r="FBT36" s="177"/>
      <c r="FBU36" s="120"/>
      <c r="FBV36" s="177"/>
      <c r="FBW36" s="120"/>
      <c r="FBX36" s="177"/>
      <c r="FBY36" s="120"/>
      <c r="FBZ36" s="177"/>
      <c r="FCA36" s="120"/>
      <c r="FCB36" s="177"/>
      <c r="FCC36" s="120"/>
      <c r="FCD36" s="177"/>
      <c r="FCE36" s="120"/>
      <c r="FCF36" s="177"/>
      <c r="FCG36" s="120"/>
      <c r="FCH36" s="177"/>
      <c r="FCI36" s="120"/>
      <c r="FCJ36" s="177"/>
      <c r="FCK36" s="120"/>
      <c r="FCL36" s="177"/>
      <c r="FCM36" s="120"/>
      <c r="FCN36" s="177"/>
      <c r="FCO36" s="120"/>
      <c r="FCP36" s="177"/>
      <c r="FCQ36" s="120"/>
      <c r="FCR36" s="177"/>
      <c r="FCS36" s="120"/>
      <c r="FCT36" s="177"/>
      <c r="FCU36" s="120"/>
      <c r="FCV36" s="177"/>
      <c r="FCW36" s="120"/>
      <c r="FCX36" s="177"/>
      <c r="FCY36" s="120"/>
      <c r="FCZ36" s="177"/>
      <c r="FDA36" s="120"/>
      <c r="FDB36" s="177"/>
      <c r="FDC36" s="120"/>
      <c r="FDD36" s="177"/>
      <c r="FDE36" s="120"/>
      <c r="FDF36" s="177"/>
      <c r="FDG36" s="120"/>
      <c r="FDH36" s="177"/>
      <c r="FDI36" s="120"/>
      <c r="FDJ36" s="177"/>
      <c r="FDK36" s="120"/>
      <c r="FDL36" s="177"/>
      <c r="FDM36" s="120"/>
      <c r="FDN36" s="177"/>
      <c r="FDO36" s="120"/>
      <c r="FDP36" s="177"/>
      <c r="FDQ36" s="120"/>
      <c r="FDR36" s="177"/>
      <c r="FDS36" s="120"/>
      <c r="FDT36" s="177"/>
      <c r="FDU36" s="120"/>
      <c r="FDV36" s="177"/>
      <c r="FDW36" s="120"/>
      <c r="FDX36" s="177"/>
      <c r="FDY36" s="120"/>
      <c r="FDZ36" s="177"/>
      <c r="FEA36" s="120"/>
      <c r="FEB36" s="177"/>
      <c r="FEC36" s="120"/>
      <c r="FED36" s="177"/>
      <c r="FEE36" s="120"/>
      <c r="FEF36" s="177"/>
      <c r="FEG36" s="120"/>
      <c r="FEH36" s="177"/>
      <c r="FEI36" s="120"/>
      <c r="FEJ36" s="177"/>
      <c r="FEK36" s="120"/>
      <c r="FEL36" s="177"/>
      <c r="FEM36" s="120"/>
      <c r="FEN36" s="177"/>
      <c r="FEO36" s="120"/>
      <c r="FEP36" s="177"/>
      <c r="FEQ36" s="120"/>
      <c r="FER36" s="177"/>
      <c r="FES36" s="120"/>
      <c r="FET36" s="177"/>
      <c r="FEU36" s="120"/>
      <c r="FEV36" s="177"/>
      <c r="FEW36" s="120"/>
      <c r="FEX36" s="177"/>
      <c r="FEY36" s="120"/>
      <c r="FEZ36" s="177"/>
      <c r="FFA36" s="120"/>
      <c r="FFB36" s="177"/>
      <c r="FFC36" s="120"/>
      <c r="FFD36" s="177"/>
      <c r="FFE36" s="120"/>
      <c r="FFF36" s="177"/>
      <c r="FFG36" s="120"/>
      <c r="FFH36" s="177"/>
      <c r="FFI36" s="120"/>
      <c r="FFJ36" s="177"/>
      <c r="FFK36" s="120"/>
      <c r="FFL36" s="177"/>
      <c r="FFM36" s="120"/>
      <c r="FFN36" s="177"/>
      <c r="FFO36" s="120"/>
      <c r="FFP36" s="177"/>
      <c r="FFQ36" s="120"/>
      <c r="FFR36" s="177"/>
      <c r="FFS36" s="120"/>
      <c r="FFT36" s="177"/>
      <c r="FFU36" s="120"/>
      <c r="FFV36" s="177"/>
      <c r="FFW36" s="120"/>
      <c r="FFX36" s="177"/>
      <c r="FFY36" s="120"/>
      <c r="FFZ36" s="177"/>
      <c r="FGA36" s="120"/>
      <c r="FGB36" s="177"/>
      <c r="FGC36" s="120"/>
      <c r="FGD36" s="177"/>
      <c r="FGE36" s="120"/>
      <c r="FGF36" s="177"/>
      <c r="FGG36" s="120"/>
      <c r="FGH36" s="177"/>
      <c r="FGI36" s="120"/>
      <c r="FGJ36" s="177"/>
      <c r="FGK36" s="120"/>
      <c r="FGL36" s="177"/>
      <c r="FGM36" s="120"/>
      <c r="FGN36" s="177"/>
      <c r="FGO36" s="120"/>
      <c r="FGP36" s="177"/>
      <c r="FGQ36" s="120"/>
      <c r="FGR36" s="177"/>
      <c r="FGS36" s="120"/>
      <c r="FGT36" s="177"/>
      <c r="FGU36" s="120"/>
      <c r="FGV36" s="177"/>
      <c r="FGW36" s="120"/>
      <c r="FGX36" s="177"/>
      <c r="FGY36" s="120"/>
      <c r="FGZ36" s="177"/>
      <c r="FHA36" s="120"/>
      <c r="FHB36" s="177"/>
      <c r="FHC36" s="120"/>
      <c r="FHD36" s="177"/>
      <c r="FHE36" s="120"/>
      <c r="FHF36" s="177"/>
      <c r="FHG36" s="120"/>
      <c r="FHH36" s="177"/>
      <c r="FHI36" s="120"/>
      <c r="FHJ36" s="177"/>
      <c r="FHK36" s="120"/>
      <c r="FHL36" s="177"/>
      <c r="FHM36" s="120"/>
      <c r="FHN36" s="177"/>
      <c r="FHO36" s="120"/>
      <c r="FHP36" s="177"/>
      <c r="FHQ36" s="120"/>
      <c r="FHR36" s="177"/>
      <c r="FHS36" s="120"/>
      <c r="FHT36" s="177"/>
      <c r="FHU36" s="120"/>
      <c r="FHV36" s="177"/>
      <c r="FHW36" s="120"/>
      <c r="FHX36" s="177"/>
      <c r="FHY36" s="120"/>
      <c r="FHZ36" s="177"/>
      <c r="FIA36" s="120"/>
      <c r="FIB36" s="177"/>
      <c r="FIC36" s="120"/>
      <c r="FID36" s="177"/>
      <c r="FIE36" s="120"/>
      <c r="FIF36" s="177"/>
      <c r="FIG36" s="120"/>
      <c r="FIH36" s="177"/>
      <c r="FII36" s="120"/>
      <c r="FIJ36" s="177"/>
      <c r="FIK36" s="120"/>
      <c r="FIL36" s="177"/>
      <c r="FIM36" s="120"/>
      <c r="FIN36" s="177"/>
      <c r="FIO36" s="120"/>
      <c r="FIP36" s="177"/>
      <c r="FIQ36" s="120"/>
      <c r="FIR36" s="177"/>
      <c r="FIS36" s="120"/>
      <c r="FIT36" s="177"/>
      <c r="FIU36" s="120"/>
      <c r="FIV36" s="177"/>
      <c r="FIW36" s="120"/>
      <c r="FIX36" s="177"/>
      <c r="FIY36" s="120"/>
      <c r="FIZ36" s="177"/>
      <c r="FJA36" s="120"/>
      <c r="FJB36" s="177"/>
      <c r="FJC36" s="120"/>
      <c r="FJD36" s="177"/>
      <c r="FJE36" s="120"/>
      <c r="FJF36" s="177"/>
      <c r="FJG36" s="120"/>
      <c r="FJH36" s="177"/>
      <c r="FJI36" s="120"/>
      <c r="FJJ36" s="177"/>
      <c r="FJK36" s="120"/>
      <c r="FJL36" s="177"/>
      <c r="FJM36" s="120"/>
      <c r="FJN36" s="177"/>
      <c r="FJO36" s="120"/>
      <c r="FJP36" s="177"/>
      <c r="FJQ36" s="120"/>
      <c r="FJR36" s="177"/>
      <c r="FJS36" s="120"/>
      <c r="FJT36" s="177"/>
      <c r="FJU36" s="120"/>
      <c r="FJV36" s="177"/>
      <c r="FJW36" s="120"/>
      <c r="FJX36" s="177"/>
      <c r="FJY36" s="120"/>
      <c r="FJZ36" s="177"/>
      <c r="FKA36" s="120"/>
      <c r="FKB36" s="177"/>
      <c r="FKC36" s="120"/>
      <c r="FKD36" s="177"/>
      <c r="FKE36" s="120"/>
      <c r="FKF36" s="177"/>
      <c r="FKG36" s="120"/>
      <c r="FKH36" s="177"/>
      <c r="FKI36" s="120"/>
      <c r="FKJ36" s="177"/>
      <c r="FKK36" s="120"/>
      <c r="FKL36" s="177"/>
      <c r="FKM36" s="120"/>
      <c r="FKN36" s="177"/>
      <c r="FKO36" s="120"/>
      <c r="FKP36" s="177"/>
      <c r="FKQ36" s="120"/>
      <c r="FKR36" s="177"/>
      <c r="FKS36" s="120"/>
      <c r="FKT36" s="177"/>
      <c r="FKU36" s="120"/>
      <c r="FKV36" s="177"/>
      <c r="FKW36" s="120"/>
      <c r="FKX36" s="177"/>
      <c r="FKY36" s="120"/>
      <c r="FKZ36" s="177"/>
      <c r="FLA36" s="120"/>
      <c r="FLB36" s="177"/>
      <c r="FLC36" s="120"/>
      <c r="FLD36" s="177"/>
      <c r="FLE36" s="120"/>
      <c r="FLF36" s="177"/>
      <c r="FLG36" s="120"/>
      <c r="FLH36" s="177"/>
      <c r="FLI36" s="120"/>
      <c r="FLJ36" s="177"/>
      <c r="FLK36" s="120"/>
      <c r="FLL36" s="177"/>
      <c r="FLM36" s="120"/>
      <c r="FLN36" s="177"/>
      <c r="FLO36" s="120"/>
      <c r="FLP36" s="177"/>
      <c r="FLQ36" s="120"/>
      <c r="FLR36" s="177"/>
      <c r="FLS36" s="120"/>
      <c r="FLT36" s="177"/>
      <c r="FLU36" s="120"/>
      <c r="FLV36" s="177"/>
      <c r="FLW36" s="120"/>
      <c r="FLX36" s="177"/>
      <c r="FLY36" s="120"/>
      <c r="FLZ36" s="177"/>
      <c r="FMA36" s="120"/>
      <c r="FMB36" s="177"/>
      <c r="FMC36" s="120"/>
      <c r="FMD36" s="177"/>
      <c r="FME36" s="120"/>
      <c r="FMF36" s="177"/>
      <c r="FMG36" s="120"/>
      <c r="FMH36" s="177"/>
      <c r="FMI36" s="120"/>
      <c r="FMJ36" s="177"/>
      <c r="FMK36" s="120"/>
      <c r="FML36" s="177"/>
      <c r="FMM36" s="120"/>
      <c r="FMN36" s="177"/>
      <c r="FMO36" s="120"/>
      <c r="FMP36" s="177"/>
      <c r="FMQ36" s="120"/>
      <c r="FMR36" s="177"/>
      <c r="FMS36" s="120"/>
      <c r="FMT36" s="177"/>
      <c r="FMU36" s="120"/>
      <c r="FMV36" s="177"/>
      <c r="FMW36" s="120"/>
      <c r="FMX36" s="177"/>
      <c r="FMY36" s="120"/>
      <c r="FMZ36" s="177"/>
      <c r="FNA36" s="120"/>
      <c r="FNB36" s="177"/>
      <c r="FNC36" s="120"/>
      <c r="FND36" s="177"/>
      <c r="FNE36" s="120"/>
      <c r="FNF36" s="177"/>
      <c r="FNG36" s="120"/>
      <c r="FNH36" s="177"/>
      <c r="FNI36" s="120"/>
      <c r="FNJ36" s="177"/>
      <c r="FNK36" s="120"/>
      <c r="FNL36" s="177"/>
      <c r="FNM36" s="120"/>
      <c r="FNN36" s="177"/>
      <c r="FNO36" s="120"/>
      <c r="FNP36" s="177"/>
      <c r="FNQ36" s="120"/>
      <c r="FNR36" s="177"/>
      <c r="FNS36" s="120"/>
      <c r="FNT36" s="177"/>
      <c r="FNU36" s="120"/>
      <c r="FNV36" s="177"/>
      <c r="FNW36" s="120"/>
      <c r="FNX36" s="177"/>
      <c r="FNY36" s="120"/>
      <c r="FNZ36" s="177"/>
      <c r="FOA36" s="120"/>
      <c r="FOB36" s="177"/>
      <c r="FOC36" s="120"/>
      <c r="FOD36" s="177"/>
      <c r="FOE36" s="120"/>
      <c r="FOF36" s="177"/>
      <c r="FOG36" s="120"/>
      <c r="FOH36" s="177"/>
      <c r="FOI36" s="120"/>
      <c r="FOJ36" s="177"/>
      <c r="FOK36" s="120"/>
      <c r="FOL36" s="177"/>
      <c r="FOM36" s="120"/>
      <c r="FON36" s="177"/>
      <c r="FOO36" s="120"/>
      <c r="FOP36" s="177"/>
      <c r="FOQ36" s="120"/>
      <c r="FOR36" s="177"/>
      <c r="FOS36" s="120"/>
      <c r="FOT36" s="177"/>
      <c r="FOU36" s="120"/>
      <c r="FOV36" s="177"/>
      <c r="FOW36" s="120"/>
      <c r="FOX36" s="177"/>
      <c r="FOY36" s="120"/>
      <c r="FOZ36" s="177"/>
      <c r="FPA36" s="120"/>
      <c r="FPB36" s="177"/>
      <c r="FPC36" s="120"/>
      <c r="FPD36" s="177"/>
      <c r="FPE36" s="120"/>
      <c r="FPF36" s="177"/>
      <c r="FPG36" s="120"/>
      <c r="FPH36" s="177"/>
      <c r="FPI36" s="120"/>
      <c r="FPJ36" s="177"/>
      <c r="FPK36" s="120"/>
      <c r="FPL36" s="177"/>
      <c r="FPM36" s="120"/>
      <c r="FPN36" s="177"/>
      <c r="FPO36" s="120"/>
      <c r="FPP36" s="177"/>
      <c r="FPQ36" s="120"/>
      <c r="FPR36" s="177"/>
      <c r="FPS36" s="120"/>
      <c r="FPT36" s="177"/>
      <c r="FPU36" s="120"/>
      <c r="FPV36" s="177"/>
      <c r="FPW36" s="120"/>
      <c r="FPX36" s="177"/>
      <c r="FPY36" s="120"/>
      <c r="FPZ36" s="177"/>
      <c r="FQA36" s="120"/>
      <c r="FQB36" s="177"/>
      <c r="FQC36" s="120"/>
      <c r="FQD36" s="177"/>
      <c r="FQE36" s="120"/>
      <c r="FQF36" s="177"/>
      <c r="FQG36" s="120"/>
      <c r="FQH36" s="177"/>
      <c r="FQI36" s="120"/>
      <c r="FQJ36" s="177"/>
      <c r="FQK36" s="120"/>
      <c r="FQL36" s="177"/>
      <c r="FQM36" s="120"/>
      <c r="FQN36" s="177"/>
      <c r="FQO36" s="120"/>
      <c r="FQP36" s="177"/>
      <c r="FQQ36" s="120"/>
      <c r="FQR36" s="177"/>
      <c r="FQS36" s="120"/>
      <c r="FQT36" s="177"/>
      <c r="FQU36" s="120"/>
      <c r="FQV36" s="177"/>
      <c r="FQW36" s="120"/>
      <c r="FQX36" s="177"/>
      <c r="FQY36" s="120"/>
      <c r="FQZ36" s="177"/>
      <c r="FRA36" s="120"/>
      <c r="FRB36" s="177"/>
      <c r="FRC36" s="120"/>
      <c r="FRD36" s="177"/>
      <c r="FRE36" s="120"/>
      <c r="FRF36" s="177"/>
      <c r="FRG36" s="120"/>
      <c r="FRH36" s="177"/>
      <c r="FRI36" s="120"/>
      <c r="FRJ36" s="177"/>
      <c r="FRK36" s="120"/>
      <c r="FRL36" s="177"/>
      <c r="FRM36" s="120"/>
      <c r="FRN36" s="177"/>
      <c r="FRO36" s="120"/>
      <c r="FRP36" s="177"/>
      <c r="FRQ36" s="120"/>
      <c r="FRR36" s="177"/>
      <c r="FRS36" s="120"/>
      <c r="FRT36" s="177"/>
      <c r="FRU36" s="120"/>
      <c r="FRV36" s="177"/>
      <c r="FRW36" s="120"/>
      <c r="FRX36" s="177"/>
      <c r="FRY36" s="120"/>
      <c r="FRZ36" s="177"/>
      <c r="FSA36" s="120"/>
      <c r="FSB36" s="177"/>
      <c r="FSC36" s="120"/>
      <c r="FSD36" s="177"/>
      <c r="FSE36" s="120"/>
      <c r="FSF36" s="177"/>
      <c r="FSG36" s="120"/>
      <c r="FSH36" s="177"/>
      <c r="FSI36" s="120"/>
      <c r="FSJ36" s="177"/>
      <c r="FSK36" s="120"/>
      <c r="FSL36" s="177"/>
      <c r="FSM36" s="120"/>
      <c r="FSN36" s="177"/>
      <c r="FSO36" s="120"/>
      <c r="FSP36" s="177"/>
      <c r="FSQ36" s="120"/>
      <c r="FSR36" s="177"/>
      <c r="FSS36" s="120"/>
      <c r="FST36" s="177"/>
      <c r="FSU36" s="120"/>
      <c r="FSV36" s="177"/>
      <c r="FSW36" s="120"/>
      <c r="FSX36" s="177"/>
      <c r="FSY36" s="120"/>
      <c r="FSZ36" s="177"/>
      <c r="FTA36" s="120"/>
      <c r="FTB36" s="177"/>
      <c r="FTC36" s="120"/>
      <c r="FTD36" s="177"/>
      <c r="FTE36" s="120"/>
      <c r="FTF36" s="177"/>
      <c r="FTG36" s="120"/>
      <c r="FTH36" s="177"/>
      <c r="FTI36" s="120"/>
      <c r="FTJ36" s="177"/>
      <c r="FTK36" s="120"/>
      <c r="FTL36" s="177"/>
      <c r="FTM36" s="120"/>
      <c r="FTN36" s="177"/>
      <c r="FTO36" s="120"/>
      <c r="FTP36" s="177"/>
      <c r="FTQ36" s="120"/>
      <c r="FTR36" s="177"/>
      <c r="FTS36" s="120"/>
      <c r="FTT36" s="177"/>
      <c r="FTU36" s="120"/>
      <c r="FTV36" s="177"/>
      <c r="FTW36" s="120"/>
      <c r="FTX36" s="177"/>
      <c r="FTY36" s="120"/>
      <c r="FTZ36" s="177"/>
      <c r="FUA36" s="120"/>
      <c r="FUB36" s="177"/>
      <c r="FUC36" s="120"/>
      <c r="FUD36" s="177"/>
      <c r="FUE36" s="120"/>
      <c r="FUF36" s="177"/>
      <c r="FUG36" s="120"/>
      <c r="FUH36" s="177"/>
      <c r="FUI36" s="120"/>
      <c r="FUJ36" s="177"/>
      <c r="FUK36" s="120"/>
      <c r="FUL36" s="177"/>
      <c r="FUM36" s="120"/>
      <c r="FUN36" s="177"/>
      <c r="FUO36" s="120"/>
      <c r="FUP36" s="177"/>
      <c r="FUQ36" s="120"/>
      <c r="FUR36" s="177"/>
      <c r="FUS36" s="120"/>
      <c r="FUT36" s="177"/>
      <c r="FUU36" s="120"/>
      <c r="FUV36" s="177"/>
      <c r="FUW36" s="120"/>
      <c r="FUX36" s="177"/>
      <c r="FUY36" s="120"/>
      <c r="FUZ36" s="177"/>
      <c r="FVA36" s="120"/>
      <c r="FVB36" s="177"/>
      <c r="FVC36" s="120"/>
      <c r="FVD36" s="177"/>
      <c r="FVE36" s="120"/>
      <c r="FVF36" s="177"/>
      <c r="FVG36" s="120"/>
      <c r="FVH36" s="177"/>
      <c r="FVI36" s="120"/>
      <c r="FVJ36" s="177"/>
      <c r="FVK36" s="120"/>
      <c r="FVL36" s="177"/>
      <c r="FVM36" s="120"/>
      <c r="FVN36" s="177"/>
      <c r="FVO36" s="120"/>
      <c r="FVP36" s="177"/>
      <c r="FVQ36" s="120"/>
      <c r="FVR36" s="177"/>
      <c r="FVS36" s="120"/>
      <c r="FVT36" s="177"/>
      <c r="FVU36" s="120"/>
      <c r="FVV36" s="177"/>
      <c r="FVW36" s="120"/>
      <c r="FVX36" s="177"/>
      <c r="FVY36" s="120"/>
      <c r="FVZ36" s="177"/>
      <c r="FWA36" s="120"/>
      <c r="FWB36" s="177"/>
      <c r="FWC36" s="120"/>
      <c r="FWD36" s="177"/>
      <c r="FWE36" s="120"/>
      <c r="FWF36" s="177"/>
      <c r="FWG36" s="120"/>
      <c r="FWH36" s="177"/>
      <c r="FWI36" s="120"/>
      <c r="FWJ36" s="177"/>
      <c r="FWK36" s="120"/>
      <c r="FWL36" s="177"/>
      <c r="FWM36" s="120"/>
      <c r="FWN36" s="177"/>
      <c r="FWO36" s="120"/>
      <c r="FWP36" s="177"/>
      <c r="FWQ36" s="120"/>
      <c r="FWR36" s="177"/>
      <c r="FWS36" s="120"/>
      <c r="FWT36" s="177"/>
      <c r="FWU36" s="120"/>
      <c r="FWV36" s="177"/>
      <c r="FWW36" s="120"/>
      <c r="FWX36" s="177"/>
      <c r="FWY36" s="120"/>
      <c r="FWZ36" s="177"/>
      <c r="FXA36" s="120"/>
      <c r="FXB36" s="177"/>
      <c r="FXC36" s="120"/>
      <c r="FXD36" s="177"/>
      <c r="FXE36" s="120"/>
      <c r="FXF36" s="177"/>
      <c r="FXG36" s="120"/>
      <c r="FXH36" s="177"/>
      <c r="FXI36" s="120"/>
      <c r="FXJ36" s="177"/>
      <c r="FXK36" s="120"/>
      <c r="FXL36" s="177"/>
      <c r="FXM36" s="120"/>
      <c r="FXN36" s="177"/>
      <c r="FXO36" s="120"/>
      <c r="FXP36" s="177"/>
      <c r="FXQ36" s="120"/>
      <c r="FXR36" s="177"/>
      <c r="FXS36" s="120"/>
      <c r="FXT36" s="177"/>
      <c r="FXU36" s="120"/>
      <c r="FXV36" s="177"/>
      <c r="FXW36" s="120"/>
      <c r="FXX36" s="177"/>
      <c r="FXY36" s="120"/>
      <c r="FXZ36" s="177"/>
      <c r="FYA36" s="120"/>
      <c r="FYB36" s="177"/>
      <c r="FYC36" s="120"/>
      <c r="FYD36" s="177"/>
      <c r="FYE36" s="120"/>
      <c r="FYF36" s="177"/>
      <c r="FYG36" s="120"/>
      <c r="FYH36" s="177"/>
      <c r="FYI36" s="120"/>
      <c r="FYJ36" s="177"/>
      <c r="FYK36" s="120"/>
      <c r="FYL36" s="177"/>
      <c r="FYM36" s="120"/>
      <c r="FYN36" s="177"/>
      <c r="FYO36" s="120"/>
      <c r="FYP36" s="177"/>
      <c r="FYQ36" s="120"/>
      <c r="FYR36" s="177"/>
      <c r="FYS36" s="120"/>
      <c r="FYT36" s="177"/>
      <c r="FYU36" s="120"/>
      <c r="FYV36" s="177"/>
      <c r="FYW36" s="120"/>
      <c r="FYX36" s="177"/>
      <c r="FYY36" s="120"/>
      <c r="FYZ36" s="177"/>
      <c r="FZA36" s="120"/>
      <c r="FZB36" s="177"/>
      <c r="FZC36" s="120"/>
      <c r="FZD36" s="177"/>
      <c r="FZE36" s="120"/>
      <c r="FZF36" s="177"/>
      <c r="FZG36" s="120"/>
      <c r="FZH36" s="177"/>
      <c r="FZI36" s="120"/>
      <c r="FZJ36" s="177"/>
      <c r="FZK36" s="120"/>
      <c r="FZL36" s="177"/>
      <c r="FZM36" s="120"/>
      <c r="FZN36" s="177"/>
      <c r="FZO36" s="120"/>
      <c r="FZP36" s="177"/>
      <c r="FZQ36" s="120"/>
      <c r="FZR36" s="177"/>
      <c r="FZS36" s="120"/>
      <c r="FZT36" s="177"/>
      <c r="FZU36" s="120"/>
      <c r="FZV36" s="177"/>
      <c r="FZW36" s="120"/>
      <c r="FZX36" s="177"/>
      <c r="FZY36" s="120"/>
      <c r="FZZ36" s="177"/>
      <c r="GAA36" s="120"/>
      <c r="GAB36" s="177"/>
      <c r="GAC36" s="120"/>
      <c r="GAD36" s="177"/>
      <c r="GAE36" s="120"/>
      <c r="GAF36" s="177"/>
      <c r="GAG36" s="120"/>
      <c r="GAH36" s="177"/>
      <c r="GAI36" s="120"/>
      <c r="GAJ36" s="177"/>
      <c r="GAK36" s="120"/>
      <c r="GAL36" s="177"/>
      <c r="GAM36" s="120"/>
      <c r="GAN36" s="177"/>
      <c r="GAO36" s="120"/>
      <c r="GAP36" s="177"/>
      <c r="GAQ36" s="120"/>
      <c r="GAR36" s="177"/>
      <c r="GAS36" s="120"/>
      <c r="GAT36" s="177"/>
      <c r="GAU36" s="120"/>
      <c r="GAV36" s="177"/>
      <c r="GAW36" s="120"/>
      <c r="GAX36" s="177"/>
      <c r="GAY36" s="120"/>
      <c r="GAZ36" s="177"/>
      <c r="GBA36" s="120"/>
      <c r="GBB36" s="177"/>
      <c r="GBC36" s="120"/>
      <c r="GBD36" s="177"/>
      <c r="GBE36" s="120"/>
      <c r="GBF36" s="177"/>
      <c r="GBG36" s="120"/>
      <c r="GBH36" s="177"/>
      <c r="GBI36" s="120"/>
      <c r="GBJ36" s="177"/>
      <c r="GBK36" s="120"/>
      <c r="GBL36" s="177"/>
      <c r="GBM36" s="120"/>
      <c r="GBN36" s="177"/>
      <c r="GBO36" s="120"/>
      <c r="GBP36" s="177"/>
      <c r="GBQ36" s="120"/>
      <c r="GBR36" s="177"/>
      <c r="GBS36" s="120"/>
      <c r="GBT36" s="177"/>
      <c r="GBU36" s="120"/>
      <c r="GBV36" s="177"/>
      <c r="GBW36" s="120"/>
      <c r="GBX36" s="177"/>
      <c r="GBY36" s="120"/>
      <c r="GBZ36" s="177"/>
      <c r="GCA36" s="120"/>
      <c r="GCB36" s="177"/>
      <c r="GCC36" s="120"/>
      <c r="GCD36" s="177"/>
      <c r="GCE36" s="120"/>
      <c r="GCF36" s="177"/>
      <c r="GCG36" s="120"/>
      <c r="GCH36" s="177"/>
      <c r="GCI36" s="120"/>
      <c r="GCJ36" s="177"/>
      <c r="GCK36" s="120"/>
      <c r="GCL36" s="177"/>
      <c r="GCM36" s="120"/>
      <c r="GCN36" s="177"/>
      <c r="GCO36" s="120"/>
      <c r="GCP36" s="177"/>
      <c r="GCQ36" s="120"/>
      <c r="GCR36" s="177"/>
      <c r="GCS36" s="120"/>
      <c r="GCT36" s="177"/>
      <c r="GCU36" s="120"/>
      <c r="GCV36" s="177"/>
      <c r="GCW36" s="120"/>
      <c r="GCX36" s="177"/>
      <c r="GCY36" s="120"/>
      <c r="GCZ36" s="177"/>
      <c r="GDA36" s="120"/>
      <c r="GDB36" s="177"/>
      <c r="GDC36" s="120"/>
      <c r="GDD36" s="177"/>
      <c r="GDE36" s="120"/>
      <c r="GDF36" s="177"/>
      <c r="GDG36" s="120"/>
      <c r="GDH36" s="177"/>
      <c r="GDI36" s="120"/>
      <c r="GDJ36" s="177"/>
      <c r="GDK36" s="120"/>
      <c r="GDL36" s="177"/>
      <c r="GDM36" s="120"/>
      <c r="GDN36" s="177"/>
      <c r="GDO36" s="120"/>
      <c r="GDP36" s="177"/>
      <c r="GDQ36" s="120"/>
      <c r="GDR36" s="177"/>
      <c r="GDS36" s="120"/>
      <c r="GDT36" s="177"/>
      <c r="GDU36" s="120"/>
      <c r="GDV36" s="177"/>
      <c r="GDW36" s="120"/>
      <c r="GDX36" s="177"/>
      <c r="GDY36" s="120"/>
      <c r="GDZ36" s="177"/>
      <c r="GEA36" s="120"/>
      <c r="GEB36" s="177"/>
      <c r="GEC36" s="120"/>
      <c r="GED36" s="177"/>
      <c r="GEE36" s="120"/>
      <c r="GEF36" s="177"/>
      <c r="GEG36" s="120"/>
      <c r="GEH36" s="177"/>
      <c r="GEI36" s="120"/>
      <c r="GEJ36" s="177"/>
      <c r="GEK36" s="120"/>
      <c r="GEL36" s="177"/>
      <c r="GEM36" s="120"/>
      <c r="GEN36" s="177"/>
      <c r="GEO36" s="120"/>
      <c r="GEP36" s="177"/>
      <c r="GEQ36" s="120"/>
      <c r="GER36" s="177"/>
      <c r="GES36" s="120"/>
      <c r="GET36" s="177"/>
      <c r="GEU36" s="120"/>
      <c r="GEV36" s="177"/>
      <c r="GEW36" s="120"/>
      <c r="GEX36" s="177"/>
      <c r="GEY36" s="120"/>
      <c r="GEZ36" s="177"/>
      <c r="GFA36" s="120"/>
      <c r="GFB36" s="177"/>
      <c r="GFC36" s="120"/>
      <c r="GFD36" s="177"/>
      <c r="GFE36" s="120"/>
      <c r="GFF36" s="177"/>
      <c r="GFG36" s="120"/>
      <c r="GFH36" s="177"/>
      <c r="GFI36" s="120"/>
      <c r="GFJ36" s="177"/>
      <c r="GFK36" s="120"/>
      <c r="GFL36" s="177"/>
      <c r="GFM36" s="120"/>
      <c r="GFN36" s="177"/>
      <c r="GFO36" s="120"/>
      <c r="GFP36" s="177"/>
      <c r="GFQ36" s="120"/>
      <c r="GFR36" s="177"/>
      <c r="GFS36" s="120"/>
      <c r="GFT36" s="177"/>
      <c r="GFU36" s="120"/>
      <c r="GFV36" s="177"/>
      <c r="GFW36" s="120"/>
      <c r="GFX36" s="177"/>
      <c r="GFY36" s="120"/>
      <c r="GFZ36" s="177"/>
      <c r="GGA36" s="120"/>
      <c r="GGB36" s="177"/>
      <c r="GGC36" s="120"/>
      <c r="GGD36" s="177"/>
      <c r="GGE36" s="120"/>
      <c r="GGF36" s="177"/>
      <c r="GGG36" s="120"/>
      <c r="GGH36" s="177"/>
      <c r="GGI36" s="120"/>
      <c r="GGJ36" s="177"/>
      <c r="GGK36" s="120"/>
      <c r="GGL36" s="177"/>
      <c r="GGM36" s="120"/>
      <c r="GGN36" s="177"/>
      <c r="GGO36" s="120"/>
      <c r="GGP36" s="177"/>
      <c r="GGQ36" s="120"/>
      <c r="GGR36" s="177"/>
      <c r="GGS36" s="120"/>
      <c r="GGT36" s="177"/>
      <c r="GGU36" s="120"/>
      <c r="GGV36" s="177"/>
      <c r="GGW36" s="120"/>
      <c r="GGX36" s="177"/>
      <c r="GGY36" s="120"/>
      <c r="GGZ36" s="177"/>
      <c r="GHA36" s="120"/>
      <c r="GHB36" s="177"/>
      <c r="GHC36" s="120"/>
      <c r="GHD36" s="177"/>
      <c r="GHE36" s="120"/>
      <c r="GHF36" s="177"/>
      <c r="GHG36" s="120"/>
      <c r="GHH36" s="177"/>
      <c r="GHI36" s="120"/>
      <c r="GHJ36" s="177"/>
      <c r="GHK36" s="120"/>
      <c r="GHL36" s="177"/>
      <c r="GHM36" s="120"/>
      <c r="GHN36" s="177"/>
      <c r="GHO36" s="120"/>
      <c r="GHP36" s="177"/>
      <c r="GHQ36" s="120"/>
      <c r="GHR36" s="177"/>
      <c r="GHS36" s="120"/>
      <c r="GHT36" s="177"/>
      <c r="GHU36" s="120"/>
      <c r="GHV36" s="177"/>
      <c r="GHW36" s="120"/>
      <c r="GHX36" s="177"/>
      <c r="GHY36" s="120"/>
      <c r="GHZ36" s="177"/>
      <c r="GIA36" s="120"/>
      <c r="GIB36" s="177"/>
      <c r="GIC36" s="120"/>
      <c r="GID36" s="177"/>
      <c r="GIE36" s="120"/>
      <c r="GIF36" s="177"/>
      <c r="GIG36" s="120"/>
      <c r="GIH36" s="177"/>
      <c r="GII36" s="120"/>
      <c r="GIJ36" s="177"/>
      <c r="GIK36" s="120"/>
      <c r="GIL36" s="177"/>
      <c r="GIM36" s="120"/>
      <c r="GIN36" s="177"/>
      <c r="GIO36" s="120"/>
      <c r="GIP36" s="177"/>
      <c r="GIQ36" s="120"/>
      <c r="GIR36" s="177"/>
      <c r="GIS36" s="120"/>
      <c r="GIT36" s="177"/>
      <c r="GIU36" s="120"/>
      <c r="GIV36" s="177"/>
      <c r="GIW36" s="120"/>
      <c r="GIX36" s="177"/>
      <c r="GIY36" s="120"/>
      <c r="GIZ36" s="177"/>
      <c r="GJA36" s="120"/>
      <c r="GJB36" s="177"/>
      <c r="GJC36" s="120"/>
      <c r="GJD36" s="177"/>
      <c r="GJE36" s="120"/>
      <c r="GJF36" s="177"/>
      <c r="GJG36" s="120"/>
      <c r="GJH36" s="177"/>
      <c r="GJI36" s="120"/>
      <c r="GJJ36" s="177"/>
      <c r="GJK36" s="120"/>
      <c r="GJL36" s="177"/>
      <c r="GJM36" s="120"/>
      <c r="GJN36" s="177"/>
      <c r="GJO36" s="120"/>
      <c r="GJP36" s="177"/>
      <c r="GJQ36" s="120"/>
      <c r="GJR36" s="177"/>
      <c r="GJS36" s="120"/>
      <c r="GJT36" s="177"/>
      <c r="GJU36" s="120"/>
      <c r="GJV36" s="177"/>
      <c r="GJW36" s="120"/>
      <c r="GJX36" s="177"/>
      <c r="GJY36" s="120"/>
      <c r="GJZ36" s="177"/>
      <c r="GKA36" s="120"/>
      <c r="GKB36" s="177"/>
      <c r="GKC36" s="120"/>
      <c r="GKD36" s="177"/>
      <c r="GKE36" s="120"/>
      <c r="GKF36" s="177"/>
      <c r="GKG36" s="120"/>
      <c r="GKH36" s="177"/>
      <c r="GKI36" s="120"/>
      <c r="GKJ36" s="177"/>
      <c r="GKK36" s="120"/>
      <c r="GKL36" s="177"/>
      <c r="GKM36" s="120"/>
      <c r="GKN36" s="177"/>
      <c r="GKO36" s="120"/>
      <c r="GKP36" s="177"/>
      <c r="GKQ36" s="120"/>
      <c r="GKR36" s="177"/>
      <c r="GKS36" s="120"/>
      <c r="GKT36" s="177"/>
      <c r="GKU36" s="120"/>
      <c r="GKV36" s="177"/>
      <c r="GKW36" s="120"/>
      <c r="GKX36" s="177"/>
      <c r="GKY36" s="120"/>
      <c r="GKZ36" s="177"/>
      <c r="GLA36" s="120"/>
      <c r="GLB36" s="177"/>
      <c r="GLC36" s="120"/>
      <c r="GLD36" s="177"/>
      <c r="GLE36" s="120"/>
      <c r="GLF36" s="177"/>
      <c r="GLG36" s="120"/>
      <c r="GLH36" s="177"/>
      <c r="GLI36" s="120"/>
      <c r="GLJ36" s="177"/>
      <c r="GLK36" s="120"/>
      <c r="GLL36" s="177"/>
      <c r="GLM36" s="120"/>
      <c r="GLN36" s="177"/>
      <c r="GLO36" s="120"/>
      <c r="GLP36" s="177"/>
      <c r="GLQ36" s="120"/>
      <c r="GLR36" s="177"/>
      <c r="GLS36" s="120"/>
      <c r="GLT36" s="177"/>
      <c r="GLU36" s="120"/>
      <c r="GLV36" s="177"/>
      <c r="GLW36" s="120"/>
      <c r="GLX36" s="177"/>
      <c r="GLY36" s="120"/>
      <c r="GLZ36" s="177"/>
      <c r="GMA36" s="120"/>
      <c r="GMB36" s="177"/>
      <c r="GMC36" s="120"/>
      <c r="GMD36" s="177"/>
      <c r="GME36" s="120"/>
      <c r="GMF36" s="177"/>
      <c r="GMG36" s="120"/>
      <c r="GMH36" s="177"/>
      <c r="GMI36" s="120"/>
      <c r="GMJ36" s="177"/>
      <c r="GMK36" s="120"/>
      <c r="GML36" s="177"/>
      <c r="GMM36" s="120"/>
      <c r="GMN36" s="177"/>
      <c r="GMO36" s="120"/>
      <c r="GMP36" s="177"/>
      <c r="GMQ36" s="120"/>
      <c r="GMR36" s="177"/>
      <c r="GMS36" s="120"/>
      <c r="GMT36" s="177"/>
      <c r="GMU36" s="120"/>
      <c r="GMV36" s="177"/>
      <c r="GMW36" s="120"/>
      <c r="GMX36" s="177"/>
      <c r="GMY36" s="120"/>
      <c r="GMZ36" s="177"/>
      <c r="GNA36" s="120"/>
      <c r="GNB36" s="177"/>
      <c r="GNC36" s="120"/>
      <c r="GND36" s="177"/>
      <c r="GNE36" s="120"/>
      <c r="GNF36" s="177"/>
      <c r="GNG36" s="120"/>
      <c r="GNH36" s="177"/>
      <c r="GNI36" s="120"/>
      <c r="GNJ36" s="177"/>
      <c r="GNK36" s="120"/>
      <c r="GNL36" s="177"/>
      <c r="GNM36" s="120"/>
      <c r="GNN36" s="177"/>
      <c r="GNO36" s="120"/>
      <c r="GNP36" s="177"/>
      <c r="GNQ36" s="120"/>
      <c r="GNR36" s="177"/>
      <c r="GNS36" s="120"/>
      <c r="GNT36" s="177"/>
      <c r="GNU36" s="120"/>
      <c r="GNV36" s="177"/>
      <c r="GNW36" s="120"/>
      <c r="GNX36" s="177"/>
      <c r="GNY36" s="120"/>
      <c r="GNZ36" s="177"/>
      <c r="GOA36" s="120"/>
      <c r="GOB36" s="177"/>
      <c r="GOC36" s="120"/>
      <c r="GOD36" s="177"/>
      <c r="GOE36" s="120"/>
      <c r="GOF36" s="177"/>
      <c r="GOG36" s="120"/>
      <c r="GOH36" s="177"/>
      <c r="GOI36" s="120"/>
      <c r="GOJ36" s="177"/>
      <c r="GOK36" s="120"/>
      <c r="GOL36" s="177"/>
      <c r="GOM36" s="120"/>
      <c r="GON36" s="177"/>
      <c r="GOO36" s="120"/>
      <c r="GOP36" s="177"/>
      <c r="GOQ36" s="120"/>
      <c r="GOR36" s="177"/>
      <c r="GOS36" s="120"/>
      <c r="GOT36" s="177"/>
      <c r="GOU36" s="120"/>
      <c r="GOV36" s="177"/>
      <c r="GOW36" s="120"/>
      <c r="GOX36" s="177"/>
      <c r="GOY36" s="120"/>
      <c r="GOZ36" s="177"/>
      <c r="GPA36" s="120"/>
      <c r="GPB36" s="177"/>
      <c r="GPC36" s="120"/>
      <c r="GPD36" s="177"/>
      <c r="GPE36" s="120"/>
      <c r="GPF36" s="177"/>
      <c r="GPG36" s="120"/>
      <c r="GPH36" s="177"/>
      <c r="GPI36" s="120"/>
      <c r="GPJ36" s="177"/>
      <c r="GPK36" s="120"/>
      <c r="GPL36" s="177"/>
      <c r="GPM36" s="120"/>
      <c r="GPN36" s="177"/>
      <c r="GPO36" s="120"/>
      <c r="GPP36" s="177"/>
      <c r="GPQ36" s="120"/>
      <c r="GPR36" s="177"/>
      <c r="GPS36" s="120"/>
      <c r="GPT36" s="177"/>
      <c r="GPU36" s="120"/>
      <c r="GPV36" s="177"/>
      <c r="GPW36" s="120"/>
      <c r="GPX36" s="177"/>
      <c r="GPY36" s="120"/>
      <c r="GPZ36" s="177"/>
      <c r="GQA36" s="120"/>
      <c r="GQB36" s="177"/>
      <c r="GQC36" s="120"/>
      <c r="GQD36" s="177"/>
      <c r="GQE36" s="120"/>
      <c r="GQF36" s="177"/>
      <c r="GQG36" s="120"/>
      <c r="GQH36" s="177"/>
      <c r="GQI36" s="120"/>
      <c r="GQJ36" s="177"/>
      <c r="GQK36" s="120"/>
      <c r="GQL36" s="177"/>
      <c r="GQM36" s="120"/>
      <c r="GQN36" s="177"/>
      <c r="GQO36" s="120"/>
      <c r="GQP36" s="177"/>
      <c r="GQQ36" s="120"/>
      <c r="GQR36" s="177"/>
      <c r="GQS36" s="120"/>
      <c r="GQT36" s="177"/>
      <c r="GQU36" s="120"/>
      <c r="GQV36" s="177"/>
      <c r="GQW36" s="120"/>
      <c r="GQX36" s="177"/>
      <c r="GQY36" s="120"/>
      <c r="GQZ36" s="177"/>
      <c r="GRA36" s="120"/>
      <c r="GRB36" s="177"/>
      <c r="GRC36" s="120"/>
      <c r="GRD36" s="177"/>
      <c r="GRE36" s="120"/>
      <c r="GRF36" s="177"/>
      <c r="GRG36" s="120"/>
      <c r="GRH36" s="177"/>
      <c r="GRI36" s="120"/>
      <c r="GRJ36" s="177"/>
      <c r="GRK36" s="120"/>
      <c r="GRL36" s="177"/>
      <c r="GRM36" s="120"/>
      <c r="GRN36" s="177"/>
      <c r="GRO36" s="120"/>
      <c r="GRP36" s="177"/>
      <c r="GRQ36" s="120"/>
      <c r="GRR36" s="177"/>
      <c r="GRS36" s="120"/>
      <c r="GRT36" s="177"/>
      <c r="GRU36" s="120"/>
      <c r="GRV36" s="177"/>
      <c r="GRW36" s="120"/>
      <c r="GRX36" s="177"/>
      <c r="GRY36" s="120"/>
      <c r="GRZ36" s="177"/>
      <c r="GSA36" s="120"/>
      <c r="GSB36" s="177"/>
      <c r="GSC36" s="120"/>
      <c r="GSD36" s="177"/>
      <c r="GSE36" s="120"/>
      <c r="GSF36" s="177"/>
      <c r="GSG36" s="120"/>
      <c r="GSH36" s="177"/>
      <c r="GSI36" s="120"/>
      <c r="GSJ36" s="177"/>
      <c r="GSK36" s="120"/>
      <c r="GSL36" s="177"/>
      <c r="GSM36" s="120"/>
      <c r="GSN36" s="177"/>
      <c r="GSO36" s="120"/>
      <c r="GSP36" s="177"/>
      <c r="GSQ36" s="120"/>
      <c r="GSR36" s="177"/>
      <c r="GSS36" s="120"/>
      <c r="GST36" s="177"/>
      <c r="GSU36" s="120"/>
      <c r="GSV36" s="177"/>
      <c r="GSW36" s="120"/>
      <c r="GSX36" s="177"/>
      <c r="GSY36" s="120"/>
      <c r="GSZ36" s="177"/>
      <c r="GTA36" s="120"/>
      <c r="GTB36" s="177"/>
      <c r="GTC36" s="120"/>
      <c r="GTD36" s="177"/>
      <c r="GTE36" s="120"/>
      <c r="GTF36" s="177"/>
      <c r="GTG36" s="120"/>
      <c r="GTH36" s="177"/>
      <c r="GTI36" s="120"/>
      <c r="GTJ36" s="177"/>
      <c r="GTK36" s="120"/>
      <c r="GTL36" s="177"/>
      <c r="GTM36" s="120"/>
      <c r="GTN36" s="177"/>
      <c r="GTO36" s="120"/>
      <c r="GTP36" s="177"/>
      <c r="GTQ36" s="120"/>
      <c r="GTR36" s="177"/>
      <c r="GTS36" s="120"/>
      <c r="GTT36" s="177"/>
      <c r="GTU36" s="120"/>
      <c r="GTV36" s="177"/>
      <c r="GTW36" s="120"/>
      <c r="GTX36" s="177"/>
      <c r="GTY36" s="120"/>
      <c r="GTZ36" s="177"/>
      <c r="GUA36" s="120"/>
      <c r="GUB36" s="177"/>
      <c r="GUC36" s="120"/>
      <c r="GUD36" s="177"/>
      <c r="GUE36" s="120"/>
      <c r="GUF36" s="177"/>
      <c r="GUG36" s="120"/>
      <c r="GUH36" s="177"/>
      <c r="GUI36" s="120"/>
      <c r="GUJ36" s="177"/>
      <c r="GUK36" s="120"/>
      <c r="GUL36" s="177"/>
      <c r="GUM36" s="120"/>
      <c r="GUN36" s="177"/>
      <c r="GUO36" s="120"/>
      <c r="GUP36" s="177"/>
      <c r="GUQ36" s="120"/>
      <c r="GUR36" s="177"/>
      <c r="GUS36" s="120"/>
      <c r="GUT36" s="177"/>
      <c r="GUU36" s="120"/>
      <c r="GUV36" s="177"/>
      <c r="GUW36" s="120"/>
      <c r="GUX36" s="177"/>
      <c r="GUY36" s="120"/>
      <c r="GUZ36" s="177"/>
      <c r="GVA36" s="120"/>
      <c r="GVB36" s="177"/>
      <c r="GVC36" s="120"/>
      <c r="GVD36" s="177"/>
      <c r="GVE36" s="120"/>
      <c r="GVF36" s="177"/>
      <c r="GVG36" s="120"/>
      <c r="GVH36" s="177"/>
      <c r="GVI36" s="120"/>
      <c r="GVJ36" s="177"/>
      <c r="GVK36" s="120"/>
      <c r="GVL36" s="177"/>
      <c r="GVM36" s="120"/>
      <c r="GVN36" s="177"/>
      <c r="GVO36" s="120"/>
      <c r="GVP36" s="177"/>
      <c r="GVQ36" s="120"/>
      <c r="GVR36" s="177"/>
      <c r="GVS36" s="120"/>
      <c r="GVT36" s="177"/>
      <c r="GVU36" s="120"/>
      <c r="GVV36" s="177"/>
      <c r="GVW36" s="120"/>
      <c r="GVX36" s="177"/>
      <c r="GVY36" s="120"/>
      <c r="GVZ36" s="177"/>
      <c r="GWA36" s="120"/>
      <c r="GWB36" s="177"/>
      <c r="GWC36" s="120"/>
      <c r="GWD36" s="177"/>
      <c r="GWE36" s="120"/>
      <c r="GWF36" s="177"/>
      <c r="GWG36" s="120"/>
      <c r="GWH36" s="177"/>
      <c r="GWI36" s="120"/>
      <c r="GWJ36" s="177"/>
      <c r="GWK36" s="120"/>
      <c r="GWL36" s="177"/>
      <c r="GWM36" s="120"/>
      <c r="GWN36" s="177"/>
      <c r="GWO36" s="120"/>
      <c r="GWP36" s="177"/>
      <c r="GWQ36" s="120"/>
      <c r="GWR36" s="177"/>
      <c r="GWS36" s="120"/>
      <c r="GWT36" s="177"/>
      <c r="GWU36" s="120"/>
      <c r="GWV36" s="177"/>
      <c r="GWW36" s="120"/>
      <c r="GWX36" s="177"/>
      <c r="GWY36" s="120"/>
      <c r="GWZ36" s="177"/>
      <c r="GXA36" s="120"/>
      <c r="GXB36" s="177"/>
      <c r="GXC36" s="120"/>
      <c r="GXD36" s="177"/>
      <c r="GXE36" s="120"/>
      <c r="GXF36" s="177"/>
      <c r="GXG36" s="120"/>
      <c r="GXH36" s="177"/>
      <c r="GXI36" s="120"/>
      <c r="GXJ36" s="177"/>
      <c r="GXK36" s="120"/>
      <c r="GXL36" s="177"/>
      <c r="GXM36" s="120"/>
      <c r="GXN36" s="177"/>
      <c r="GXO36" s="120"/>
      <c r="GXP36" s="177"/>
      <c r="GXQ36" s="120"/>
      <c r="GXR36" s="177"/>
      <c r="GXS36" s="120"/>
      <c r="GXT36" s="177"/>
      <c r="GXU36" s="120"/>
      <c r="GXV36" s="177"/>
      <c r="GXW36" s="120"/>
      <c r="GXX36" s="177"/>
      <c r="GXY36" s="120"/>
      <c r="GXZ36" s="177"/>
      <c r="GYA36" s="120"/>
      <c r="GYB36" s="177"/>
      <c r="GYC36" s="120"/>
      <c r="GYD36" s="177"/>
      <c r="GYE36" s="120"/>
      <c r="GYF36" s="177"/>
      <c r="GYG36" s="120"/>
      <c r="GYH36" s="177"/>
      <c r="GYI36" s="120"/>
      <c r="GYJ36" s="177"/>
      <c r="GYK36" s="120"/>
      <c r="GYL36" s="177"/>
      <c r="GYM36" s="120"/>
      <c r="GYN36" s="177"/>
      <c r="GYO36" s="120"/>
      <c r="GYP36" s="177"/>
      <c r="GYQ36" s="120"/>
      <c r="GYR36" s="177"/>
      <c r="GYS36" s="120"/>
      <c r="GYT36" s="177"/>
      <c r="GYU36" s="120"/>
      <c r="GYV36" s="177"/>
      <c r="GYW36" s="120"/>
      <c r="GYX36" s="177"/>
      <c r="GYY36" s="120"/>
      <c r="GYZ36" s="177"/>
      <c r="GZA36" s="120"/>
      <c r="GZB36" s="177"/>
      <c r="GZC36" s="120"/>
      <c r="GZD36" s="177"/>
      <c r="GZE36" s="120"/>
      <c r="GZF36" s="177"/>
      <c r="GZG36" s="120"/>
      <c r="GZH36" s="177"/>
      <c r="GZI36" s="120"/>
      <c r="GZJ36" s="177"/>
      <c r="GZK36" s="120"/>
      <c r="GZL36" s="177"/>
      <c r="GZM36" s="120"/>
      <c r="GZN36" s="177"/>
      <c r="GZO36" s="120"/>
      <c r="GZP36" s="177"/>
      <c r="GZQ36" s="120"/>
      <c r="GZR36" s="177"/>
      <c r="GZS36" s="120"/>
      <c r="GZT36" s="177"/>
      <c r="GZU36" s="120"/>
      <c r="GZV36" s="177"/>
      <c r="GZW36" s="120"/>
      <c r="GZX36" s="177"/>
      <c r="GZY36" s="120"/>
      <c r="GZZ36" s="177"/>
      <c r="HAA36" s="120"/>
      <c r="HAB36" s="177"/>
      <c r="HAC36" s="120"/>
      <c r="HAD36" s="177"/>
      <c r="HAE36" s="120"/>
      <c r="HAF36" s="177"/>
      <c r="HAG36" s="120"/>
      <c r="HAH36" s="177"/>
      <c r="HAI36" s="120"/>
      <c r="HAJ36" s="177"/>
      <c r="HAK36" s="120"/>
      <c r="HAL36" s="177"/>
      <c r="HAM36" s="120"/>
      <c r="HAN36" s="177"/>
      <c r="HAO36" s="120"/>
      <c r="HAP36" s="177"/>
      <c r="HAQ36" s="120"/>
      <c r="HAR36" s="177"/>
      <c r="HAS36" s="120"/>
      <c r="HAT36" s="177"/>
      <c r="HAU36" s="120"/>
      <c r="HAV36" s="177"/>
      <c r="HAW36" s="120"/>
      <c r="HAX36" s="177"/>
      <c r="HAY36" s="120"/>
      <c r="HAZ36" s="177"/>
      <c r="HBA36" s="120"/>
      <c r="HBB36" s="177"/>
      <c r="HBC36" s="120"/>
      <c r="HBD36" s="177"/>
      <c r="HBE36" s="120"/>
      <c r="HBF36" s="177"/>
      <c r="HBG36" s="120"/>
      <c r="HBH36" s="177"/>
      <c r="HBI36" s="120"/>
      <c r="HBJ36" s="177"/>
      <c r="HBK36" s="120"/>
      <c r="HBL36" s="177"/>
      <c r="HBM36" s="120"/>
      <c r="HBN36" s="177"/>
      <c r="HBO36" s="120"/>
      <c r="HBP36" s="177"/>
      <c r="HBQ36" s="120"/>
      <c r="HBR36" s="177"/>
      <c r="HBS36" s="120"/>
      <c r="HBT36" s="177"/>
      <c r="HBU36" s="120"/>
      <c r="HBV36" s="177"/>
      <c r="HBW36" s="120"/>
      <c r="HBX36" s="177"/>
      <c r="HBY36" s="120"/>
      <c r="HBZ36" s="177"/>
      <c r="HCA36" s="120"/>
      <c r="HCB36" s="177"/>
      <c r="HCC36" s="120"/>
      <c r="HCD36" s="177"/>
      <c r="HCE36" s="120"/>
      <c r="HCF36" s="177"/>
      <c r="HCG36" s="120"/>
      <c r="HCH36" s="177"/>
      <c r="HCI36" s="120"/>
      <c r="HCJ36" s="177"/>
      <c r="HCK36" s="120"/>
      <c r="HCL36" s="177"/>
      <c r="HCM36" s="120"/>
      <c r="HCN36" s="177"/>
      <c r="HCO36" s="120"/>
      <c r="HCP36" s="177"/>
      <c r="HCQ36" s="120"/>
      <c r="HCR36" s="177"/>
      <c r="HCS36" s="120"/>
      <c r="HCT36" s="177"/>
      <c r="HCU36" s="120"/>
      <c r="HCV36" s="177"/>
      <c r="HCW36" s="120"/>
      <c r="HCX36" s="177"/>
      <c r="HCY36" s="120"/>
      <c r="HCZ36" s="177"/>
      <c r="HDA36" s="120"/>
      <c r="HDB36" s="177"/>
      <c r="HDC36" s="120"/>
      <c r="HDD36" s="177"/>
      <c r="HDE36" s="120"/>
      <c r="HDF36" s="177"/>
      <c r="HDG36" s="120"/>
      <c r="HDH36" s="177"/>
      <c r="HDI36" s="120"/>
      <c r="HDJ36" s="177"/>
      <c r="HDK36" s="120"/>
      <c r="HDL36" s="177"/>
      <c r="HDM36" s="120"/>
      <c r="HDN36" s="177"/>
      <c r="HDO36" s="120"/>
      <c r="HDP36" s="177"/>
      <c r="HDQ36" s="120"/>
      <c r="HDR36" s="177"/>
      <c r="HDS36" s="120"/>
      <c r="HDT36" s="177"/>
      <c r="HDU36" s="120"/>
      <c r="HDV36" s="177"/>
      <c r="HDW36" s="120"/>
      <c r="HDX36" s="177"/>
      <c r="HDY36" s="120"/>
      <c r="HDZ36" s="177"/>
      <c r="HEA36" s="120"/>
      <c r="HEB36" s="177"/>
      <c r="HEC36" s="120"/>
      <c r="HED36" s="177"/>
      <c r="HEE36" s="120"/>
      <c r="HEF36" s="177"/>
      <c r="HEG36" s="120"/>
      <c r="HEH36" s="177"/>
      <c r="HEI36" s="120"/>
      <c r="HEJ36" s="177"/>
      <c r="HEK36" s="120"/>
      <c r="HEL36" s="177"/>
      <c r="HEM36" s="120"/>
      <c r="HEN36" s="177"/>
      <c r="HEO36" s="120"/>
      <c r="HEP36" s="177"/>
      <c r="HEQ36" s="120"/>
      <c r="HER36" s="177"/>
      <c r="HES36" s="120"/>
      <c r="HET36" s="177"/>
      <c r="HEU36" s="120"/>
      <c r="HEV36" s="177"/>
      <c r="HEW36" s="120"/>
      <c r="HEX36" s="177"/>
      <c r="HEY36" s="120"/>
      <c r="HEZ36" s="177"/>
      <c r="HFA36" s="120"/>
      <c r="HFB36" s="177"/>
      <c r="HFC36" s="120"/>
      <c r="HFD36" s="177"/>
      <c r="HFE36" s="120"/>
      <c r="HFF36" s="177"/>
      <c r="HFG36" s="120"/>
      <c r="HFH36" s="177"/>
      <c r="HFI36" s="120"/>
      <c r="HFJ36" s="177"/>
      <c r="HFK36" s="120"/>
      <c r="HFL36" s="177"/>
      <c r="HFM36" s="120"/>
      <c r="HFN36" s="177"/>
      <c r="HFO36" s="120"/>
      <c r="HFP36" s="177"/>
      <c r="HFQ36" s="120"/>
      <c r="HFR36" s="177"/>
      <c r="HFS36" s="120"/>
      <c r="HFT36" s="177"/>
      <c r="HFU36" s="120"/>
      <c r="HFV36" s="177"/>
      <c r="HFW36" s="120"/>
      <c r="HFX36" s="177"/>
      <c r="HFY36" s="120"/>
      <c r="HFZ36" s="177"/>
      <c r="HGA36" s="120"/>
      <c r="HGB36" s="177"/>
      <c r="HGC36" s="120"/>
      <c r="HGD36" s="177"/>
      <c r="HGE36" s="120"/>
      <c r="HGF36" s="177"/>
      <c r="HGG36" s="120"/>
      <c r="HGH36" s="177"/>
      <c r="HGI36" s="120"/>
      <c r="HGJ36" s="177"/>
      <c r="HGK36" s="120"/>
      <c r="HGL36" s="177"/>
      <c r="HGM36" s="120"/>
      <c r="HGN36" s="177"/>
      <c r="HGO36" s="120"/>
      <c r="HGP36" s="177"/>
      <c r="HGQ36" s="120"/>
      <c r="HGR36" s="177"/>
      <c r="HGS36" s="120"/>
      <c r="HGT36" s="177"/>
      <c r="HGU36" s="120"/>
      <c r="HGV36" s="177"/>
      <c r="HGW36" s="120"/>
      <c r="HGX36" s="177"/>
      <c r="HGY36" s="120"/>
      <c r="HGZ36" s="177"/>
      <c r="HHA36" s="120"/>
      <c r="HHB36" s="177"/>
      <c r="HHC36" s="120"/>
      <c r="HHD36" s="177"/>
      <c r="HHE36" s="120"/>
      <c r="HHF36" s="177"/>
      <c r="HHG36" s="120"/>
      <c r="HHH36" s="177"/>
      <c r="HHI36" s="120"/>
      <c r="HHJ36" s="177"/>
      <c r="HHK36" s="120"/>
      <c r="HHL36" s="177"/>
      <c r="HHM36" s="120"/>
      <c r="HHN36" s="177"/>
      <c r="HHO36" s="120"/>
      <c r="HHP36" s="177"/>
      <c r="HHQ36" s="120"/>
      <c r="HHR36" s="177"/>
      <c r="HHS36" s="120"/>
      <c r="HHT36" s="177"/>
      <c r="HHU36" s="120"/>
      <c r="HHV36" s="177"/>
      <c r="HHW36" s="120"/>
      <c r="HHX36" s="177"/>
      <c r="HHY36" s="120"/>
      <c r="HHZ36" s="177"/>
      <c r="HIA36" s="120"/>
      <c r="HIB36" s="177"/>
      <c r="HIC36" s="120"/>
      <c r="HID36" s="177"/>
      <c r="HIE36" s="120"/>
      <c r="HIF36" s="177"/>
      <c r="HIG36" s="120"/>
      <c r="HIH36" s="177"/>
      <c r="HII36" s="120"/>
      <c r="HIJ36" s="177"/>
      <c r="HIK36" s="120"/>
      <c r="HIL36" s="177"/>
      <c r="HIM36" s="120"/>
      <c r="HIN36" s="177"/>
      <c r="HIO36" s="120"/>
      <c r="HIP36" s="177"/>
      <c r="HIQ36" s="120"/>
      <c r="HIR36" s="177"/>
      <c r="HIS36" s="120"/>
      <c r="HIT36" s="177"/>
      <c r="HIU36" s="120"/>
      <c r="HIV36" s="177"/>
      <c r="HIW36" s="120"/>
      <c r="HIX36" s="177"/>
      <c r="HIY36" s="120"/>
      <c r="HIZ36" s="177"/>
      <c r="HJA36" s="120"/>
      <c r="HJB36" s="177"/>
      <c r="HJC36" s="120"/>
      <c r="HJD36" s="177"/>
      <c r="HJE36" s="120"/>
      <c r="HJF36" s="177"/>
      <c r="HJG36" s="120"/>
      <c r="HJH36" s="177"/>
      <c r="HJI36" s="120"/>
      <c r="HJJ36" s="177"/>
      <c r="HJK36" s="120"/>
      <c r="HJL36" s="177"/>
      <c r="HJM36" s="120"/>
      <c r="HJN36" s="177"/>
      <c r="HJO36" s="120"/>
      <c r="HJP36" s="177"/>
      <c r="HJQ36" s="120"/>
      <c r="HJR36" s="177"/>
      <c r="HJS36" s="120"/>
      <c r="HJT36" s="177"/>
      <c r="HJU36" s="120"/>
      <c r="HJV36" s="177"/>
      <c r="HJW36" s="120"/>
      <c r="HJX36" s="177"/>
      <c r="HJY36" s="120"/>
      <c r="HJZ36" s="177"/>
      <c r="HKA36" s="120"/>
      <c r="HKB36" s="177"/>
      <c r="HKC36" s="120"/>
      <c r="HKD36" s="177"/>
      <c r="HKE36" s="120"/>
      <c r="HKF36" s="177"/>
      <c r="HKG36" s="120"/>
      <c r="HKH36" s="177"/>
      <c r="HKI36" s="120"/>
      <c r="HKJ36" s="177"/>
      <c r="HKK36" s="120"/>
      <c r="HKL36" s="177"/>
      <c r="HKM36" s="120"/>
      <c r="HKN36" s="177"/>
      <c r="HKO36" s="120"/>
      <c r="HKP36" s="177"/>
      <c r="HKQ36" s="120"/>
      <c r="HKR36" s="177"/>
      <c r="HKS36" s="120"/>
      <c r="HKT36" s="177"/>
      <c r="HKU36" s="120"/>
      <c r="HKV36" s="177"/>
      <c r="HKW36" s="120"/>
      <c r="HKX36" s="177"/>
      <c r="HKY36" s="120"/>
      <c r="HKZ36" s="177"/>
      <c r="HLA36" s="120"/>
      <c r="HLB36" s="177"/>
      <c r="HLC36" s="120"/>
      <c r="HLD36" s="177"/>
      <c r="HLE36" s="120"/>
      <c r="HLF36" s="177"/>
      <c r="HLG36" s="120"/>
      <c r="HLH36" s="177"/>
      <c r="HLI36" s="120"/>
      <c r="HLJ36" s="177"/>
      <c r="HLK36" s="120"/>
      <c r="HLL36" s="177"/>
      <c r="HLM36" s="120"/>
      <c r="HLN36" s="177"/>
      <c r="HLO36" s="120"/>
      <c r="HLP36" s="177"/>
      <c r="HLQ36" s="120"/>
      <c r="HLR36" s="177"/>
      <c r="HLS36" s="120"/>
      <c r="HLT36" s="177"/>
      <c r="HLU36" s="120"/>
      <c r="HLV36" s="177"/>
      <c r="HLW36" s="120"/>
      <c r="HLX36" s="177"/>
      <c r="HLY36" s="120"/>
      <c r="HLZ36" s="177"/>
      <c r="HMA36" s="120"/>
      <c r="HMB36" s="177"/>
      <c r="HMC36" s="120"/>
      <c r="HMD36" s="177"/>
      <c r="HME36" s="120"/>
      <c r="HMF36" s="177"/>
      <c r="HMG36" s="120"/>
      <c r="HMH36" s="177"/>
      <c r="HMI36" s="120"/>
      <c r="HMJ36" s="177"/>
      <c r="HMK36" s="120"/>
      <c r="HML36" s="177"/>
      <c r="HMM36" s="120"/>
      <c r="HMN36" s="177"/>
      <c r="HMO36" s="120"/>
      <c r="HMP36" s="177"/>
      <c r="HMQ36" s="120"/>
      <c r="HMR36" s="177"/>
      <c r="HMS36" s="120"/>
      <c r="HMT36" s="177"/>
      <c r="HMU36" s="120"/>
      <c r="HMV36" s="177"/>
      <c r="HMW36" s="120"/>
      <c r="HMX36" s="177"/>
      <c r="HMY36" s="120"/>
      <c r="HMZ36" s="177"/>
      <c r="HNA36" s="120"/>
      <c r="HNB36" s="177"/>
      <c r="HNC36" s="120"/>
      <c r="HND36" s="177"/>
      <c r="HNE36" s="120"/>
      <c r="HNF36" s="177"/>
      <c r="HNG36" s="120"/>
      <c r="HNH36" s="177"/>
      <c r="HNI36" s="120"/>
      <c r="HNJ36" s="177"/>
      <c r="HNK36" s="120"/>
      <c r="HNL36" s="177"/>
      <c r="HNM36" s="120"/>
      <c r="HNN36" s="177"/>
      <c r="HNO36" s="120"/>
      <c r="HNP36" s="177"/>
      <c r="HNQ36" s="120"/>
      <c r="HNR36" s="177"/>
      <c r="HNS36" s="120"/>
      <c r="HNT36" s="177"/>
      <c r="HNU36" s="120"/>
      <c r="HNV36" s="177"/>
      <c r="HNW36" s="120"/>
      <c r="HNX36" s="177"/>
      <c r="HNY36" s="120"/>
      <c r="HNZ36" s="177"/>
      <c r="HOA36" s="120"/>
      <c r="HOB36" s="177"/>
      <c r="HOC36" s="120"/>
      <c r="HOD36" s="177"/>
      <c r="HOE36" s="120"/>
      <c r="HOF36" s="177"/>
      <c r="HOG36" s="120"/>
      <c r="HOH36" s="177"/>
      <c r="HOI36" s="120"/>
      <c r="HOJ36" s="177"/>
      <c r="HOK36" s="120"/>
      <c r="HOL36" s="177"/>
      <c r="HOM36" s="120"/>
      <c r="HON36" s="177"/>
      <c r="HOO36" s="120"/>
      <c r="HOP36" s="177"/>
      <c r="HOQ36" s="120"/>
      <c r="HOR36" s="177"/>
      <c r="HOS36" s="120"/>
      <c r="HOT36" s="177"/>
      <c r="HOU36" s="120"/>
      <c r="HOV36" s="177"/>
      <c r="HOW36" s="120"/>
      <c r="HOX36" s="177"/>
      <c r="HOY36" s="120"/>
      <c r="HOZ36" s="177"/>
      <c r="HPA36" s="120"/>
      <c r="HPB36" s="177"/>
      <c r="HPC36" s="120"/>
      <c r="HPD36" s="177"/>
      <c r="HPE36" s="120"/>
      <c r="HPF36" s="177"/>
      <c r="HPG36" s="120"/>
      <c r="HPH36" s="177"/>
      <c r="HPI36" s="120"/>
      <c r="HPJ36" s="177"/>
      <c r="HPK36" s="120"/>
      <c r="HPL36" s="177"/>
      <c r="HPM36" s="120"/>
      <c r="HPN36" s="177"/>
      <c r="HPO36" s="120"/>
      <c r="HPP36" s="177"/>
      <c r="HPQ36" s="120"/>
      <c r="HPR36" s="177"/>
      <c r="HPS36" s="120"/>
      <c r="HPT36" s="177"/>
      <c r="HPU36" s="120"/>
      <c r="HPV36" s="177"/>
      <c r="HPW36" s="120"/>
      <c r="HPX36" s="177"/>
      <c r="HPY36" s="120"/>
      <c r="HPZ36" s="177"/>
      <c r="HQA36" s="120"/>
      <c r="HQB36" s="177"/>
      <c r="HQC36" s="120"/>
      <c r="HQD36" s="177"/>
      <c r="HQE36" s="120"/>
      <c r="HQF36" s="177"/>
      <c r="HQG36" s="120"/>
      <c r="HQH36" s="177"/>
      <c r="HQI36" s="120"/>
      <c r="HQJ36" s="177"/>
      <c r="HQK36" s="120"/>
      <c r="HQL36" s="177"/>
      <c r="HQM36" s="120"/>
      <c r="HQN36" s="177"/>
      <c r="HQO36" s="120"/>
      <c r="HQP36" s="177"/>
      <c r="HQQ36" s="120"/>
      <c r="HQR36" s="177"/>
      <c r="HQS36" s="120"/>
      <c r="HQT36" s="177"/>
      <c r="HQU36" s="120"/>
      <c r="HQV36" s="177"/>
      <c r="HQW36" s="120"/>
      <c r="HQX36" s="177"/>
      <c r="HQY36" s="120"/>
      <c r="HQZ36" s="177"/>
      <c r="HRA36" s="120"/>
      <c r="HRB36" s="177"/>
      <c r="HRC36" s="120"/>
      <c r="HRD36" s="177"/>
      <c r="HRE36" s="120"/>
      <c r="HRF36" s="177"/>
      <c r="HRG36" s="120"/>
      <c r="HRH36" s="177"/>
      <c r="HRI36" s="120"/>
      <c r="HRJ36" s="177"/>
      <c r="HRK36" s="120"/>
      <c r="HRL36" s="177"/>
      <c r="HRM36" s="120"/>
      <c r="HRN36" s="177"/>
      <c r="HRO36" s="120"/>
      <c r="HRP36" s="177"/>
      <c r="HRQ36" s="120"/>
      <c r="HRR36" s="177"/>
      <c r="HRS36" s="120"/>
      <c r="HRT36" s="177"/>
      <c r="HRU36" s="120"/>
      <c r="HRV36" s="177"/>
      <c r="HRW36" s="120"/>
      <c r="HRX36" s="177"/>
      <c r="HRY36" s="120"/>
      <c r="HRZ36" s="177"/>
      <c r="HSA36" s="120"/>
      <c r="HSB36" s="177"/>
      <c r="HSC36" s="120"/>
      <c r="HSD36" s="177"/>
      <c r="HSE36" s="120"/>
      <c r="HSF36" s="177"/>
      <c r="HSG36" s="120"/>
      <c r="HSH36" s="177"/>
      <c r="HSI36" s="120"/>
      <c r="HSJ36" s="177"/>
      <c r="HSK36" s="120"/>
      <c r="HSL36" s="177"/>
      <c r="HSM36" s="120"/>
      <c r="HSN36" s="177"/>
      <c r="HSO36" s="120"/>
      <c r="HSP36" s="177"/>
      <c r="HSQ36" s="120"/>
      <c r="HSR36" s="177"/>
      <c r="HSS36" s="120"/>
      <c r="HST36" s="177"/>
      <c r="HSU36" s="120"/>
      <c r="HSV36" s="177"/>
      <c r="HSW36" s="120"/>
      <c r="HSX36" s="177"/>
      <c r="HSY36" s="120"/>
      <c r="HSZ36" s="177"/>
      <c r="HTA36" s="120"/>
      <c r="HTB36" s="177"/>
      <c r="HTC36" s="120"/>
      <c r="HTD36" s="177"/>
      <c r="HTE36" s="120"/>
      <c r="HTF36" s="177"/>
      <c r="HTG36" s="120"/>
      <c r="HTH36" s="177"/>
      <c r="HTI36" s="120"/>
      <c r="HTJ36" s="177"/>
      <c r="HTK36" s="120"/>
      <c r="HTL36" s="177"/>
      <c r="HTM36" s="120"/>
      <c r="HTN36" s="177"/>
      <c r="HTO36" s="120"/>
      <c r="HTP36" s="177"/>
      <c r="HTQ36" s="120"/>
      <c r="HTR36" s="177"/>
      <c r="HTS36" s="120"/>
      <c r="HTT36" s="177"/>
      <c r="HTU36" s="120"/>
      <c r="HTV36" s="177"/>
      <c r="HTW36" s="120"/>
      <c r="HTX36" s="177"/>
      <c r="HTY36" s="120"/>
      <c r="HTZ36" s="177"/>
      <c r="HUA36" s="120"/>
      <c r="HUB36" s="177"/>
      <c r="HUC36" s="120"/>
      <c r="HUD36" s="177"/>
      <c r="HUE36" s="120"/>
      <c r="HUF36" s="177"/>
      <c r="HUG36" s="120"/>
      <c r="HUH36" s="177"/>
      <c r="HUI36" s="120"/>
      <c r="HUJ36" s="177"/>
      <c r="HUK36" s="120"/>
      <c r="HUL36" s="177"/>
      <c r="HUM36" s="120"/>
      <c r="HUN36" s="177"/>
      <c r="HUO36" s="120"/>
      <c r="HUP36" s="177"/>
      <c r="HUQ36" s="120"/>
      <c r="HUR36" s="177"/>
      <c r="HUS36" s="120"/>
      <c r="HUT36" s="177"/>
      <c r="HUU36" s="120"/>
      <c r="HUV36" s="177"/>
      <c r="HUW36" s="120"/>
      <c r="HUX36" s="177"/>
      <c r="HUY36" s="120"/>
      <c r="HUZ36" s="177"/>
      <c r="HVA36" s="120"/>
      <c r="HVB36" s="177"/>
      <c r="HVC36" s="120"/>
      <c r="HVD36" s="177"/>
      <c r="HVE36" s="120"/>
      <c r="HVF36" s="177"/>
      <c r="HVG36" s="120"/>
      <c r="HVH36" s="177"/>
      <c r="HVI36" s="120"/>
      <c r="HVJ36" s="177"/>
      <c r="HVK36" s="120"/>
      <c r="HVL36" s="177"/>
      <c r="HVM36" s="120"/>
      <c r="HVN36" s="177"/>
      <c r="HVO36" s="120"/>
      <c r="HVP36" s="177"/>
      <c r="HVQ36" s="120"/>
      <c r="HVR36" s="177"/>
      <c r="HVS36" s="120"/>
      <c r="HVT36" s="177"/>
      <c r="HVU36" s="120"/>
      <c r="HVV36" s="177"/>
      <c r="HVW36" s="120"/>
      <c r="HVX36" s="177"/>
      <c r="HVY36" s="120"/>
      <c r="HVZ36" s="177"/>
      <c r="HWA36" s="120"/>
      <c r="HWB36" s="177"/>
      <c r="HWC36" s="120"/>
      <c r="HWD36" s="177"/>
      <c r="HWE36" s="120"/>
      <c r="HWF36" s="177"/>
      <c r="HWG36" s="120"/>
      <c r="HWH36" s="177"/>
      <c r="HWI36" s="120"/>
      <c r="HWJ36" s="177"/>
      <c r="HWK36" s="120"/>
      <c r="HWL36" s="177"/>
      <c r="HWM36" s="120"/>
      <c r="HWN36" s="177"/>
      <c r="HWO36" s="120"/>
      <c r="HWP36" s="177"/>
      <c r="HWQ36" s="120"/>
      <c r="HWR36" s="177"/>
      <c r="HWS36" s="120"/>
      <c r="HWT36" s="177"/>
      <c r="HWU36" s="120"/>
      <c r="HWV36" s="177"/>
      <c r="HWW36" s="120"/>
      <c r="HWX36" s="177"/>
      <c r="HWY36" s="120"/>
      <c r="HWZ36" s="177"/>
      <c r="HXA36" s="120"/>
      <c r="HXB36" s="177"/>
      <c r="HXC36" s="120"/>
      <c r="HXD36" s="177"/>
      <c r="HXE36" s="120"/>
      <c r="HXF36" s="177"/>
      <c r="HXG36" s="120"/>
      <c r="HXH36" s="177"/>
      <c r="HXI36" s="120"/>
      <c r="HXJ36" s="177"/>
      <c r="HXK36" s="120"/>
      <c r="HXL36" s="177"/>
      <c r="HXM36" s="120"/>
      <c r="HXN36" s="177"/>
      <c r="HXO36" s="120"/>
      <c r="HXP36" s="177"/>
      <c r="HXQ36" s="120"/>
      <c r="HXR36" s="177"/>
      <c r="HXS36" s="120"/>
      <c r="HXT36" s="177"/>
      <c r="HXU36" s="120"/>
      <c r="HXV36" s="177"/>
      <c r="HXW36" s="120"/>
      <c r="HXX36" s="177"/>
      <c r="HXY36" s="120"/>
      <c r="HXZ36" s="177"/>
      <c r="HYA36" s="120"/>
      <c r="HYB36" s="177"/>
      <c r="HYC36" s="120"/>
      <c r="HYD36" s="177"/>
      <c r="HYE36" s="120"/>
      <c r="HYF36" s="177"/>
      <c r="HYG36" s="120"/>
      <c r="HYH36" s="177"/>
      <c r="HYI36" s="120"/>
      <c r="HYJ36" s="177"/>
      <c r="HYK36" s="120"/>
      <c r="HYL36" s="177"/>
      <c r="HYM36" s="120"/>
      <c r="HYN36" s="177"/>
      <c r="HYO36" s="120"/>
      <c r="HYP36" s="177"/>
      <c r="HYQ36" s="120"/>
      <c r="HYR36" s="177"/>
      <c r="HYS36" s="120"/>
      <c r="HYT36" s="177"/>
      <c r="HYU36" s="120"/>
      <c r="HYV36" s="177"/>
      <c r="HYW36" s="120"/>
      <c r="HYX36" s="177"/>
      <c r="HYY36" s="120"/>
      <c r="HYZ36" s="177"/>
      <c r="HZA36" s="120"/>
      <c r="HZB36" s="177"/>
      <c r="HZC36" s="120"/>
      <c r="HZD36" s="177"/>
      <c r="HZE36" s="120"/>
      <c r="HZF36" s="177"/>
      <c r="HZG36" s="120"/>
      <c r="HZH36" s="177"/>
      <c r="HZI36" s="120"/>
      <c r="HZJ36" s="177"/>
      <c r="HZK36" s="120"/>
      <c r="HZL36" s="177"/>
      <c r="HZM36" s="120"/>
      <c r="HZN36" s="177"/>
      <c r="HZO36" s="120"/>
      <c r="HZP36" s="177"/>
      <c r="HZQ36" s="120"/>
      <c r="HZR36" s="177"/>
      <c r="HZS36" s="120"/>
      <c r="HZT36" s="177"/>
      <c r="HZU36" s="120"/>
      <c r="HZV36" s="177"/>
      <c r="HZW36" s="120"/>
      <c r="HZX36" s="177"/>
      <c r="HZY36" s="120"/>
      <c r="HZZ36" s="177"/>
      <c r="IAA36" s="120"/>
      <c r="IAB36" s="177"/>
      <c r="IAC36" s="120"/>
      <c r="IAD36" s="177"/>
      <c r="IAE36" s="120"/>
      <c r="IAF36" s="177"/>
      <c r="IAG36" s="120"/>
      <c r="IAH36" s="177"/>
      <c r="IAI36" s="120"/>
      <c r="IAJ36" s="177"/>
      <c r="IAK36" s="120"/>
      <c r="IAL36" s="177"/>
      <c r="IAM36" s="120"/>
      <c r="IAN36" s="177"/>
      <c r="IAO36" s="120"/>
      <c r="IAP36" s="177"/>
      <c r="IAQ36" s="120"/>
      <c r="IAR36" s="177"/>
      <c r="IAS36" s="120"/>
      <c r="IAT36" s="177"/>
      <c r="IAU36" s="120"/>
      <c r="IAV36" s="177"/>
      <c r="IAW36" s="120"/>
      <c r="IAX36" s="177"/>
      <c r="IAY36" s="120"/>
      <c r="IAZ36" s="177"/>
      <c r="IBA36" s="120"/>
      <c r="IBB36" s="177"/>
      <c r="IBC36" s="120"/>
      <c r="IBD36" s="177"/>
      <c r="IBE36" s="120"/>
      <c r="IBF36" s="177"/>
      <c r="IBG36" s="120"/>
      <c r="IBH36" s="177"/>
      <c r="IBI36" s="120"/>
      <c r="IBJ36" s="177"/>
      <c r="IBK36" s="120"/>
      <c r="IBL36" s="177"/>
      <c r="IBM36" s="120"/>
      <c r="IBN36" s="177"/>
      <c r="IBO36" s="120"/>
      <c r="IBP36" s="177"/>
      <c r="IBQ36" s="120"/>
      <c r="IBR36" s="177"/>
      <c r="IBS36" s="120"/>
      <c r="IBT36" s="177"/>
      <c r="IBU36" s="120"/>
      <c r="IBV36" s="177"/>
      <c r="IBW36" s="120"/>
      <c r="IBX36" s="177"/>
      <c r="IBY36" s="120"/>
      <c r="IBZ36" s="177"/>
      <c r="ICA36" s="120"/>
      <c r="ICB36" s="177"/>
      <c r="ICC36" s="120"/>
      <c r="ICD36" s="177"/>
      <c r="ICE36" s="120"/>
      <c r="ICF36" s="177"/>
      <c r="ICG36" s="120"/>
      <c r="ICH36" s="177"/>
      <c r="ICI36" s="120"/>
      <c r="ICJ36" s="177"/>
      <c r="ICK36" s="120"/>
      <c r="ICL36" s="177"/>
      <c r="ICM36" s="120"/>
      <c r="ICN36" s="177"/>
      <c r="ICO36" s="120"/>
      <c r="ICP36" s="177"/>
      <c r="ICQ36" s="120"/>
      <c r="ICR36" s="177"/>
      <c r="ICS36" s="120"/>
      <c r="ICT36" s="177"/>
      <c r="ICU36" s="120"/>
      <c r="ICV36" s="177"/>
      <c r="ICW36" s="120"/>
      <c r="ICX36" s="177"/>
      <c r="ICY36" s="120"/>
      <c r="ICZ36" s="177"/>
      <c r="IDA36" s="120"/>
      <c r="IDB36" s="177"/>
      <c r="IDC36" s="120"/>
      <c r="IDD36" s="177"/>
      <c r="IDE36" s="120"/>
      <c r="IDF36" s="177"/>
      <c r="IDG36" s="120"/>
      <c r="IDH36" s="177"/>
      <c r="IDI36" s="120"/>
      <c r="IDJ36" s="177"/>
      <c r="IDK36" s="120"/>
      <c r="IDL36" s="177"/>
      <c r="IDM36" s="120"/>
      <c r="IDN36" s="177"/>
      <c r="IDO36" s="120"/>
      <c r="IDP36" s="177"/>
      <c r="IDQ36" s="120"/>
      <c r="IDR36" s="177"/>
      <c r="IDS36" s="120"/>
      <c r="IDT36" s="177"/>
      <c r="IDU36" s="120"/>
      <c r="IDV36" s="177"/>
      <c r="IDW36" s="120"/>
      <c r="IDX36" s="177"/>
      <c r="IDY36" s="120"/>
      <c r="IDZ36" s="177"/>
      <c r="IEA36" s="120"/>
      <c r="IEB36" s="177"/>
      <c r="IEC36" s="120"/>
      <c r="IED36" s="177"/>
      <c r="IEE36" s="120"/>
      <c r="IEF36" s="177"/>
      <c r="IEG36" s="120"/>
      <c r="IEH36" s="177"/>
      <c r="IEI36" s="120"/>
      <c r="IEJ36" s="177"/>
      <c r="IEK36" s="120"/>
      <c r="IEL36" s="177"/>
      <c r="IEM36" s="120"/>
      <c r="IEN36" s="177"/>
      <c r="IEO36" s="120"/>
      <c r="IEP36" s="177"/>
      <c r="IEQ36" s="120"/>
      <c r="IER36" s="177"/>
      <c r="IES36" s="120"/>
      <c r="IET36" s="177"/>
      <c r="IEU36" s="120"/>
      <c r="IEV36" s="177"/>
      <c r="IEW36" s="120"/>
      <c r="IEX36" s="177"/>
      <c r="IEY36" s="120"/>
      <c r="IEZ36" s="177"/>
      <c r="IFA36" s="120"/>
      <c r="IFB36" s="177"/>
      <c r="IFC36" s="120"/>
      <c r="IFD36" s="177"/>
      <c r="IFE36" s="120"/>
      <c r="IFF36" s="177"/>
      <c r="IFG36" s="120"/>
      <c r="IFH36" s="177"/>
      <c r="IFI36" s="120"/>
      <c r="IFJ36" s="177"/>
      <c r="IFK36" s="120"/>
      <c r="IFL36" s="177"/>
      <c r="IFM36" s="120"/>
      <c r="IFN36" s="177"/>
      <c r="IFO36" s="120"/>
      <c r="IFP36" s="177"/>
      <c r="IFQ36" s="120"/>
      <c r="IFR36" s="177"/>
      <c r="IFS36" s="120"/>
      <c r="IFT36" s="177"/>
      <c r="IFU36" s="120"/>
      <c r="IFV36" s="177"/>
      <c r="IFW36" s="120"/>
      <c r="IFX36" s="177"/>
      <c r="IFY36" s="120"/>
      <c r="IFZ36" s="177"/>
      <c r="IGA36" s="120"/>
      <c r="IGB36" s="177"/>
      <c r="IGC36" s="120"/>
      <c r="IGD36" s="177"/>
      <c r="IGE36" s="120"/>
      <c r="IGF36" s="177"/>
      <c r="IGG36" s="120"/>
      <c r="IGH36" s="177"/>
      <c r="IGI36" s="120"/>
      <c r="IGJ36" s="177"/>
      <c r="IGK36" s="120"/>
      <c r="IGL36" s="177"/>
      <c r="IGM36" s="120"/>
      <c r="IGN36" s="177"/>
      <c r="IGO36" s="120"/>
      <c r="IGP36" s="177"/>
      <c r="IGQ36" s="120"/>
      <c r="IGR36" s="177"/>
      <c r="IGS36" s="120"/>
      <c r="IGT36" s="177"/>
      <c r="IGU36" s="120"/>
      <c r="IGV36" s="177"/>
      <c r="IGW36" s="120"/>
      <c r="IGX36" s="177"/>
      <c r="IGY36" s="120"/>
      <c r="IGZ36" s="177"/>
      <c r="IHA36" s="120"/>
      <c r="IHB36" s="177"/>
      <c r="IHC36" s="120"/>
      <c r="IHD36" s="177"/>
      <c r="IHE36" s="120"/>
      <c r="IHF36" s="177"/>
      <c r="IHG36" s="120"/>
      <c r="IHH36" s="177"/>
      <c r="IHI36" s="120"/>
      <c r="IHJ36" s="177"/>
      <c r="IHK36" s="120"/>
      <c r="IHL36" s="177"/>
      <c r="IHM36" s="120"/>
      <c r="IHN36" s="177"/>
      <c r="IHO36" s="120"/>
      <c r="IHP36" s="177"/>
      <c r="IHQ36" s="120"/>
      <c r="IHR36" s="177"/>
      <c r="IHS36" s="120"/>
      <c r="IHT36" s="177"/>
      <c r="IHU36" s="120"/>
      <c r="IHV36" s="177"/>
      <c r="IHW36" s="120"/>
      <c r="IHX36" s="177"/>
      <c r="IHY36" s="120"/>
      <c r="IHZ36" s="177"/>
      <c r="IIA36" s="120"/>
      <c r="IIB36" s="177"/>
      <c r="IIC36" s="120"/>
      <c r="IID36" s="177"/>
      <c r="IIE36" s="120"/>
      <c r="IIF36" s="177"/>
      <c r="IIG36" s="120"/>
      <c r="IIH36" s="177"/>
      <c r="III36" s="120"/>
      <c r="IIJ36" s="177"/>
      <c r="IIK36" s="120"/>
      <c r="IIL36" s="177"/>
      <c r="IIM36" s="120"/>
      <c r="IIN36" s="177"/>
      <c r="IIO36" s="120"/>
      <c r="IIP36" s="177"/>
      <c r="IIQ36" s="120"/>
      <c r="IIR36" s="177"/>
      <c r="IIS36" s="120"/>
      <c r="IIT36" s="177"/>
      <c r="IIU36" s="120"/>
      <c r="IIV36" s="177"/>
      <c r="IIW36" s="120"/>
      <c r="IIX36" s="177"/>
      <c r="IIY36" s="120"/>
      <c r="IIZ36" s="177"/>
      <c r="IJA36" s="120"/>
      <c r="IJB36" s="177"/>
      <c r="IJC36" s="120"/>
      <c r="IJD36" s="177"/>
      <c r="IJE36" s="120"/>
      <c r="IJF36" s="177"/>
      <c r="IJG36" s="120"/>
      <c r="IJH36" s="177"/>
      <c r="IJI36" s="120"/>
      <c r="IJJ36" s="177"/>
      <c r="IJK36" s="120"/>
      <c r="IJL36" s="177"/>
      <c r="IJM36" s="120"/>
      <c r="IJN36" s="177"/>
      <c r="IJO36" s="120"/>
      <c r="IJP36" s="177"/>
      <c r="IJQ36" s="120"/>
      <c r="IJR36" s="177"/>
      <c r="IJS36" s="120"/>
      <c r="IJT36" s="177"/>
      <c r="IJU36" s="120"/>
      <c r="IJV36" s="177"/>
      <c r="IJW36" s="120"/>
      <c r="IJX36" s="177"/>
      <c r="IJY36" s="120"/>
      <c r="IJZ36" s="177"/>
      <c r="IKA36" s="120"/>
      <c r="IKB36" s="177"/>
      <c r="IKC36" s="120"/>
      <c r="IKD36" s="177"/>
      <c r="IKE36" s="120"/>
      <c r="IKF36" s="177"/>
      <c r="IKG36" s="120"/>
      <c r="IKH36" s="177"/>
      <c r="IKI36" s="120"/>
      <c r="IKJ36" s="177"/>
      <c r="IKK36" s="120"/>
      <c r="IKL36" s="177"/>
      <c r="IKM36" s="120"/>
      <c r="IKN36" s="177"/>
      <c r="IKO36" s="120"/>
      <c r="IKP36" s="177"/>
      <c r="IKQ36" s="120"/>
      <c r="IKR36" s="177"/>
      <c r="IKS36" s="120"/>
      <c r="IKT36" s="177"/>
      <c r="IKU36" s="120"/>
      <c r="IKV36" s="177"/>
      <c r="IKW36" s="120"/>
      <c r="IKX36" s="177"/>
      <c r="IKY36" s="120"/>
      <c r="IKZ36" s="177"/>
      <c r="ILA36" s="120"/>
      <c r="ILB36" s="177"/>
      <c r="ILC36" s="120"/>
      <c r="ILD36" s="177"/>
      <c r="ILE36" s="120"/>
      <c r="ILF36" s="177"/>
      <c r="ILG36" s="120"/>
      <c r="ILH36" s="177"/>
      <c r="ILI36" s="120"/>
      <c r="ILJ36" s="177"/>
      <c r="ILK36" s="120"/>
      <c r="ILL36" s="177"/>
      <c r="ILM36" s="120"/>
      <c r="ILN36" s="177"/>
      <c r="ILO36" s="120"/>
      <c r="ILP36" s="177"/>
      <c r="ILQ36" s="120"/>
      <c r="ILR36" s="177"/>
      <c r="ILS36" s="120"/>
      <c r="ILT36" s="177"/>
      <c r="ILU36" s="120"/>
      <c r="ILV36" s="177"/>
      <c r="ILW36" s="120"/>
      <c r="ILX36" s="177"/>
      <c r="ILY36" s="120"/>
      <c r="ILZ36" s="177"/>
      <c r="IMA36" s="120"/>
      <c r="IMB36" s="177"/>
      <c r="IMC36" s="120"/>
      <c r="IMD36" s="177"/>
      <c r="IME36" s="120"/>
      <c r="IMF36" s="177"/>
      <c r="IMG36" s="120"/>
      <c r="IMH36" s="177"/>
      <c r="IMI36" s="120"/>
      <c r="IMJ36" s="177"/>
      <c r="IMK36" s="120"/>
      <c r="IML36" s="177"/>
      <c r="IMM36" s="120"/>
      <c r="IMN36" s="177"/>
      <c r="IMO36" s="120"/>
      <c r="IMP36" s="177"/>
      <c r="IMQ36" s="120"/>
      <c r="IMR36" s="177"/>
      <c r="IMS36" s="120"/>
      <c r="IMT36" s="177"/>
      <c r="IMU36" s="120"/>
      <c r="IMV36" s="177"/>
      <c r="IMW36" s="120"/>
      <c r="IMX36" s="177"/>
      <c r="IMY36" s="120"/>
      <c r="IMZ36" s="177"/>
      <c r="INA36" s="120"/>
      <c r="INB36" s="177"/>
      <c r="INC36" s="120"/>
      <c r="IND36" s="177"/>
      <c r="INE36" s="120"/>
      <c r="INF36" s="177"/>
      <c r="ING36" s="120"/>
      <c r="INH36" s="177"/>
      <c r="INI36" s="120"/>
      <c r="INJ36" s="177"/>
      <c r="INK36" s="120"/>
      <c r="INL36" s="177"/>
      <c r="INM36" s="120"/>
      <c r="INN36" s="177"/>
      <c r="INO36" s="120"/>
      <c r="INP36" s="177"/>
      <c r="INQ36" s="120"/>
      <c r="INR36" s="177"/>
      <c r="INS36" s="120"/>
      <c r="INT36" s="177"/>
      <c r="INU36" s="120"/>
      <c r="INV36" s="177"/>
      <c r="INW36" s="120"/>
      <c r="INX36" s="177"/>
      <c r="INY36" s="120"/>
      <c r="INZ36" s="177"/>
      <c r="IOA36" s="120"/>
      <c r="IOB36" s="177"/>
      <c r="IOC36" s="120"/>
      <c r="IOD36" s="177"/>
      <c r="IOE36" s="120"/>
      <c r="IOF36" s="177"/>
      <c r="IOG36" s="120"/>
      <c r="IOH36" s="177"/>
      <c r="IOI36" s="120"/>
      <c r="IOJ36" s="177"/>
      <c r="IOK36" s="120"/>
      <c r="IOL36" s="177"/>
      <c r="IOM36" s="120"/>
      <c r="ION36" s="177"/>
      <c r="IOO36" s="120"/>
      <c r="IOP36" s="177"/>
      <c r="IOQ36" s="120"/>
      <c r="IOR36" s="177"/>
      <c r="IOS36" s="120"/>
      <c r="IOT36" s="177"/>
      <c r="IOU36" s="120"/>
      <c r="IOV36" s="177"/>
      <c r="IOW36" s="120"/>
      <c r="IOX36" s="177"/>
      <c r="IOY36" s="120"/>
      <c r="IOZ36" s="177"/>
      <c r="IPA36" s="120"/>
      <c r="IPB36" s="177"/>
      <c r="IPC36" s="120"/>
      <c r="IPD36" s="177"/>
      <c r="IPE36" s="120"/>
      <c r="IPF36" s="177"/>
      <c r="IPG36" s="120"/>
      <c r="IPH36" s="177"/>
      <c r="IPI36" s="120"/>
      <c r="IPJ36" s="177"/>
      <c r="IPK36" s="120"/>
      <c r="IPL36" s="177"/>
      <c r="IPM36" s="120"/>
      <c r="IPN36" s="177"/>
      <c r="IPO36" s="120"/>
      <c r="IPP36" s="177"/>
      <c r="IPQ36" s="120"/>
      <c r="IPR36" s="177"/>
      <c r="IPS36" s="120"/>
      <c r="IPT36" s="177"/>
      <c r="IPU36" s="120"/>
      <c r="IPV36" s="177"/>
      <c r="IPW36" s="120"/>
      <c r="IPX36" s="177"/>
      <c r="IPY36" s="120"/>
      <c r="IPZ36" s="177"/>
      <c r="IQA36" s="120"/>
      <c r="IQB36" s="177"/>
      <c r="IQC36" s="120"/>
      <c r="IQD36" s="177"/>
      <c r="IQE36" s="120"/>
      <c r="IQF36" s="177"/>
      <c r="IQG36" s="120"/>
      <c r="IQH36" s="177"/>
      <c r="IQI36" s="120"/>
      <c r="IQJ36" s="177"/>
      <c r="IQK36" s="120"/>
      <c r="IQL36" s="177"/>
      <c r="IQM36" s="120"/>
      <c r="IQN36" s="177"/>
      <c r="IQO36" s="120"/>
      <c r="IQP36" s="177"/>
      <c r="IQQ36" s="120"/>
      <c r="IQR36" s="177"/>
      <c r="IQS36" s="120"/>
      <c r="IQT36" s="177"/>
      <c r="IQU36" s="120"/>
      <c r="IQV36" s="177"/>
      <c r="IQW36" s="120"/>
      <c r="IQX36" s="177"/>
      <c r="IQY36" s="120"/>
      <c r="IQZ36" s="177"/>
      <c r="IRA36" s="120"/>
      <c r="IRB36" s="177"/>
      <c r="IRC36" s="120"/>
      <c r="IRD36" s="177"/>
      <c r="IRE36" s="120"/>
      <c r="IRF36" s="177"/>
      <c r="IRG36" s="120"/>
      <c r="IRH36" s="177"/>
      <c r="IRI36" s="120"/>
      <c r="IRJ36" s="177"/>
      <c r="IRK36" s="120"/>
      <c r="IRL36" s="177"/>
      <c r="IRM36" s="120"/>
      <c r="IRN36" s="177"/>
      <c r="IRO36" s="120"/>
      <c r="IRP36" s="177"/>
      <c r="IRQ36" s="120"/>
      <c r="IRR36" s="177"/>
      <c r="IRS36" s="120"/>
      <c r="IRT36" s="177"/>
      <c r="IRU36" s="120"/>
      <c r="IRV36" s="177"/>
      <c r="IRW36" s="120"/>
      <c r="IRX36" s="177"/>
      <c r="IRY36" s="120"/>
      <c r="IRZ36" s="177"/>
      <c r="ISA36" s="120"/>
      <c r="ISB36" s="177"/>
      <c r="ISC36" s="120"/>
      <c r="ISD36" s="177"/>
      <c r="ISE36" s="120"/>
      <c r="ISF36" s="177"/>
      <c r="ISG36" s="120"/>
      <c r="ISH36" s="177"/>
      <c r="ISI36" s="120"/>
      <c r="ISJ36" s="177"/>
      <c r="ISK36" s="120"/>
      <c r="ISL36" s="177"/>
      <c r="ISM36" s="120"/>
      <c r="ISN36" s="177"/>
      <c r="ISO36" s="120"/>
      <c r="ISP36" s="177"/>
      <c r="ISQ36" s="120"/>
      <c r="ISR36" s="177"/>
      <c r="ISS36" s="120"/>
      <c r="IST36" s="177"/>
      <c r="ISU36" s="120"/>
      <c r="ISV36" s="177"/>
      <c r="ISW36" s="120"/>
      <c r="ISX36" s="177"/>
      <c r="ISY36" s="120"/>
      <c r="ISZ36" s="177"/>
      <c r="ITA36" s="120"/>
      <c r="ITB36" s="177"/>
      <c r="ITC36" s="120"/>
      <c r="ITD36" s="177"/>
      <c r="ITE36" s="120"/>
      <c r="ITF36" s="177"/>
      <c r="ITG36" s="120"/>
      <c r="ITH36" s="177"/>
      <c r="ITI36" s="120"/>
      <c r="ITJ36" s="177"/>
      <c r="ITK36" s="120"/>
      <c r="ITL36" s="177"/>
      <c r="ITM36" s="120"/>
      <c r="ITN36" s="177"/>
      <c r="ITO36" s="120"/>
      <c r="ITP36" s="177"/>
      <c r="ITQ36" s="120"/>
      <c r="ITR36" s="177"/>
      <c r="ITS36" s="120"/>
      <c r="ITT36" s="177"/>
      <c r="ITU36" s="120"/>
      <c r="ITV36" s="177"/>
      <c r="ITW36" s="120"/>
      <c r="ITX36" s="177"/>
      <c r="ITY36" s="120"/>
      <c r="ITZ36" s="177"/>
      <c r="IUA36" s="120"/>
      <c r="IUB36" s="177"/>
      <c r="IUC36" s="120"/>
      <c r="IUD36" s="177"/>
      <c r="IUE36" s="120"/>
      <c r="IUF36" s="177"/>
      <c r="IUG36" s="120"/>
      <c r="IUH36" s="177"/>
      <c r="IUI36" s="120"/>
      <c r="IUJ36" s="177"/>
      <c r="IUK36" s="120"/>
      <c r="IUL36" s="177"/>
      <c r="IUM36" s="120"/>
      <c r="IUN36" s="177"/>
      <c r="IUO36" s="120"/>
      <c r="IUP36" s="177"/>
      <c r="IUQ36" s="120"/>
      <c r="IUR36" s="177"/>
      <c r="IUS36" s="120"/>
      <c r="IUT36" s="177"/>
      <c r="IUU36" s="120"/>
      <c r="IUV36" s="177"/>
      <c r="IUW36" s="120"/>
      <c r="IUX36" s="177"/>
      <c r="IUY36" s="120"/>
      <c r="IUZ36" s="177"/>
      <c r="IVA36" s="120"/>
      <c r="IVB36" s="177"/>
      <c r="IVC36" s="120"/>
      <c r="IVD36" s="177"/>
      <c r="IVE36" s="120"/>
      <c r="IVF36" s="177"/>
      <c r="IVG36" s="120"/>
      <c r="IVH36" s="177"/>
      <c r="IVI36" s="120"/>
      <c r="IVJ36" s="177"/>
      <c r="IVK36" s="120"/>
      <c r="IVL36" s="177"/>
      <c r="IVM36" s="120"/>
      <c r="IVN36" s="177"/>
      <c r="IVO36" s="120"/>
      <c r="IVP36" s="177"/>
      <c r="IVQ36" s="120"/>
      <c r="IVR36" s="177"/>
      <c r="IVS36" s="120"/>
      <c r="IVT36" s="177"/>
      <c r="IVU36" s="120"/>
      <c r="IVV36" s="177"/>
      <c r="IVW36" s="120"/>
      <c r="IVX36" s="177"/>
      <c r="IVY36" s="120"/>
      <c r="IVZ36" s="177"/>
      <c r="IWA36" s="120"/>
      <c r="IWB36" s="177"/>
      <c r="IWC36" s="120"/>
      <c r="IWD36" s="177"/>
      <c r="IWE36" s="120"/>
      <c r="IWF36" s="177"/>
      <c r="IWG36" s="120"/>
      <c r="IWH36" s="177"/>
      <c r="IWI36" s="120"/>
      <c r="IWJ36" s="177"/>
      <c r="IWK36" s="120"/>
      <c r="IWL36" s="177"/>
      <c r="IWM36" s="120"/>
      <c r="IWN36" s="177"/>
      <c r="IWO36" s="120"/>
      <c r="IWP36" s="177"/>
      <c r="IWQ36" s="120"/>
      <c r="IWR36" s="177"/>
      <c r="IWS36" s="120"/>
      <c r="IWT36" s="177"/>
      <c r="IWU36" s="120"/>
      <c r="IWV36" s="177"/>
      <c r="IWW36" s="120"/>
      <c r="IWX36" s="177"/>
      <c r="IWY36" s="120"/>
      <c r="IWZ36" s="177"/>
      <c r="IXA36" s="120"/>
      <c r="IXB36" s="177"/>
      <c r="IXC36" s="120"/>
      <c r="IXD36" s="177"/>
      <c r="IXE36" s="120"/>
      <c r="IXF36" s="177"/>
      <c r="IXG36" s="120"/>
      <c r="IXH36" s="177"/>
      <c r="IXI36" s="120"/>
      <c r="IXJ36" s="177"/>
      <c r="IXK36" s="120"/>
      <c r="IXL36" s="177"/>
      <c r="IXM36" s="120"/>
      <c r="IXN36" s="177"/>
      <c r="IXO36" s="120"/>
      <c r="IXP36" s="177"/>
      <c r="IXQ36" s="120"/>
      <c r="IXR36" s="177"/>
      <c r="IXS36" s="120"/>
      <c r="IXT36" s="177"/>
      <c r="IXU36" s="120"/>
      <c r="IXV36" s="177"/>
      <c r="IXW36" s="120"/>
      <c r="IXX36" s="177"/>
      <c r="IXY36" s="120"/>
      <c r="IXZ36" s="177"/>
      <c r="IYA36" s="120"/>
      <c r="IYB36" s="177"/>
      <c r="IYC36" s="120"/>
      <c r="IYD36" s="177"/>
      <c r="IYE36" s="120"/>
      <c r="IYF36" s="177"/>
      <c r="IYG36" s="120"/>
      <c r="IYH36" s="177"/>
      <c r="IYI36" s="120"/>
      <c r="IYJ36" s="177"/>
      <c r="IYK36" s="120"/>
      <c r="IYL36" s="177"/>
      <c r="IYM36" s="120"/>
      <c r="IYN36" s="177"/>
      <c r="IYO36" s="120"/>
      <c r="IYP36" s="177"/>
      <c r="IYQ36" s="120"/>
      <c r="IYR36" s="177"/>
      <c r="IYS36" s="120"/>
      <c r="IYT36" s="177"/>
      <c r="IYU36" s="120"/>
      <c r="IYV36" s="177"/>
      <c r="IYW36" s="120"/>
      <c r="IYX36" s="177"/>
      <c r="IYY36" s="120"/>
      <c r="IYZ36" s="177"/>
      <c r="IZA36" s="120"/>
      <c r="IZB36" s="177"/>
      <c r="IZC36" s="120"/>
      <c r="IZD36" s="177"/>
      <c r="IZE36" s="120"/>
      <c r="IZF36" s="177"/>
      <c r="IZG36" s="120"/>
      <c r="IZH36" s="177"/>
      <c r="IZI36" s="120"/>
      <c r="IZJ36" s="177"/>
      <c r="IZK36" s="120"/>
      <c r="IZL36" s="177"/>
      <c r="IZM36" s="120"/>
      <c r="IZN36" s="177"/>
      <c r="IZO36" s="120"/>
      <c r="IZP36" s="177"/>
      <c r="IZQ36" s="120"/>
      <c r="IZR36" s="177"/>
      <c r="IZS36" s="120"/>
      <c r="IZT36" s="177"/>
      <c r="IZU36" s="120"/>
      <c r="IZV36" s="177"/>
      <c r="IZW36" s="120"/>
      <c r="IZX36" s="177"/>
      <c r="IZY36" s="120"/>
      <c r="IZZ36" s="177"/>
      <c r="JAA36" s="120"/>
      <c r="JAB36" s="177"/>
      <c r="JAC36" s="120"/>
      <c r="JAD36" s="177"/>
      <c r="JAE36" s="120"/>
      <c r="JAF36" s="177"/>
      <c r="JAG36" s="120"/>
      <c r="JAH36" s="177"/>
      <c r="JAI36" s="120"/>
      <c r="JAJ36" s="177"/>
      <c r="JAK36" s="120"/>
      <c r="JAL36" s="177"/>
      <c r="JAM36" s="120"/>
      <c r="JAN36" s="177"/>
      <c r="JAO36" s="120"/>
      <c r="JAP36" s="177"/>
      <c r="JAQ36" s="120"/>
      <c r="JAR36" s="177"/>
      <c r="JAS36" s="120"/>
      <c r="JAT36" s="177"/>
      <c r="JAU36" s="120"/>
      <c r="JAV36" s="177"/>
      <c r="JAW36" s="120"/>
      <c r="JAX36" s="177"/>
      <c r="JAY36" s="120"/>
      <c r="JAZ36" s="177"/>
      <c r="JBA36" s="120"/>
      <c r="JBB36" s="177"/>
      <c r="JBC36" s="120"/>
      <c r="JBD36" s="177"/>
      <c r="JBE36" s="120"/>
      <c r="JBF36" s="177"/>
      <c r="JBG36" s="120"/>
      <c r="JBH36" s="177"/>
      <c r="JBI36" s="120"/>
      <c r="JBJ36" s="177"/>
      <c r="JBK36" s="120"/>
      <c r="JBL36" s="177"/>
      <c r="JBM36" s="120"/>
      <c r="JBN36" s="177"/>
      <c r="JBO36" s="120"/>
      <c r="JBP36" s="177"/>
      <c r="JBQ36" s="120"/>
      <c r="JBR36" s="177"/>
      <c r="JBS36" s="120"/>
      <c r="JBT36" s="177"/>
      <c r="JBU36" s="120"/>
      <c r="JBV36" s="177"/>
      <c r="JBW36" s="120"/>
      <c r="JBX36" s="177"/>
      <c r="JBY36" s="120"/>
      <c r="JBZ36" s="177"/>
      <c r="JCA36" s="120"/>
      <c r="JCB36" s="177"/>
      <c r="JCC36" s="120"/>
      <c r="JCD36" s="177"/>
      <c r="JCE36" s="120"/>
      <c r="JCF36" s="177"/>
      <c r="JCG36" s="120"/>
      <c r="JCH36" s="177"/>
      <c r="JCI36" s="120"/>
      <c r="JCJ36" s="177"/>
      <c r="JCK36" s="120"/>
      <c r="JCL36" s="177"/>
      <c r="JCM36" s="120"/>
      <c r="JCN36" s="177"/>
      <c r="JCO36" s="120"/>
      <c r="JCP36" s="177"/>
      <c r="JCQ36" s="120"/>
      <c r="JCR36" s="177"/>
      <c r="JCS36" s="120"/>
      <c r="JCT36" s="177"/>
      <c r="JCU36" s="120"/>
      <c r="JCV36" s="177"/>
      <c r="JCW36" s="120"/>
      <c r="JCX36" s="177"/>
      <c r="JCY36" s="120"/>
      <c r="JCZ36" s="177"/>
      <c r="JDA36" s="120"/>
      <c r="JDB36" s="177"/>
      <c r="JDC36" s="120"/>
      <c r="JDD36" s="177"/>
      <c r="JDE36" s="120"/>
      <c r="JDF36" s="177"/>
      <c r="JDG36" s="120"/>
      <c r="JDH36" s="177"/>
      <c r="JDI36" s="120"/>
      <c r="JDJ36" s="177"/>
      <c r="JDK36" s="120"/>
      <c r="JDL36" s="177"/>
      <c r="JDM36" s="120"/>
      <c r="JDN36" s="177"/>
      <c r="JDO36" s="120"/>
      <c r="JDP36" s="177"/>
      <c r="JDQ36" s="120"/>
      <c r="JDR36" s="177"/>
      <c r="JDS36" s="120"/>
      <c r="JDT36" s="177"/>
      <c r="JDU36" s="120"/>
      <c r="JDV36" s="177"/>
      <c r="JDW36" s="120"/>
      <c r="JDX36" s="177"/>
      <c r="JDY36" s="120"/>
      <c r="JDZ36" s="177"/>
      <c r="JEA36" s="120"/>
      <c r="JEB36" s="177"/>
      <c r="JEC36" s="120"/>
      <c r="JED36" s="177"/>
      <c r="JEE36" s="120"/>
      <c r="JEF36" s="177"/>
      <c r="JEG36" s="120"/>
      <c r="JEH36" s="177"/>
      <c r="JEI36" s="120"/>
      <c r="JEJ36" s="177"/>
      <c r="JEK36" s="120"/>
      <c r="JEL36" s="177"/>
      <c r="JEM36" s="120"/>
      <c r="JEN36" s="177"/>
      <c r="JEO36" s="120"/>
      <c r="JEP36" s="177"/>
      <c r="JEQ36" s="120"/>
      <c r="JER36" s="177"/>
      <c r="JES36" s="120"/>
      <c r="JET36" s="177"/>
      <c r="JEU36" s="120"/>
      <c r="JEV36" s="177"/>
      <c r="JEW36" s="120"/>
      <c r="JEX36" s="177"/>
      <c r="JEY36" s="120"/>
      <c r="JEZ36" s="177"/>
      <c r="JFA36" s="120"/>
      <c r="JFB36" s="177"/>
      <c r="JFC36" s="120"/>
      <c r="JFD36" s="177"/>
      <c r="JFE36" s="120"/>
      <c r="JFF36" s="177"/>
      <c r="JFG36" s="120"/>
      <c r="JFH36" s="177"/>
      <c r="JFI36" s="120"/>
      <c r="JFJ36" s="177"/>
      <c r="JFK36" s="120"/>
      <c r="JFL36" s="177"/>
      <c r="JFM36" s="120"/>
      <c r="JFN36" s="177"/>
      <c r="JFO36" s="120"/>
      <c r="JFP36" s="177"/>
      <c r="JFQ36" s="120"/>
      <c r="JFR36" s="177"/>
      <c r="JFS36" s="120"/>
      <c r="JFT36" s="177"/>
      <c r="JFU36" s="120"/>
      <c r="JFV36" s="177"/>
      <c r="JFW36" s="120"/>
      <c r="JFX36" s="177"/>
      <c r="JFY36" s="120"/>
      <c r="JFZ36" s="177"/>
      <c r="JGA36" s="120"/>
      <c r="JGB36" s="177"/>
      <c r="JGC36" s="120"/>
      <c r="JGD36" s="177"/>
      <c r="JGE36" s="120"/>
      <c r="JGF36" s="177"/>
      <c r="JGG36" s="120"/>
      <c r="JGH36" s="177"/>
      <c r="JGI36" s="120"/>
      <c r="JGJ36" s="177"/>
      <c r="JGK36" s="120"/>
      <c r="JGL36" s="177"/>
      <c r="JGM36" s="120"/>
      <c r="JGN36" s="177"/>
      <c r="JGO36" s="120"/>
      <c r="JGP36" s="177"/>
      <c r="JGQ36" s="120"/>
      <c r="JGR36" s="177"/>
      <c r="JGS36" s="120"/>
      <c r="JGT36" s="177"/>
      <c r="JGU36" s="120"/>
      <c r="JGV36" s="177"/>
      <c r="JGW36" s="120"/>
      <c r="JGX36" s="177"/>
      <c r="JGY36" s="120"/>
      <c r="JGZ36" s="177"/>
      <c r="JHA36" s="120"/>
      <c r="JHB36" s="177"/>
      <c r="JHC36" s="120"/>
      <c r="JHD36" s="177"/>
      <c r="JHE36" s="120"/>
      <c r="JHF36" s="177"/>
      <c r="JHG36" s="120"/>
      <c r="JHH36" s="177"/>
      <c r="JHI36" s="120"/>
      <c r="JHJ36" s="177"/>
      <c r="JHK36" s="120"/>
      <c r="JHL36" s="177"/>
      <c r="JHM36" s="120"/>
      <c r="JHN36" s="177"/>
      <c r="JHO36" s="120"/>
      <c r="JHP36" s="177"/>
      <c r="JHQ36" s="120"/>
      <c r="JHR36" s="177"/>
      <c r="JHS36" s="120"/>
      <c r="JHT36" s="177"/>
      <c r="JHU36" s="120"/>
      <c r="JHV36" s="177"/>
      <c r="JHW36" s="120"/>
      <c r="JHX36" s="177"/>
      <c r="JHY36" s="120"/>
      <c r="JHZ36" s="177"/>
      <c r="JIA36" s="120"/>
      <c r="JIB36" s="177"/>
      <c r="JIC36" s="120"/>
      <c r="JID36" s="177"/>
      <c r="JIE36" s="120"/>
      <c r="JIF36" s="177"/>
      <c r="JIG36" s="120"/>
      <c r="JIH36" s="177"/>
      <c r="JII36" s="120"/>
      <c r="JIJ36" s="177"/>
      <c r="JIK36" s="120"/>
      <c r="JIL36" s="177"/>
      <c r="JIM36" s="120"/>
      <c r="JIN36" s="177"/>
      <c r="JIO36" s="120"/>
      <c r="JIP36" s="177"/>
      <c r="JIQ36" s="120"/>
      <c r="JIR36" s="177"/>
      <c r="JIS36" s="120"/>
      <c r="JIT36" s="177"/>
      <c r="JIU36" s="120"/>
      <c r="JIV36" s="177"/>
      <c r="JIW36" s="120"/>
      <c r="JIX36" s="177"/>
      <c r="JIY36" s="120"/>
      <c r="JIZ36" s="177"/>
      <c r="JJA36" s="120"/>
      <c r="JJB36" s="177"/>
      <c r="JJC36" s="120"/>
      <c r="JJD36" s="177"/>
      <c r="JJE36" s="120"/>
      <c r="JJF36" s="177"/>
      <c r="JJG36" s="120"/>
      <c r="JJH36" s="177"/>
      <c r="JJI36" s="120"/>
      <c r="JJJ36" s="177"/>
      <c r="JJK36" s="120"/>
      <c r="JJL36" s="177"/>
      <c r="JJM36" s="120"/>
      <c r="JJN36" s="177"/>
      <c r="JJO36" s="120"/>
      <c r="JJP36" s="177"/>
      <c r="JJQ36" s="120"/>
      <c r="JJR36" s="177"/>
      <c r="JJS36" s="120"/>
      <c r="JJT36" s="177"/>
      <c r="JJU36" s="120"/>
      <c r="JJV36" s="177"/>
      <c r="JJW36" s="120"/>
      <c r="JJX36" s="177"/>
      <c r="JJY36" s="120"/>
      <c r="JJZ36" s="177"/>
      <c r="JKA36" s="120"/>
      <c r="JKB36" s="177"/>
      <c r="JKC36" s="120"/>
      <c r="JKD36" s="177"/>
      <c r="JKE36" s="120"/>
      <c r="JKF36" s="177"/>
      <c r="JKG36" s="120"/>
      <c r="JKH36" s="177"/>
      <c r="JKI36" s="120"/>
      <c r="JKJ36" s="177"/>
      <c r="JKK36" s="120"/>
      <c r="JKL36" s="177"/>
      <c r="JKM36" s="120"/>
      <c r="JKN36" s="177"/>
      <c r="JKO36" s="120"/>
      <c r="JKP36" s="177"/>
      <c r="JKQ36" s="120"/>
      <c r="JKR36" s="177"/>
      <c r="JKS36" s="120"/>
      <c r="JKT36" s="177"/>
      <c r="JKU36" s="120"/>
      <c r="JKV36" s="177"/>
      <c r="JKW36" s="120"/>
      <c r="JKX36" s="177"/>
      <c r="JKY36" s="120"/>
      <c r="JKZ36" s="177"/>
      <c r="JLA36" s="120"/>
      <c r="JLB36" s="177"/>
      <c r="JLC36" s="120"/>
      <c r="JLD36" s="177"/>
      <c r="JLE36" s="120"/>
      <c r="JLF36" s="177"/>
      <c r="JLG36" s="120"/>
      <c r="JLH36" s="177"/>
      <c r="JLI36" s="120"/>
      <c r="JLJ36" s="177"/>
      <c r="JLK36" s="120"/>
      <c r="JLL36" s="177"/>
      <c r="JLM36" s="120"/>
      <c r="JLN36" s="177"/>
      <c r="JLO36" s="120"/>
      <c r="JLP36" s="177"/>
      <c r="JLQ36" s="120"/>
      <c r="JLR36" s="177"/>
      <c r="JLS36" s="120"/>
      <c r="JLT36" s="177"/>
      <c r="JLU36" s="120"/>
      <c r="JLV36" s="177"/>
      <c r="JLW36" s="120"/>
      <c r="JLX36" s="177"/>
      <c r="JLY36" s="120"/>
      <c r="JLZ36" s="177"/>
      <c r="JMA36" s="120"/>
      <c r="JMB36" s="177"/>
      <c r="JMC36" s="120"/>
      <c r="JMD36" s="177"/>
      <c r="JME36" s="120"/>
      <c r="JMF36" s="177"/>
      <c r="JMG36" s="120"/>
      <c r="JMH36" s="177"/>
      <c r="JMI36" s="120"/>
      <c r="JMJ36" s="177"/>
      <c r="JMK36" s="120"/>
      <c r="JML36" s="177"/>
      <c r="JMM36" s="120"/>
      <c r="JMN36" s="177"/>
      <c r="JMO36" s="120"/>
      <c r="JMP36" s="177"/>
      <c r="JMQ36" s="120"/>
      <c r="JMR36" s="177"/>
      <c r="JMS36" s="120"/>
      <c r="JMT36" s="177"/>
      <c r="JMU36" s="120"/>
      <c r="JMV36" s="177"/>
      <c r="JMW36" s="120"/>
      <c r="JMX36" s="177"/>
      <c r="JMY36" s="120"/>
      <c r="JMZ36" s="177"/>
      <c r="JNA36" s="120"/>
      <c r="JNB36" s="177"/>
      <c r="JNC36" s="120"/>
      <c r="JND36" s="177"/>
      <c r="JNE36" s="120"/>
      <c r="JNF36" s="177"/>
      <c r="JNG36" s="120"/>
      <c r="JNH36" s="177"/>
      <c r="JNI36" s="120"/>
      <c r="JNJ36" s="177"/>
      <c r="JNK36" s="120"/>
      <c r="JNL36" s="177"/>
      <c r="JNM36" s="120"/>
      <c r="JNN36" s="177"/>
      <c r="JNO36" s="120"/>
      <c r="JNP36" s="177"/>
      <c r="JNQ36" s="120"/>
      <c r="JNR36" s="177"/>
      <c r="JNS36" s="120"/>
      <c r="JNT36" s="177"/>
      <c r="JNU36" s="120"/>
      <c r="JNV36" s="177"/>
      <c r="JNW36" s="120"/>
      <c r="JNX36" s="177"/>
      <c r="JNY36" s="120"/>
      <c r="JNZ36" s="177"/>
      <c r="JOA36" s="120"/>
      <c r="JOB36" s="177"/>
      <c r="JOC36" s="120"/>
      <c r="JOD36" s="177"/>
      <c r="JOE36" s="120"/>
      <c r="JOF36" s="177"/>
      <c r="JOG36" s="120"/>
      <c r="JOH36" s="177"/>
      <c r="JOI36" s="120"/>
      <c r="JOJ36" s="177"/>
      <c r="JOK36" s="120"/>
      <c r="JOL36" s="177"/>
      <c r="JOM36" s="120"/>
      <c r="JON36" s="177"/>
      <c r="JOO36" s="120"/>
      <c r="JOP36" s="177"/>
      <c r="JOQ36" s="120"/>
      <c r="JOR36" s="177"/>
      <c r="JOS36" s="120"/>
      <c r="JOT36" s="177"/>
      <c r="JOU36" s="120"/>
      <c r="JOV36" s="177"/>
      <c r="JOW36" s="120"/>
      <c r="JOX36" s="177"/>
      <c r="JOY36" s="120"/>
      <c r="JOZ36" s="177"/>
      <c r="JPA36" s="120"/>
      <c r="JPB36" s="177"/>
      <c r="JPC36" s="120"/>
      <c r="JPD36" s="177"/>
      <c r="JPE36" s="120"/>
      <c r="JPF36" s="177"/>
      <c r="JPG36" s="120"/>
      <c r="JPH36" s="177"/>
      <c r="JPI36" s="120"/>
      <c r="JPJ36" s="177"/>
      <c r="JPK36" s="120"/>
      <c r="JPL36" s="177"/>
      <c r="JPM36" s="120"/>
      <c r="JPN36" s="177"/>
      <c r="JPO36" s="120"/>
      <c r="JPP36" s="177"/>
      <c r="JPQ36" s="120"/>
      <c r="JPR36" s="177"/>
      <c r="JPS36" s="120"/>
      <c r="JPT36" s="177"/>
      <c r="JPU36" s="120"/>
      <c r="JPV36" s="177"/>
      <c r="JPW36" s="120"/>
      <c r="JPX36" s="177"/>
      <c r="JPY36" s="120"/>
      <c r="JPZ36" s="177"/>
      <c r="JQA36" s="120"/>
      <c r="JQB36" s="177"/>
      <c r="JQC36" s="120"/>
      <c r="JQD36" s="177"/>
      <c r="JQE36" s="120"/>
      <c r="JQF36" s="177"/>
      <c r="JQG36" s="120"/>
      <c r="JQH36" s="177"/>
      <c r="JQI36" s="120"/>
      <c r="JQJ36" s="177"/>
      <c r="JQK36" s="120"/>
      <c r="JQL36" s="177"/>
      <c r="JQM36" s="120"/>
      <c r="JQN36" s="177"/>
      <c r="JQO36" s="120"/>
      <c r="JQP36" s="177"/>
      <c r="JQQ36" s="120"/>
      <c r="JQR36" s="177"/>
      <c r="JQS36" s="120"/>
      <c r="JQT36" s="177"/>
      <c r="JQU36" s="120"/>
      <c r="JQV36" s="177"/>
      <c r="JQW36" s="120"/>
      <c r="JQX36" s="177"/>
      <c r="JQY36" s="120"/>
      <c r="JQZ36" s="177"/>
      <c r="JRA36" s="120"/>
      <c r="JRB36" s="177"/>
      <c r="JRC36" s="120"/>
      <c r="JRD36" s="177"/>
      <c r="JRE36" s="120"/>
      <c r="JRF36" s="177"/>
      <c r="JRG36" s="120"/>
      <c r="JRH36" s="177"/>
      <c r="JRI36" s="120"/>
      <c r="JRJ36" s="177"/>
      <c r="JRK36" s="120"/>
      <c r="JRL36" s="177"/>
      <c r="JRM36" s="120"/>
      <c r="JRN36" s="177"/>
      <c r="JRO36" s="120"/>
      <c r="JRP36" s="177"/>
      <c r="JRQ36" s="120"/>
      <c r="JRR36" s="177"/>
      <c r="JRS36" s="120"/>
      <c r="JRT36" s="177"/>
      <c r="JRU36" s="120"/>
      <c r="JRV36" s="177"/>
      <c r="JRW36" s="120"/>
      <c r="JRX36" s="177"/>
      <c r="JRY36" s="120"/>
      <c r="JRZ36" s="177"/>
      <c r="JSA36" s="120"/>
      <c r="JSB36" s="177"/>
      <c r="JSC36" s="120"/>
      <c r="JSD36" s="177"/>
      <c r="JSE36" s="120"/>
      <c r="JSF36" s="177"/>
      <c r="JSG36" s="120"/>
      <c r="JSH36" s="177"/>
      <c r="JSI36" s="120"/>
      <c r="JSJ36" s="177"/>
      <c r="JSK36" s="120"/>
      <c r="JSL36" s="177"/>
      <c r="JSM36" s="120"/>
      <c r="JSN36" s="177"/>
      <c r="JSO36" s="120"/>
      <c r="JSP36" s="177"/>
      <c r="JSQ36" s="120"/>
      <c r="JSR36" s="177"/>
      <c r="JSS36" s="120"/>
      <c r="JST36" s="177"/>
      <c r="JSU36" s="120"/>
      <c r="JSV36" s="177"/>
      <c r="JSW36" s="120"/>
      <c r="JSX36" s="177"/>
      <c r="JSY36" s="120"/>
      <c r="JSZ36" s="177"/>
      <c r="JTA36" s="120"/>
      <c r="JTB36" s="177"/>
      <c r="JTC36" s="120"/>
      <c r="JTD36" s="177"/>
      <c r="JTE36" s="120"/>
      <c r="JTF36" s="177"/>
      <c r="JTG36" s="120"/>
      <c r="JTH36" s="177"/>
      <c r="JTI36" s="120"/>
      <c r="JTJ36" s="177"/>
      <c r="JTK36" s="120"/>
      <c r="JTL36" s="177"/>
      <c r="JTM36" s="120"/>
      <c r="JTN36" s="177"/>
      <c r="JTO36" s="120"/>
      <c r="JTP36" s="177"/>
      <c r="JTQ36" s="120"/>
      <c r="JTR36" s="177"/>
      <c r="JTS36" s="120"/>
      <c r="JTT36" s="177"/>
      <c r="JTU36" s="120"/>
      <c r="JTV36" s="177"/>
      <c r="JTW36" s="120"/>
      <c r="JTX36" s="177"/>
      <c r="JTY36" s="120"/>
      <c r="JTZ36" s="177"/>
      <c r="JUA36" s="120"/>
      <c r="JUB36" s="177"/>
      <c r="JUC36" s="120"/>
      <c r="JUD36" s="177"/>
      <c r="JUE36" s="120"/>
      <c r="JUF36" s="177"/>
      <c r="JUG36" s="120"/>
      <c r="JUH36" s="177"/>
      <c r="JUI36" s="120"/>
      <c r="JUJ36" s="177"/>
      <c r="JUK36" s="120"/>
      <c r="JUL36" s="177"/>
      <c r="JUM36" s="120"/>
      <c r="JUN36" s="177"/>
      <c r="JUO36" s="120"/>
      <c r="JUP36" s="177"/>
      <c r="JUQ36" s="120"/>
      <c r="JUR36" s="177"/>
      <c r="JUS36" s="120"/>
      <c r="JUT36" s="177"/>
      <c r="JUU36" s="120"/>
      <c r="JUV36" s="177"/>
      <c r="JUW36" s="120"/>
      <c r="JUX36" s="177"/>
      <c r="JUY36" s="120"/>
      <c r="JUZ36" s="177"/>
      <c r="JVA36" s="120"/>
      <c r="JVB36" s="177"/>
      <c r="JVC36" s="120"/>
      <c r="JVD36" s="177"/>
      <c r="JVE36" s="120"/>
      <c r="JVF36" s="177"/>
      <c r="JVG36" s="120"/>
      <c r="JVH36" s="177"/>
      <c r="JVI36" s="120"/>
      <c r="JVJ36" s="177"/>
      <c r="JVK36" s="120"/>
      <c r="JVL36" s="177"/>
      <c r="JVM36" s="120"/>
      <c r="JVN36" s="177"/>
      <c r="JVO36" s="120"/>
      <c r="JVP36" s="177"/>
      <c r="JVQ36" s="120"/>
      <c r="JVR36" s="177"/>
      <c r="JVS36" s="120"/>
      <c r="JVT36" s="177"/>
      <c r="JVU36" s="120"/>
      <c r="JVV36" s="177"/>
      <c r="JVW36" s="120"/>
      <c r="JVX36" s="177"/>
      <c r="JVY36" s="120"/>
      <c r="JVZ36" s="177"/>
      <c r="JWA36" s="120"/>
      <c r="JWB36" s="177"/>
      <c r="JWC36" s="120"/>
      <c r="JWD36" s="177"/>
      <c r="JWE36" s="120"/>
      <c r="JWF36" s="177"/>
      <c r="JWG36" s="120"/>
      <c r="JWH36" s="177"/>
      <c r="JWI36" s="120"/>
      <c r="JWJ36" s="177"/>
      <c r="JWK36" s="120"/>
      <c r="JWL36" s="177"/>
      <c r="JWM36" s="120"/>
      <c r="JWN36" s="177"/>
      <c r="JWO36" s="120"/>
      <c r="JWP36" s="177"/>
      <c r="JWQ36" s="120"/>
      <c r="JWR36" s="177"/>
      <c r="JWS36" s="120"/>
      <c r="JWT36" s="177"/>
      <c r="JWU36" s="120"/>
      <c r="JWV36" s="177"/>
      <c r="JWW36" s="120"/>
      <c r="JWX36" s="177"/>
      <c r="JWY36" s="120"/>
      <c r="JWZ36" s="177"/>
      <c r="JXA36" s="120"/>
      <c r="JXB36" s="177"/>
      <c r="JXC36" s="120"/>
      <c r="JXD36" s="177"/>
      <c r="JXE36" s="120"/>
      <c r="JXF36" s="177"/>
      <c r="JXG36" s="120"/>
      <c r="JXH36" s="177"/>
      <c r="JXI36" s="120"/>
      <c r="JXJ36" s="177"/>
      <c r="JXK36" s="120"/>
      <c r="JXL36" s="177"/>
      <c r="JXM36" s="120"/>
      <c r="JXN36" s="177"/>
      <c r="JXO36" s="120"/>
      <c r="JXP36" s="177"/>
      <c r="JXQ36" s="120"/>
      <c r="JXR36" s="177"/>
      <c r="JXS36" s="120"/>
      <c r="JXT36" s="177"/>
      <c r="JXU36" s="120"/>
      <c r="JXV36" s="177"/>
      <c r="JXW36" s="120"/>
      <c r="JXX36" s="177"/>
      <c r="JXY36" s="120"/>
      <c r="JXZ36" s="177"/>
      <c r="JYA36" s="120"/>
      <c r="JYB36" s="177"/>
      <c r="JYC36" s="120"/>
      <c r="JYD36" s="177"/>
      <c r="JYE36" s="120"/>
      <c r="JYF36" s="177"/>
      <c r="JYG36" s="120"/>
      <c r="JYH36" s="177"/>
      <c r="JYI36" s="120"/>
      <c r="JYJ36" s="177"/>
      <c r="JYK36" s="120"/>
      <c r="JYL36" s="177"/>
      <c r="JYM36" s="120"/>
      <c r="JYN36" s="177"/>
      <c r="JYO36" s="120"/>
      <c r="JYP36" s="177"/>
      <c r="JYQ36" s="120"/>
      <c r="JYR36" s="177"/>
      <c r="JYS36" s="120"/>
      <c r="JYT36" s="177"/>
      <c r="JYU36" s="120"/>
      <c r="JYV36" s="177"/>
      <c r="JYW36" s="120"/>
      <c r="JYX36" s="177"/>
      <c r="JYY36" s="120"/>
      <c r="JYZ36" s="177"/>
      <c r="JZA36" s="120"/>
      <c r="JZB36" s="177"/>
      <c r="JZC36" s="120"/>
      <c r="JZD36" s="177"/>
      <c r="JZE36" s="120"/>
      <c r="JZF36" s="177"/>
      <c r="JZG36" s="120"/>
      <c r="JZH36" s="177"/>
      <c r="JZI36" s="120"/>
      <c r="JZJ36" s="177"/>
      <c r="JZK36" s="120"/>
      <c r="JZL36" s="177"/>
      <c r="JZM36" s="120"/>
      <c r="JZN36" s="177"/>
      <c r="JZO36" s="120"/>
      <c r="JZP36" s="177"/>
      <c r="JZQ36" s="120"/>
      <c r="JZR36" s="177"/>
      <c r="JZS36" s="120"/>
      <c r="JZT36" s="177"/>
      <c r="JZU36" s="120"/>
      <c r="JZV36" s="177"/>
      <c r="JZW36" s="120"/>
      <c r="JZX36" s="177"/>
      <c r="JZY36" s="120"/>
      <c r="JZZ36" s="177"/>
      <c r="KAA36" s="120"/>
      <c r="KAB36" s="177"/>
      <c r="KAC36" s="120"/>
      <c r="KAD36" s="177"/>
      <c r="KAE36" s="120"/>
      <c r="KAF36" s="177"/>
      <c r="KAG36" s="120"/>
      <c r="KAH36" s="177"/>
      <c r="KAI36" s="120"/>
      <c r="KAJ36" s="177"/>
      <c r="KAK36" s="120"/>
      <c r="KAL36" s="177"/>
      <c r="KAM36" s="120"/>
      <c r="KAN36" s="177"/>
      <c r="KAO36" s="120"/>
      <c r="KAP36" s="177"/>
      <c r="KAQ36" s="120"/>
      <c r="KAR36" s="177"/>
      <c r="KAS36" s="120"/>
      <c r="KAT36" s="177"/>
      <c r="KAU36" s="120"/>
      <c r="KAV36" s="177"/>
      <c r="KAW36" s="120"/>
      <c r="KAX36" s="177"/>
      <c r="KAY36" s="120"/>
      <c r="KAZ36" s="177"/>
      <c r="KBA36" s="120"/>
      <c r="KBB36" s="177"/>
      <c r="KBC36" s="120"/>
      <c r="KBD36" s="177"/>
      <c r="KBE36" s="120"/>
      <c r="KBF36" s="177"/>
      <c r="KBG36" s="120"/>
      <c r="KBH36" s="177"/>
      <c r="KBI36" s="120"/>
      <c r="KBJ36" s="177"/>
      <c r="KBK36" s="120"/>
      <c r="KBL36" s="177"/>
      <c r="KBM36" s="120"/>
      <c r="KBN36" s="177"/>
      <c r="KBO36" s="120"/>
      <c r="KBP36" s="177"/>
      <c r="KBQ36" s="120"/>
      <c r="KBR36" s="177"/>
      <c r="KBS36" s="120"/>
      <c r="KBT36" s="177"/>
      <c r="KBU36" s="120"/>
      <c r="KBV36" s="177"/>
      <c r="KBW36" s="120"/>
      <c r="KBX36" s="177"/>
      <c r="KBY36" s="120"/>
      <c r="KBZ36" s="177"/>
      <c r="KCA36" s="120"/>
      <c r="KCB36" s="177"/>
      <c r="KCC36" s="120"/>
      <c r="KCD36" s="177"/>
      <c r="KCE36" s="120"/>
      <c r="KCF36" s="177"/>
      <c r="KCG36" s="120"/>
      <c r="KCH36" s="177"/>
      <c r="KCI36" s="120"/>
      <c r="KCJ36" s="177"/>
      <c r="KCK36" s="120"/>
      <c r="KCL36" s="177"/>
      <c r="KCM36" s="120"/>
      <c r="KCN36" s="177"/>
      <c r="KCO36" s="120"/>
      <c r="KCP36" s="177"/>
      <c r="KCQ36" s="120"/>
      <c r="KCR36" s="177"/>
      <c r="KCS36" s="120"/>
      <c r="KCT36" s="177"/>
      <c r="KCU36" s="120"/>
      <c r="KCV36" s="177"/>
      <c r="KCW36" s="120"/>
      <c r="KCX36" s="177"/>
      <c r="KCY36" s="120"/>
      <c r="KCZ36" s="177"/>
      <c r="KDA36" s="120"/>
      <c r="KDB36" s="177"/>
      <c r="KDC36" s="120"/>
      <c r="KDD36" s="177"/>
      <c r="KDE36" s="120"/>
      <c r="KDF36" s="177"/>
      <c r="KDG36" s="120"/>
      <c r="KDH36" s="177"/>
      <c r="KDI36" s="120"/>
      <c r="KDJ36" s="177"/>
      <c r="KDK36" s="120"/>
      <c r="KDL36" s="177"/>
      <c r="KDM36" s="120"/>
      <c r="KDN36" s="177"/>
      <c r="KDO36" s="120"/>
      <c r="KDP36" s="177"/>
      <c r="KDQ36" s="120"/>
      <c r="KDR36" s="177"/>
      <c r="KDS36" s="120"/>
      <c r="KDT36" s="177"/>
      <c r="KDU36" s="120"/>
      <c r="KDV36" s="177"/>
      <c r="KDW36" s="120"/>
      <c r="KDX36" s="177"/>
      <c r="KDY36" s="120"/>
      <c r="KDZ36" s="177"/>
      <c r="KEA36" s="120"/>
      <c r="KEB36" s="177"/>
      <c r="KEC36" s="120"/>
      <c r="KED36" s="177"/>
      <c r="KEE36" s="120"/>
      <c r="KEF36" s="177"/>
      <c r="KEG36" s="120"/>
      <c r="KEH36" s="177"/>
      <c r="KEI36" s="120"/>
      <c r="KEJ36" s="177"/>
      <c r="KEK36" s="120"/>
      <c r="KEL36" s="177"/>
      <c r="KEM36" s="120"/>
      <c r="KEN36" s="177"/>
      <c r="KEO36" s="120"/>
      <c r="KEP36" s="177"/>
      <c r="KEQ36" s="120"/>
      <c r="KER36" s="177"/>
      <c r="KES36" s="120"/>
      <c r="KET36" s="177"/>
      <c r="KEU36" s="120"/>
      <c r="KEV36" s="177"/>
      <c r="KEW36" s="120"/>
      <c r="KEX36" s="177"/>
      <c r="KEY36" s="120"/>
      <c r="KEZ36" s="177"/>
      <c r="KFA36" s="120"/>
      <c r="KFB36" s="177"/>
      <c r="KFC36" s="120"/>
      <c r="KFD36" s="177"/>
      <c r="KFE36" s="120"/>
      <c r="KFF36" s="177"/>
      <c r="KFG36" s="120"/>
      <c r="KFH36" s="177"/>
      <c r="KFI36" s="120"/>
      <c r="KFJ36" s="177"/>
      <c r="KFK36" s="120"/>
      <c r="KFL36" s="177"/>
      <c r="KFM36" s="120"/>
      <c r="KFN36" s="177"/>
      <c r="KFO36" s="120"/>
      <c r="KFP36" s="177"/>
      <c r="KFQ36" s="120"/>
      <c r="KFR36" s="177"/>
      <c r="KFS36" s="120"/>
      <c r="KFT36" s="177"/>
      <c r="KFU36" s="120"/>
      <c r="KFV36" s="177"/>
      <c r="KFW36" s="120"/>
      <c r="KFX36" s="177"/>
      <c r="KFY36" s="120"/>
      <c r="KFZ36" s="177"/>
      <c r="KGA36" s="120"/>
      <c r="KGB36" s="177"/>
      <c r="KGC36" s="120"/>
      <c r="KGD36" s="177"/>
      <c r="KGE36" s="120"/>
      <c r="KGF36" s="177"/>
      <c r="KGG36" s="120"/>
      <c r="KGH36" s="177"/>
      <c r="KGI36" s="120"/>
      <c r="KGJ36" s="177"/>
      <c r="KGK36" s="120"/>
      <c r="KGL36" s="177"/>
      <c r="KGM36" s="120"/>
      <c r="KGN36" s="177"/>
      <c r="KGO36" s="120"/>
      <c r="KGP36" s="177"/>
      <c r="KGQ36" s="120"/>
      <c r="KGR36" s="177"/>
      <c r="KGS36" s="120"/>
      <c r="KGT36" s="177"/>
      <c r="KGU36" s="120"/>
      <c r="KGV36" s="177"/>
      <c r="KGW36" s="120"/>
      <c r="KGX36" s="177"/>
      <c r="KGY36" s="120"/>
      <c r="KGZ36" s="177"/>
      <c r="KHA36" s="120"/>
      <c r="KHB36" s="177"/>
      <c r="KHC36" s="120"/>
      <c r="KHD36" s="177"/>
      <c r="KHE36" s="120"/>
      <c r="KHF36" s="177"/>
      <c r="KHG36" s="120"/>
      <c r="KHH36" s="177"/>
      <c r="KHI36" s="120"/>
      <c r="KHJ36" s="177"/>
      <c r="KHK36" s="120"/>
      <c r="KHL36" s="177"/>
      <c r="KHM36" s="120"/>
      <c r="KHN36" s="177"/>
      <c r="KHO36" s="120"/>
      <c r="KHP36" s="177"/>
      <c r="KHQ36" s="120"/>
      <c r="KHR36" s="177"/>
      <c r="KHS36" s="120"/>
      <c r="KHT36" s="177"/>
      <c r="KHU36" s="120"/>
      <c r="KHV36" s="177"/>
      <c r="KHW36" s="120"/>
      <c r="KHX36" s="177"/>
      <c r="KHY36" s="120"/>
      <c r="KHZ36" s="177"/>
      <c r="KIA36" s="120"/>
      <c r="KIB36" s="177"/>
      <c r="KIC36" s="120"/>
      <c r="KID36" s="177"/>
      <c r="KIE36" s="120"/>
      <c r="KIF36" s="177"/>
      <c r="KIG36" s="120"/>
      <c r="KIH36" s="177"/>
      <c r="KII36" s="120"/>
      <c r="KIJ36" s="177"/>
      <c r="KIK36" s="120"/>
      <c r="KIL36" s="177"/>
      <c r="KIM36" s="120"/>
      <c r="KIN36" s="177"/>
      <c r="KIO36" s="120"/>
      <c r="KIP36" s="177"/>
      <c r="KIQ36" s="120"/>
      <c r="KIR36" s="177"/>
      <c r="KIS36" s="120"/>
      <c r="KIT36" s="177"/>
      <c r="KIU36" s="120"/>
      <c r="KIV36" s="177"/>
      <c r="KIW36" s="120"/>
      <c r="KIX36" s="177"/>
      <c r="KIY36" s="120"/>
      <c r="KIZ36" s="177"/>
      <c r="KJA36" s="120"/>
      <c r="KJB36" s="177"/>
      <c r="KJC36" s="120"/>
      <c r="KJD36" s="177"/>
      <c r="KJE36" s="120"/>
      <c r="KJF36" s="177"/>
      <c r="KJG36" s="120"/>
      <c r="KJH36" s="177"/>
      <c r="KJI36" s="120"/>
      <c r="KJJ36" s="177"/>
      <c r="KJK36" s="120"/>
      <c r="KJL36" s="177"/>
      <c r="KJM36" s="120"/>
      <c r="KJN36" s="177"/>
      <c r="KJO36" s="120"/>
      <c r="KJP36" s="177"/>
      <c r="KJQ36" s="120"/>
      <c r="KJR36" s="177"/>
      <c r="KJS36" s="120"/>
      <c r="KJT36" s="177"/>
      <c r="KJU36" s="120"/>
      <c r="KJV36" s="177"/>
      <c r="KJW36" s="120"/>
      <c r="KJX36" s="177"/>
      <c r="KJY36" s="120"/>
      <c r="KJZ36" s="177"/>
      <c r="KKA36" s="120"/>
      <c r="KKB36" s="177"/>
      <c r="KKC36" s="120"/>
      <c r="KKD36" s="177"/>
      <c r="KKE36" s="120"/>
      <c r="KKF36" s="177"/>
      <c r="KKG36" s="120"/>
      <c r="KKH36" s="177"/>
      <c r="KKI36" s="120"/>
      <c r="KKJ36" s="177"/>
      <c r="KKK36" s="120"/>
      <c r="KKL36" s="177"/>
      <c r="KKM36" s="120"/>
      <c r="KKN36" s="177"/>
      <c r="KKO36" s="120"/>
      <c r="KKP36" s="177"/>
      <c r="KKQ36" s="120"/>
      <c r="KKR36" s="177"/>
      <c r="KKS36" s="120"/>
      <c r="KKT36" s="177"/>
      <c r="KKU36" s="120"/>
      <c r="KKV36" s="177"/>
      <c r="KKW36" s="120"/>
      <c r="KKX36" s="177"/>
      <c r="KKY36" s="120"/>
      <c r="KKZ36" s="177"/>
      <c r="KLA36" s="120"/>
      <c r="KLB36" s="177"/>
      <c r="KLC36" s="120"/>
      <c r="KLD36" s="177"/>
      <c r="KLE36" s="120"/>
      <c r="KLF36" s="177"/>
      <c r="KLG36" s="120"/>
      <c r="KLH36" s="177"/>
      <c r="KLI36" s="120"/>
      <c r="KLJ36" s="177"/>
      <c r="KLK36" s="120"/>
      <c r="KLL36" s="177"/>
      <c r="KLM36" s="120"/>
      <c r="KLN36" s="177"/>
      <c r="KLO36" s="120"/>
      <c r="KLP36" s="177"/>
      <c r="KLQ36" s="120"/>
      <c r="KLR36" s="177"/>
      <c r="KLS36" s="120"/>
      <c r="KLT36" s="177"/>
      <c r="KLU36" s="120"/>
      <c r="KLV36" s="177"/>
      <c r="KLW36" s="120"/>
      <c r="KLX36" s="177"/>
      <c r="KLY36" s="120"/>
      <c r="KLZ36" s="177"/>
      <c r="KMA36" s="120"/>
      <c r="KMB36" s="177"/>
      <c r="KMC36" s="120"/>
      <c r="KMD36" s="177"/>
      <c r="KME36" s="120"/>
      <c r="KMF36" s="177"/>
      <c r="KMG36" s="120"/>
      <c r="KMH36" s="177"/>
      <c r="KMI36" s="120"/>
      <c r="KMJ36" s="177"/>
      <c r="KMK36" s="120"/>
      <c r="KML36" s="177"/>
      <c r="KMM36" s="120"/>
      <c r="KMN36" s="177"/>
      <c r="KMO36" s="120"/>
      <c r="KMP36" s="177"/>
      <c r="KMQ36" s="120"/>
      <c r="KMR36" s="177"/>
      <c r="KMS36" s="120"/>
      <c r="KMT36" s="177"/>
      <c r="KMU36" s="120"/>
      <c r="KMV36" s="177"/>
      <c r="KMW36" s="120"/>
      <c r="KMX36" s="177"/>
      <c r="KMY36" s="120"/>
      <c r="KMZ36" s="177"/>
      <c r="KNA36" s="120"/>
      <c r="KNB36" s="177"/>
      <c r="KNC36" s="120"/>
      <c r="KND36" s="177"/>
      <c r="KNE36" s="120"/>
      <c r="KNF36" s="177"/>
      <c r="KNG36" s="120"/>
      <c r="KNH36" s="177"/>
      <c r="KNI36" s="120"/>
      <c r="KNJ36" s="177"/>
      <c r="KNK36" s="120"/>
      <c r="KNL36" s="177"/>
      <c r="KNM36" s="120"/>
      <c r="KNN36" s="177"/>
      <c r="KNO36" s="120"/>
      <c r="KNP36" s="177"/>
      <c r="KNQ36" s="120"/>
      <c r="KNR36" s="177"/>
      <c r="KNS36" s="120"/>
      <c r="KNT36" s="177"/>
      <c r="KNU36" s="120"/>
      <c r="KNV36" s="177"/>
      <c r="KNW36" s="120"/>
      <c r="KNX36" s="177"/>
      <c r="KNY36" s="120"/>
      <c r="KNZ36" s="177"/>
      <c r="KOA36" s="120"/>
      <c r="KOB36" s="177"/>
      <c r="KOC36" s="120"/>
      <c r="KOD36" s="177"/>
      <c r="KOE36" s="120"/>
      <c r="KOF36" s="177"/>
      <c r="KOG36" s="120"/>
      <c r="KOH36" s="177"/>
      <c r="KOI36" s="120"/>
      <c r="KOJ36" s="177"/>
      <c r="KOK36" s="120"/>
      <c r="KOL36" s="177"/>
      <c r="KOM36" s="120"/>
      <c r="KON36" s="177"/>
      <c r="KOO36" s="120"/>
      <c r="KOP36" s="177"/>
      <c r="KOQ36" s="120"/>
      <c r="KOR36" s="177"/>
      <c r="KOS36" s="120"/>
      <c r="KOT36" s="177"/>
      <c r="KOU36" s="120"/>
      <c r="KOV36" s="177"/>
      <c r="KOW36" s="120"/>
      <c r="KOX36" s="177"/>
      <c r="KOY36" s="120"/>
      <c r="KOZ36" s="177"/>
      <c r="KPA36" s="120"/>
      <c r="KPB36" s="177"/>
      <c r="KPC36" s="120"/>
      <c r="KPD36" s="177"/>
      <c r="KPE36" s="120"/>
      <c r="KPF36" s="177"/>
      <c r="KPG36" s="120"/>
      <c r="KPH36" s="177"/>
      <c r="KPI36" s="120"/>
      <c r="KPJ36" s="177"/>
      <c r="KPK36" s="120"/>
      <c r="KPL36" s="177"/>
      <c r="KPM36" s="120"/>
      <c r="KPN36" s="177"/>
      <c r="KPO36" s="120"/>
      <c r="KPP36" s="177"/>
      <c r="KPQ36" s="120"/>
      <c r="KPR36" s="177"/>
      <c r="KPS36" s="120"/>
      <c r="KPT36" s="177"/>
      <c r="KPU36" s="120"/>
      <c r="KPV36" s="177"/>
      <c r="KPW36" s="120"/>
      <c r="KPX36" s="177"/>
      <c r="KPY36" s="120"/>
      <c r="KPZ36" s="177"/>
      <c r="KQA36" s="120"/>
      <c r="KQB36" s="177"/>
      <c r="KQC36" s="120"/>
      <c r="KQD36" s="177"/>
      <c r="KQE36" s="120"/>
      <c r="KQF36" s="177"/>
      <c r="KQG36" s="120"/>
      <c r="KQH36" s="177"/>
      <c r="KQI36" s="120"/>
      <c r="KQJ36" s="177"/>
      <c r="KQK36" s="120"/>
      <c r="KQL36" s="177"/>
      <c r="KQM36" s="120"/>
      <c r="KQN36" s="177"/>
      <c r="KQO36" s="120"/>
      <c r="KQP36" s="177"/>
      <c r="KQQ36" s="120"/>
      <c r="KQR36" s="177"/>
      <c r="KQS36" s="120"/>
      <c r="KQT36" s="177"/>
      <c r="KQU36" s="120"/>
      <c r="KQV36" s="177"/>
      <c r="KQW36" s="120"/>
      <c r="KQX36" s="177"/>
      <c r="KQY36" s="120"/>
      <c r="KQZ36" s="177"/>
      <c r="KRA36" s="120"/>
      <c r="KRB36" s="177"/>
      <c r="KRC36" s="120"/>
      <c r="KRD36" s="177"/>
      <c r="KRE36" s="120"/>
      <c r="KRF36" s="177"/>
      <c r="KRG36" s="120"/>
      <c r="KRH36" s="177"/>
      <c r="KRI36" s="120"/>
      <c r="KRJ36" s="177"/>
      <c r="KRK36" s="120"/>
      <c r="KRL36" s="177"/>
      <c r="KRM36" s="120"/>
      <c r="KRN36" s="177"/>
      <c r="KRO36" s="120"/>
      <c r="KRP36" s="177"/>
      <c r="KRQ36" s="120"/>
      <c r="KRR36" s="177"/>
      <c r="KRS36" s="120"/>
      <c r="KRT36" s="177"/>
      <c r="KRU36" s="120"/>
      <c r="KRV36" s="177"/>
      <c r="KRW36" s="120"/>
      <c r="KRX36" s="177"/>
      <c r="KRY36" s="120"/>
      <c r="KRZ36" s="177"/>
      <c r="KSA36" s="120"/>
      <c r="KSB36" s="177"/>
      <c r="KSC36" s="120"/>
      <c r="KSD36" s="177"/>
      <c r="KSE36" s="120"/>
      <c r="KSF36" s="177"/>
      <c r="KSG36" s="120"/>
      <c r="KSH36" s="177"/>
      <c r="KSI36" s="120"/>
      <c r="KSJ36" s="177"/>
      <c r="KSK36" s="120"/>
      <c r="KSL36" s="177"/>
      <c r="KSM36" s="120"/>
      <c r="KSN36" s="177"/>
      <c r="KSO36" s="120"/>
      <c r="KSP36" s="177"/>
      <c r="KSQ36" s="120"/>
      <c r="KSR36" s="177"/>
      <c r="KSS36" s="120"/>
      <c r="KST36" s="177"/>
      <c r="KSU36" s="120"/>
      <c r="KSV36" s="177"/>
      <c r="KSW36" s="120"/>
      <c r="KSX36" s="177"/>
      <c r="KSY36" s="120"/>
      <c r="KSZ36" s="177"/>
      <c r="KTA36" s="120"/>
      <c r="KTB36" s="177"/>
      <c r="KTC36" s="120"/>
      <c r="KTD36" s="177"/>
      <c r="KTE36" s="120"/>
      <c r="KTF36" s="177"/>
      <c r="KTG36" s="120"/>
      <c r="KTH36" s="177"/>
      <c r="KTI36" s="120"/>
      <c r="KTJ36" s="177"/>
      <c r="KTK36" s="120"/>
      <c r="KTL36" s="177"/>
      <c r="KTM36" s="120"/>
      <c r="KTN36" s="177"/>
      <c r="KTO36" s="120"/>
      <c r="KTP36" s="177"/>
      <c r="KTQ36" s="120"/>
      <c r="KTR36" s="177"/>
      <c r="KTS36" s="120"/>
      <c r="KTT36" s="177"/>
      <c r="KTU36" s="120"/>
      <c r="KTV36" s="177"/>
      <c r="KTW36" s="120"/>
      <c r="KTX36" s="177"/>
      <c r="KTY36" s="120"/>
      <c r="KTZ36" s="177"/>
      <c r="KUA36" s="120"/>
      <c r="KUB36" s="177"/>
      <c r="KUC36" s="120"/>
      <c r="KUD36" s="177"/>
      <c r="KUE36" s="120"/>
      <c r="KUF36" s="177"/>
      <c r="KUG36" s="120"/>
      <c r="KUH36" s="177"/>
      <c r="KUI36" s="120"/>
      <c r="KUJ36" s="177"/>
      <c r="KUK36" s="120"/>
      <c r="KUL36" s="177"/>
      <c r="KUM36" s="120"/>
      <c r="KUN36" s="177"/>
      <c r="KUO36" s="120"/>
      <c r="KUP36" s="177"/>
      <c r="KUQ36" s="120"/>
      <c r="KUR36" s="177"/>
      <c r="KUS36" s="120"/>
      <c r="KUT36" s="177"/>
      <c r="KUU36" s="120"/>
      <c r="KUV36" s="177"/>
      <c r="KUW36" s="120"/>
      <c r="KUX36" s="177"/>
      <c r="KUY36" s="120"/>
      <c r="KUZ36" s="177"/>
      <c r="KVA36" s="120"/>
      <c r="KVB36" s="177"/>
      <c r="KVC36" s="120"/>
      <c r="KVD36" s="177"/>
      <c r="KVE36" s="120"/>
      <c r="KVF36" s="177"/>
      <c r="KVG36" s="120"/>
      <c r="KVH36" s="177"/>
      <c r="KVI36" s="120"/>
      <c r="KVJ36" s="177"/>
      <c r="KVK36" s="120"/>
      <c r="KVL36" s="177"/>
      <c r="KVM36" s="120"/>
      <c r="KVN36" s="177"/>
      <c r="KVO36" s="120"/>
      <c r="KVP36" s="177"/>
      <c r="KVQ36" s="120"/>
      <c r="KVR36" s="177"/>
      <c r="KVS36" s="120"/>
      <c r="KVT36" s="177"/>
      <c r="KVU36" s="120"/>
      <c r="KVV36" s="177"/>
      <c r="KVW36" s="120"/>
      <c r="KVX36" s="177"/>
      <c r="KVY36" s="120"/>
      <c r="KVZ36" s="177"/>
      <c r="KWA36" s="120"/>
      <c r="KWB36" s="177"/>
      <c r="KWC36" s="120"/>
      <c r="KWD36" s="177"/>
      <c r="KWE36" s="120"/>
      <c r="KWF36" s="177"/>
      <c r="KWG36" s="120"/>
      <c r="KWH36" s="177"/>
      <c r="KWI36" s="120"/>
      <c r="KWJ36" s="177"/>
      <c r="KWK36" s="120"/>
      <c r="KWL36" s="177"/>
      <c r="KWM36" s="120"/>
      <c r="KWN36" s="177"/>
      <c r="KWO36" s="120"/>
      <c r="KWP36" s="177"/>
      <c r="KWQ36" s="120"/>
      <c r="KWR36" s="177"/>
      <c r="KWS36" s="120"/>
      <c r="KWT36" s="177"/>
      <c r="KWU36" s="120"/>
      <c r="KWV36" s="177"/>
      <c r="KWW36" s="120"/>
      <c r="KWX36" s="177"/>
      <c r="KWY36" s="120"/>
      <c r="KWZ36" s="177"/>
      <c r="KXA36" s="120"/>
      <c r="KXB36" s="177"/>
      <c r="KXC36" s="120"/>
      <c r="KXD36" s="177"/>
      <c r="KXE36" s="120"/>
      <c r="KXF36" s="177"/>
      <c r="KXG36" s="120"/>
      <c r="KXH36" s="177"/>
      <c r="KXI36" s="120"/>
      <c r="KXJ36" s="177"/>
      <c r="KXK36" s="120"/>
      <c r="KXL36" s="177"/>
      <c r="KXM36" s="120"/>
      <c r="KXN36" s="177"/>
      <c r="KXO36" s="120"/>
      <c r="KXP36" s="177"/>
      <c r="KXQ36" s="120"/>
      <c r="KXR36" s="177"/>
      <c r="KXS36" s="120"/>
      <c r="KXT36" s="177"/>
      <c r="KXU36" s="120"/>
      <c r="KXV36" s="177"/>
      <c r="KXW36" s="120"/>
      <c r="KXX36" s="177"/>
      <c r="KXY36" s="120"/>
      <c r="KXZ36" s="177"/>
      <c r="KYA36" s="120"/>
      <c r="KYB36" s="177"/>
      <c r="KYC36" s="120"/>
      <c r="KYD36" s="177"/>
      <c r="KYE36" s="120"/>
      <c r="KYF36" s="177"/>
      <c r="KYG36" s="120"/>
      <c r="KYH36" s="177"/>
      <c r="KYI36" s="120"/>
      <c r="KYJ36" s="177"/>
      <c r="KYK36" s="120"/>
      <c r="KYL36" s="177"/>
      <c r="KYM36" s="120"/>
      <c r="KYN36" s="177"/>
      <c r="KYO36" s="120"/>
      <c r="KYP36" s="177"/>
      <c r="KYQ36" s="120"/>
      <c r="KYR36" s="177"/>
      <c r="KYS36" s="120"/>
      <c r="KYT36" s="177"/>
      <c r="KYU36" s="120"/>
      <c r="KYV36" s="177"/>
      <c r="KYW36" s="120"/>
      <c r="KYX36" s="177"/>
      <c r="KYY36" s="120"/>
      <c r="KYZ36" s="177"/>
      <c r="KZA36" s="120"/>
      <c r="KZB36" s="177"/>
      <c r="KZC36" s="120"/>
      <c r="KZD36" s="177"/>
      <c r="KZE36" s="120"/>
      <c r="KZF36" s="177"/>
      <c r="KZG36" s="120"/>
      <c r="KZH36" s="177"/>
      <c r="KZI36" s="120"/>
      <c r="KZJ36" s="177"/>
      <c r="KZK36" s="120"/>
      <c r="KZL36" s="177"/>
      <c r="KZM36" s="120"/>
      <c r="KZN36" s="177"/>
      <c r="KZO36" s="120"/>
      <c r="KZP36" s="177"/>
      <c r="KZQ36" s="120"/>
      <c r="KZR36" s="177"/>
      <c r="KZS36" s="120"/>
      <c r="KZT36" s="177"/>
      <c r="KZU36" s="120"/>
      <c r="KZV36" s="177"/>
      <c r="KZW36" s="120"/>
      <c r="KZX36" s="177"/>
      <c r="KZY36" s="120"/>
      <c r="KZZ36" s="177"/>
      <c r="LAA36" s="120"/>
      <c r="LAB36" s="177"/>
      <c r="LAC36" s="120"/>
      <c r="LAD36" s="177"/>
      <c r="LAE36" s="120"/>
      <c r="LAF36" s="177"/>
      <c r="LAG36" s="120"/>
      <c r="LAH36" s="177"/>
      <c r="LAI36" s="120"/>
      <c r="LAJ36" s="177"/>
      <c r="LAK36" s="120"/>
      <c r="LAL36" s="177"/>
      <c r="LAM36" s="120"/>
      <c r="LAN36" s="177"/>
      <c r="LAO36" s="120"/>
      <c r="LAP36" s="177"/>
      <c r="LAQ36" s="120"/>
      <c r="LAR36" s="177"/>
      <c r="LAS36" s="120"/>
      <c r="LAT36" s="177"/>
      <c r="LAU36" s="120"/>
      <c r="LAV36" s="177"/>
      <c r="LAW36" s="120"/>
      <c r="LAX36" s="177"/>
      <c r="LAY36" s="120"/>
      <c r="LAZ36" s="177"/>
      <c r="LBA36" s="120"/>
      <c r="LBB36" s="177"/>
      <c r="LBC36" s="120"/>
      <c r="LBD36" s="177"/>
      <c r="LBE36" s="120"/>
      <c r="LBF36" s="177"/>
      <c r="LBG36" s="120"/>
      <c r="LBH36" s="177"/>
      <c r="LBI36" s="120"/>
      <c r="LBJ36" s="177"/>
      <c r="LBK36" s="120"/>
      <c r="LBL36" s="177"/>
      <c r="LBM36" s="120"/>
      <c r="LBN36" s="177"/>
      <c r="LBO36" s="120"/>
      <c r="LBP36" s="177"/>
      <c r="LBQ36" s="120"/>
      <c r="LBR36" s="177"/>
      <c r="LBS36" s="120"/>
      <c r="LBT36" s="177"/>
      <c r="LBU36" s="120"/>
      <c r="LBV36" s="177"/>
      <c r="LBW36" s="120"/>
      <c r="LBX36" s="177"/>
      <c r="LBY36" s="120"/>
      <c r="LBZ36" s="177"/>
      <c r="LCA36" s="120"/>
      <c r="LCB36" s="177"/>
      <c r="LCC36" s="120"/>
      <c r="LCD36" s="177"/>
      <c r="LCE36" s="120"/>
      <c r="LCF36" s="177"/>
      <c r="LCG36" s="120"/>
      <c r="LCH36" s="177"/>
      <c r="LCI36" s="120"/>
      <c r="LCJ36" s="177"/>
      <c r="LCK36" s="120"/>
      <c r="LCL36" s="177"/>
      <c r="LCM36" s="120"/>
      <c r="LCN36" s="177"/>
      <c r="LCO36" s="120"/>
      <c r="LCP36" s="177"/>
      <c r="LCQ36" s="120"/>
      <c r="LCR36" s="177"/>
      <c r="LCS36" s="120"/>
      <c r="LCT36" s="177"/>
      <c r="LCU36" s="120"/>
      <c r="LCV36" s="177"/>
      <c r="LCW36" s="120"/>
      <c r="LCX36" s="177"/>
      <c r="LCY36" s="120"/>
      <c r="LCZ36" s="177"/>
      <c r="LDA36" s="120"/>
      <c r="LDB36" s="177"/>
      <c r="LDC36" s="120"/>
      <c r="LDD36" s="177"/>
      <c r="LDE36" s="120"/>
      <c r="LDF36" s="177"/>
      <c r="LDG36" s="120"/>
      <c r="LDH36" s="177"/>
      <c r="LDI36" s="120"/>
      <c r="LDJ36" s="177"/>
      <c r="LDK36" s="120"/>
      <c r="LDL36" s="177"/>
      <c r="LDM36" s="120"/>
      <c r="LDN36" s="177"/>
      <c r="LDO36" s="120"/>
      <c r="LDP36" s="177"/>
      <c r="LDQ36" s="120"/>
      <c r="LDR36" s="177"/>
      <c r="LDS36" s="120"/>
      <c r="LDT36" s="177"/>
      <c r="LDU36" s="120"/>
      <c r="LDV36" s="177"/>
      <c r="LDW36" s="120"/>
      <c r="LDX36" s="177"/>
      <c r="LDY36" s="120"/>
      <c r="LDZ36" s="177"/>
      <c r="LEA36" s="120"/>
      <c r="LEB36" s="177"/>
      <c r="LEC36" s="120"/>
      <c r="LED36" s="177"/>
      <c r="LEE36" s="120"/>
      <c r="LEF36" s="177"/>
      <c r="LEG36" s="120"/>
      <c r="LEH36" s="177"/>
      <c r="LEI36" s="120"/>
      <c r="LEJ36" s="177"/>
      <c r="LEK36" s="120"/>
      <c r="LEL36" s="177"/>
      <c r="LEM36" s="120"/>
      <c r="LEN36" s="177"/>
      <c r="LEO36" s="120"/>
      <c r="LEP36" s="177"/>
      <c r="LEQ36" s="120"/>
      <c r="LER36" s="177"/>
      <c r="LES36" s="120"/>
      <c r="LET36" s="177"/>
      <c r="LEU36" s="120"/>
      <c r="LEV36" s="177"/>
      <c r="LEW36" s="120"/>
      <c r="LEX36" s="177"/>
      <c r="LEY36" s="120"/>
      <c r="LEZ36" s="177"/>
      <c r="LFA36" s="120"/>
      <c r="LFB36" s="177"/>
      <c r="LFC36" s="120"/>
      <c r="LFD36" s="177"/>
      <c r="LFE36" s="120"/>
      <c r="LFF36" s="177"/>
      <c r="LFG36" s="120"/>
      <c r="LFH36" s="177"/>
      <c r="LFI36" s="120"/>
      <c r="LFJ36" s="177"/>
      <c r="LFK36" s="120"/>
      <c r="LFL36" s="177"/>
      <c r="LFM36" s="120"/>
      <c r="LFN36" s="177"/>
      <c r="LFO36" s="120"/>
      <c r="LFP36" s="177"/>
      <c r="LFQ36" s="120"/>
      <c r="LFR36" s="177"/>
      <c r="LFS36" s="120"/>
      <c r="LFT36" s="177"/>
      <c r="LFU36" s="120"/>
      <c r="LFV36" s="177"/>
      <c r="LFW36" s="120"/>
      <c r="LFX36" s="177"/>
      <c r="LFY36" s="120"/>
      <c r="LFZ36" s="177"/>
      <c r="LGA36" s="120"/>
      <c r="LGB36" s="177"/>
      <c r="LGC36" s="120"/>
      <c r="LGD36" s="177"/>
      <c r="LGE36" s="120"/>
      <c r="LGF36" s="177"/>
      <c r="LGG36" s="120"/>
      <c r="LGH36" s="177"/>
      <c r="LGI36" s="120"/>
      <c r="LGJ36" s="177"/>
      <c r="LGK36" s="120"/>
      <c r="LGL36" s="177"/>
      <c r="LGM36" s="120"/>
      <c r="LGN36" s="177"/>
      <c r="LGO36" s="120"/>
      <c r="LGP36" s="177"/>
      <c r="LGQ36" s="120"/>
      <c r="LGR36" s="177"/>
      <c r="LGS36" s="120"/>
      <c r="LGT36" s="177"/>
      <c r="LGU36" s="120"/>
      <c r="LGV36" s="177"/>
      <c r="LGW36" s="120"/>
      <c r="LGX36" s="177"/>
      <c r="LGY36" s="120"/>
      <c r="LGZ36" s="177"/>
      <c r="LHA36" s="120"/>
      <c r="LHB36" s="177"/>
      <c r="LHC36" s="120"/>
      <c r="LHD36" s="177"/>
      <c r="LHE36" s="120"/>
      <c r="LHF36" s="177"/>
      <c r="LHG36" s="120"/>
      <c r="LHH36" s="177"/>
      <c r="LHI36" s="120"/>
      <c r="LHJ36" s="177"/>
      <c r="LHK36" s="120"/>
      <c r="LHL36" s="177"/>
      <c r="LHM36" s="120"/>
      <c r="LHN36" s="177"/>
      <c r="LHO36" s="120"/>
      <c r="LHP36" s="177"/>
      <c r="LHQ36" s="120"/>
      <c r="LHR36" s="177"/>
      <c r="LHS36" s="120"/>
      <c r="LHT36" s="177"/>
      <c r="LHU36" s="120"/>
      <c r="LHV36" s="177"/>
      <c r="LHW36" s="120"/>
      <c r="LHX36" s="177"/>
      <c r="LHY36" s="120"/>
      <c r="LHZ36" s="177"/>
      <c r="LIA36" s="120"/>
      <c r="LIB36" s="177"/>
      <c r="LIC36" s="120"/>
      <c r="LID36" s="177"/>
      <c r="LIE36" s="120"/>
      <c r="LIF36" s="177"/>
      <c r="LIG36" s="120"/>
      <c r="LIH36" s="177"/>
      <c r="LII36" s="120"/>
      <c r="LIJ36" s="177"/>
      <c r="LIK36" s="120"/>
      <c r="LIL36" s="177"/>
      <c r="LIM36" s="120"/>
      <c r="LIN36" s="177"/>
      <c r="LIO36" s="120"/>
      <c r="LIP36" s="177"/>
      <c r="LIQ36" s="120"/>
      <c r="LIR36" s="177"/>
      <c r="LIS36" s="120"/>
      <c r="LIT36" s="177"/>
      <c r="LIU36" s="120"/>
      <c r="LIV36" s="177"/>
      <c r="LIW36" s="120"/>
      <c r="LIX36" s="177"/>
      <c r="LIY36" s="120"/>
      <c r="LIZ36" s="177"/>
      <c r="LJA36" s="120"/>
      <c r="LJB36" s="177"/>
      <c r="LJC36" s="120"/>
      <c r="LJD36" s="177"/>
      <c r="LJE36" s="120"/>
      <c r="LJF36" s="177"/>
      <c r="LJG36" s="120"/>
      <c r="LJH36" s="177"/>
      <c r="LJI36" s="120"/>
      <c r="LJJ36" s="177"/>
      <c r="LJK36" s="120"/>
      <c r="LJL36" s="177"/>
      <c r="LJM36" s="120"/>
      <c r="LJN36" s="177"/>
      <c r="LJO36" s="120"/>
      <c r="LJP36" s="177"/>
      <c r="LJQ36" s="120"/>
      <c r="LJR36" s="177"/>
      <c r="LJS36" s="120"/>
      <c r="LJT36" s="177"/>
      <c r="LJU36" s="120"/>
      <c r="LJV36" s="177"/>
      <c r="LJW36" s="120"/>
      <c r="LJX36" s="177"/>
      <c r="LJY36" s="120"/>
      <c r="LJZ36" s="177"/>
      <c r="LKA36" s="120"/>
      <c r="LKB36" s="177"/>
      <c r="LKC36" s="120"/>
      <c r="LKD36" s="177"/>
      <c r="LKE36" s="120"/>
      <c r="LKF36" s="177"/>
      <c r="LKG36" s="120"/>
      <c r="LKH36" s="177"/>
      <c r="LKI36" s="120"/>
      <c r="LKJ36" s="177"/>
      <c r="LKK36" s="120"/>
      <c r="LKL36" s="177"/>
      <c r="LKM36" s="120"/>
      <c r="LKN36" s="177"/>
      <c r="LKO36" s="120"/>
      <c r="LKP36" s="177"/>
      <c r="LKQ36" s="120"/>
      <c r="LKR36" s="177"/>
      <c r="LKS36" s="120"/>
      <c r="LKT36" s="177"/>
      <c r="LKU36" s="120"/>
      <c r="LKV36" s="177"/>
      <c r="LKW36" s="120"/>
      <c r="LKX36" s="177"/>
      <c r="LKY36" s="120"/>
      <c r="LKZ36" s="177"/>
      <c r="LLA36" s="120"/>
      <c r="LLB36" s="177"/>
      <c r="LLC36" s="120"/>
      <c r="LLD36" s="177"/>
      <c r="LLE36" s="120"/>
      <c r="LLF36" s="177"/>
      <c r="LLG36" s="120"/>
      <c r="LLH36" s="177"/>
      <c r="LLI36" s="120"/>
      <c r="LLJ36" s="177"/>
      <c r="LLK36" s="120"/>
      <c r="LLL36" s="177"/>
      <c r="LLM36" s="120"/>
      <c r="LLN36" s="177"/>
      <c r="LLO36" s="120"/>
      <c r="LLP36" s="177"/>
      <c r="LLQ36" s="120"/>
      <c r="LLR36" s="177"/>
      <c r="LLS36" s="120"/>
      <c r="LLT36" s="177"/>
      <c r="LLU36" s="120"/>
      <c r="LLV36" s="177"/>
      <c r="LLW36" s="120"/>
      <c r="LLX36" s="177"/>
      <c r="LLY36" s="120"/>
      <c r="LLZ36" s="177"/>
      <c r="LMA36" s="120"/>
      <c r="LMB36" s="177"/>
      <c r="LMC36" s="120"/>
      <c r="LMD36" s="177"/>
      <c r="LME36" s="120"/>
      <c r="LMF36" s="177"/>
      <c r="LMG36" s="120"/>
      <c r="LMH36" s="177"/>
      <c r="LMI36" s="120"/>
      <c r="LMJ36" s="177"/>
      <c r="LMK36" s="120"/>
      <c r="LML36" s="177"/>
      <c r="LMM36" s="120"/>
      <c r="LMN36" s="177"/>
      <c r="LMO36" s="120"/>
      <c r="LMP36" s="177"/>
      <c r="LMQ36" s="120"/>
      <c r="LMR36" s="177"/>
      <c r="LMS36" s="120"/>
      <c r="LMT36" s="177"/>
      <c r="LMU36" s="120"/>
      <c r="LMV36" s="177"/>
      <c r="LMW36" s="120"/>
      <c r="LMX36" s="177"/>
      <c r="LMY36" s="120"/>
      <c r="LMZ36" s="177"/>
      <c r="LNA36" s="120"/>
      <c r="LNB36" s="177"/>
      <c r="LNC36" s="120"/>
      <c r="LND36" s="177"/>
      <c r="LNE36" s="120"/>
      <c r="LNF36" s="177"/>
      <c r="LNG36" s="120"/>
      <c r="LNH36" s="177"/>
      <c r="LNI36" s="120"/>
      <c r="LNJ36" s="177"/>
      <c r="LNK36" s="120"/>
      <c r="LNL36" s="177"/>
      <c r="LNM36" s="120"/>
      <c r="LNN36" s="177"/>
      <c r="LNO36" s="120"/>
      <c r="LNP36" s="177"/>
      <c r="LNQ36" s="120"/>
      <c r="LNR36" s="177"/>
      <c r="LNS36" s="120"/>
      <c r="LNT36" s="177"/>
      <c r="LNU36" s="120"/>
      <c r="LNV36" s="177"/>
      <c r="LNW36" s="120"/>
      <c r="LNX36" s="177"/>
      <c r="LNY36" s="120"/>
      <c r="LNZ36" s="177"/>
      <c r="LOA36" s="120"/>
      <c r="LOB36" s="177"/>
      <c r="LOC36" s="120"/>
      <c r="LOD36" s="177"/>
      <c r="LOE36" s="120"/>
      <c r="LOF36" s="177"/>
      <c r="LOG36" s="120"/>
      <c r="LOH36" s="177"/>
      <c r="LOI36" s="120"/>
      <c r="LOJ36" s="177"/>
      <c r="LOK36" s="120"/>
      <c r="LOL36" s="177"/>
      <c r="LOM36" s="120"/>
      <c r="LON36" s="177"/>
      <c r="LOO36" s="120"/>
      <c r="LOP36" s="177"/>
      <c r="LOQ36" s="120"/>
      <c r="LOR36" s="177"/>
      <c r="LOS36" s="120"/>
      <c r="LOT36" s="177"/>
      <c r="LOU36" s="120"/>
      <c r="LOV36" s="177"/>
      <c r="LOW36" s="120"/>
      <c r="LOX36" s="177"/>
      <c r="LOY36" s="120"/>
      <c r="LOZ36" s="177"/>
      <c r="LPA36" s="120"/>
      <c r="LPB36" s="177"/>
      <c r="LPC36" s="120"/>
      <c r="LPD36" s="177"/>
      <c r="LPE36" s="120"/>
      <c r="LPF36" s="177"/>
      <c r="LPG36" s="120"/>
      <c r="LPH36" s="177"/>
      <c r="LPI36" s="120"/>
      <c r="LPJ36" s="177"/>
      <c r="LPK36" s="120"/>
      <c r="LPL36" s="177"/>
      <c r="LPM36" s="120"/>
      <c r="LPN36" s="177"/>
      <c r="LPO36" s="120"/>
      <c r="LPP36" s="177"/>
      <c r="LPQ36" s="120"/>
      <c r="LPR36" s="177"/>
      <c r="LPS36" s="120"/>
      <c r="LPT36" s="177"/>
      <c r="LPU36" s="120"/>
      <c r="LPV36" s="177"/>
      <c r="LPW36" s="120"/>
      <c r="LPX36" s="177"/>
      <c r="LPY36" s="120"/>
      <c r="LPZ36" s="177"/>
      <c r="LQA36" s="120"/>
      <c r="LQB36" s="177"/>
      <c r="LQC36" s="120"/>
      <c r="LQD36" s="177"/>
      <c r="LQE36" s="120"/>
      <c r="LQF36" s="177"/>
      <c r="LQG36" s="120"/>
      <c r="LQH36" s="177"/>
      <c r="LQI36" s="120"/>
      <c r="LQJ36" s="177"/>
      <c r="LQK36" s="120"/>
      <c r="LQL36" s="177"/>
      <c r="LQM36" s="120"/>
      <c r="LQN36" s="177"/>
      <c r="LQO36" s="120"/>
      <c r="LQP36" s="177"/>
      <c r="LQQ36" s="120"/>
      <c r="LQR36" s="177"/>
      <c r="LQS36" s="120"/>
      <c r="LQT36" s="177"/>
      <c r="LQU36" s="120"/>
      <c r="LQV36" s="177"/>
      <c r="LQW36" s="120"/>
      <c r="LQX36" s="177"/>
      <c r="LQY36" s="120"/>
      <c r="LQZ36" s="177"/>
      <c r="LRA36" s="120"/>
      <c r="LRB36" s="177"/>
      <c r="LRC36" s="120"/>
      <c r="LRD36" s="177"/>
      <c r="LRE36" s="120"/>
      <c r="LRF36" s="177"/>
      <c r="LRG36" s="120"/>
      <c r="LRH36" s="177"/>
      <c r="LRI36" s="120"/>
      <c r="LRJ36" s="177"/>
      <c r="LRK36" s="120"/>
      <c r="LRL36" s="177"/>
      <c r="LRM36" s="120"/>
      <c r="LRN36" s="177"/>
      <c r="LRO36" s="120"/>
      <c r="LRP36" s="177"/>
      <c r="LRQ36" s="120"/>
      <c r="LRR36" s="177"/>
      <c r="LRS36" s="120"/>
      <c r="LRT36" s="177"/>
      <c r="LRU36" s="120"/>
      <c r="LRV36" s="177"/>
      <c r="LRW36" s="120"/>
      <c r="LRX36" s="177"/>
      <c r="LRY36" s="120"/>
      <c r="LRZ36" s="177"/>
      <c r="LSA36" s="120"/>
      <c r="LSB36" s="177"/>
      <c r="LSC36" s="120"/>
      <c r="LSD36" s="177"/>
      <c r="LSE36" s="120"/>
      <c r="LSF36" s="177"/>
      <c r="LSG36" s="120"/>
      <c r="LSH36" s="177"/>
      <c r="LSI36" s="120"/>
      <c r="LSJ36" s="177"/>
      <c r="LSK36" s="120"/>
      <c r="LSL36" s="177"/>
      <c r="LSM36" s="120"/>
      <c r="LSN36" s="177"/>
      <c r="LSO36" s="120"/>
      <c r="LSP36" s="177"/>
      <c r="LSQ36" s="120"/>
      <c r="LSR36" s="177"/>
      <c r="LSS36" s="120"/>
      <c r="LST36" s="177"/>
      <c r="LSU36" s="120"/>
      <c r="LSV36" s="177"/>
      <c r="LSW36" s="120"/>
      <c r="LSX36" s="177"/>
      <c r="LSY36" s="120"/>
      <c r="LSZ36" s="177"/>
      <c r="LTA36" s="120"/>
      <c r="LTB36" s="177"/>
      <c r="LTC36" s="120"/>
      <c r="LTD36" s="177"/>
      <c r="LTE36" s="120"/>
      <c r="LTF36" s="177"/>
      <c r="LTG36" s="120"/>
      <c r="LTH36" s="177"/>
      <c r="LTI36" s="120"/>
      <c r="LTJ36" s="177"/>
      <c r="LTK36" s="120"/>
      <c r="LTL36" s="177"/>
      <c r="LTM36" s="120"/>
      <c r="LTN36" s="177"/>
      <c r="LTO36" s="120"/>
      <c r="LTP36" s="177"/>
      <c r="LTQ36" s="120"/>
      <c r="LTR36" s="177"/>
      <c r="LTS36" s="120"/>
      <c r="LTT36" s="177"/>
      <c r="LTU36" s="120"/>
      <c r="LTV36" s="177"/>
      <c r="LTW36" s="120"/>
      <c r="LTX36" s="177"/>
      <c r="LTY36" s="120"/>
      <c r="LTZ36" s="177"/>
      <c r="LUA36" s="120"/>
      <c r="LUB36" s="177"/>
      <c r="LUC36" s="120"/>
      <c r="LUD36" s="177"/>
      <c r="LUE36" s="120"/>
      <c r="LUF36" s="177"/>
      <c r="LUG36" s="120"/>
      <c r="LUH36" s="177"/>
      <c r="LUI36" s="120"/>
      <c r="LUJ36" s="177"/>
      <c r="LUK36" s="120"/>
      <c r="LUL36" s="177"/>
      <c r="LUM36" s="120"/>
      <c r="LUN36" s="177"/>
      <c r="LUO36" s="120"/>
      <c r="LUP36" s="177"/>
      <c r="LUQ36" s="120"/>
      <c r="LUR36" s="177"/>
      <c r="LUS36" s="120"/>
      <c r="LUT36" s="177"/>
      <c r="LUU36" s="120"/>
      <c r="LUV36" s="177"/>
      <c r="LUW36" s="120"/>
      <c r="LUX36" s="177"/>
      <c r="LUY36" s="120"/>
      <c r="LUZ36" s="177"/>
      <c r="LVA36" s="120"/>
      <c r="LVB36" s="177"/>
      <c r="LVC36" s="120"/>
      <c r="LVD36" s="177"/>
      <c r="LVE36" s="120"/>
      <c r="LVF36" s="177"/>
      <c r="LVG36" s="120"/>
      <c r="LVH36" s="177"/>
      <c r="LVI36" s="120"/>
      <c r="LVJ36" s="177"/>
      <c r="LVK36" s="120"/>
      <c r="LVL36" s="177"/>
      <c r="LVM36" s="120"/>
      <c r="LVN36" s="177"/>
      <c r="LVO36" s="120"/>
      <c r="LVP36" s="177"/>
      <c r="LVQ36" s="120"/>
      <c r="LVR36" s="177"/>
      <c r="LVS36" s="120"/>
      <c r="LVT36" s="177"/>
      <c r="LVU36" s="120"/>
      <c r="LVV36" s="177"/>
      <c r="LVW36" s="120"/>
      <c r="LVX36" s="177"/>
      <c r="LVY36" s="120"/>
      <c r="LVZ36" s="177"/>
      <c r="LWA36" s="120"/>
      <c r="LWB36" s="177"/>
      <c r="LWC36" s="120"/>
      <c r="LWD36" s="177"/>
      <c r="LWE36" s="120"/>
      <c r="LWF36" s="177"/>
      <c r="LWG36" s="120"/>
      <c r="LWH36" s="177"/>
      <c r="LWI36" s="120"/>
      <c r="LWJ36" s="177"/>
      <c r="LWK36" s="120"/>
      <c r="LWL36" s="177"/>
      <c r="LWM36" s="120"/>
      <c r="LWN36" s="177"/>
      <c r="LWO36" s="120"/>
      <c r="LWP36" s="177"/>
      <c r="LWQ36" s="120"/>
      <c r="LWR36" s="177"/>
      <c r="LWS36" s="120"/>
      <c r="LWT36" s="177"/>
      <c r="LWU36" s="120"/>
      <c r="LWV36" s="177"/>
      <c r="LWW36" s="120"/>
      <c r="LWX36" s="177"/>
      <c r="LWY36" s="120"/>
      <c r="LWZ36" s="177"/>
      <c r="LXA36" s="120"/>
      <c r="LXB36" s="177"/>
      <c r="LXC36" s="120"/>
      <c r="LXD36" s="177"/>
      <c r="LXE36" s="120"/>
      <c r="LXF36" s="177"/>
      <c r="LXG36" s="120"/>
      <c r="LXH36" s="177"/>
      <c r="LXI36" s="120"/>
      <c r="LXJ36" s="177"/>
      <c r="LXK36" s="120"/>
      <c r="LXL36" s="177"/>
      <c r="LXM36" s="120"/>
      <c r="LXN36" s="177"/>
      <c r="LXO36" s="120"/>
      <c r="LXP36" s="177"/>
      <c r="LXQ36" s="120"/>
      <c r="LXR36" s="177"/>
      <c r="LXS36" s="120"/>
      <c r="LXT36" s="177"/>
      <c r="LXU36" s="120"/>
      <c r="LXV36" s="177"/>
      <c r="LXW36" s="120"/>
      <c r="LXX36" s="177"/>
      <c r="LXY36" s="120"/>
      <c r="LXZ36" s="177"/>
      <c r="LYA36" s="120"/>
      <c r="LYB36" s="177"/>
      <c r="LYC36" s="120"/>
      <c r="LYD36" s="177"/>
      <c r="LYE36" s="120"/>
      <c r="LYF36" s="177"/>
      <c r="LYG36" s="120"/>
      <c r="LYH36" s="177"/>
      <c r="LYI36" s="120"/>
      <c r="LYJ36" s="177"/>
      <c r="LYK36" s="120"/>
      <c r="LYL36" s="177"/>
      <c r="LYM36" s="120"/>
      <c r="LYN36" s="177"/>
      <c r="LYO36" s="120"/>
      <c r="LYP36" s="177"/>
      <c r="LYQ36" s="120"/>
      <c r="LYR36" s="177"/>
      <c r="LYS36" s="120"/>
      <c r="LYT36" s="177"/>
      <c r="LYU36" s="120"/>
      <c r="LYV36" s="177"/>
      <c r="LYW36" s="120"/>
      <c r="LYX36" s="177"/>
      <c r="LYY36" s="120"/>
      <c r="LYZ36" s="177"/>
      <c r="LZA36" s="120"/>
      <c r="LZB36" s="177"/>
      <c r="LZC36" s="120"/>
      <c r="LZD36" s="177"/>
      <c r="LZE36" s="120"/>
      <c r="LZF36" s="177"/>
      <c r="LZG36" s="120"/>
      <c r="LZH36" s="177"/>
      <c r="LZI36" s="120"/>
      <c r="LZJ36" s="177"/>
      <c r="LZK36" s="120"/>
      <c r="LZL36" s="177"/>
      <c r="LZM36" s="120"/>
      <c r="LZN36" s="177"/>
      <c r="LZO36" s="120"/>
      <c r="LZP36" s="177"/>
      <c r="LZQ36" s="120"/>
      <c r="LZR36" s="177"/>
      <c r="LZS36" s="120"/>
      <c r="LZT36" s="177"/>
      <c r="LZU36" s="120"/>
      <c r="LZV36" s="177"/>
      <c r="LZW36" s="120"/>
      <c r="LZX36" s="177"/>
      <c r="LZY36" s="120"/>
      <c r="LZZ36" s="177"/>
      <c r="MAA36" s="120"/>
      <c r="MAB36" s="177"/>
      <c r="MAC36" s="120"/>
      <c r="MAD36" s="177"/>
      <c r="MAE36" s="120"/>
      <c r="MAF36" s="177"/>
      <c r="MAG36" s="120"/>
      <c r="MAH36" s="177"/>
      <c r="MAI36" s="120"/>
      <c r="MAJ36" s="177"/>
      <c r="MAK36" s="120"/>
      <c r="MAL36" s="177"/>
      <c r="MAM36" s="120"/>
      <c r="MAN36" s="177"/>
      <c r="MAO36" s="120"/>
      <c r="MAP36" s="177"/>
      <c r="MAQ36" s="120"/>
      <c r="MAR36" s="177"/>
      <c r="MAS36" s="120"/>
      <c r="MAT36" s="177"/>
      <c r="MAU36" s="120"/>
      <c r="MAV36" s="177"/>
      <c r="MAW36" s="120"/>
      <c r="MAX36" s="177"/>
      <c r="MAY36" s="120"/>
      <c r="MAZ36" s="177"/>
      <c r="MBA36" s="120"/>
      <c r="MBB36" s="177"/>
      <c r="MBC36" s="120"/>
      <c r="MBD36" s="177"/>
      <c r="MBE36" s="120"/>
      <c r="MBF36" s="177"/>
      <c r="MBG36" s="120"/>
      <c r="MBH36" s="177"/>
      <c r="MBI36" s="120"/>
      <c r="MBJ36" s="177"/>
      <c r="MBK36" s="120"/>
      <c r="MBL36" s="177"/>
      <c r="MBM36" s="120"/>
      <c r="MBN36" s="177"/>
      <c r="MBO36" s="120"/>
      <c r="MBP36" s="177"/>
      <c r="MBQ36" s="120"/>
      <c r="MBR36" s="177"/>
      <c r="MBS36" s="120"/>
      <c r="MBT36" s="177"/>
      <c r="MBU36" s="120"/>
      <c r="MBV36" s="177"/>
      <c r="MBW36" s="120"/>
      <c r="MBX36" s="177"/>
      <c r="MBY36" s="120"/>
      <c r="MBZ36" s="177"/>
      <c r="MCA36" s="120"/>
      <c r="MCB36" s="177"/>
      <c r="MCC36" s="120"/>
      <c r="MCD36" s="177"/>
      <c r="MCE36" s="120"/>
      <c r="MCF36" s="177"/>
      <c r="MCG36" s="120"/>
      <c r="MCH36" s="177"/>
      <c r="MCI36" s="120"/>
      <c r="MCJ36" s="177"/>
      <c r="MCK36" s="120"/>
      <c r="MCL36" s="177"/>
      <c r="MCM36" s="120"/>
      <c r="MCN36" s="177"/>
      <c r="MCO36" s="120"/>
      <c r="MCP36" s="177"/>
      <c r="MCQ36" s="120"/>
      <c r="MCR36" s="177"/>
      <c r="MCS36" s="120"/>
      <c r="MCT36" s="177"/>
      <c r="MCU36" s="120"/>
      <c r="MCV36" s="177"/>
      <c r="MCW36" s="120"/>
      <c r="MCX36" s="177"/>
      <c r="MCY36" s="120"/>
      <c r="MCZ36" s="177"/>
      <c r="MDA36" s="120"/>
      <c r="MDB36" s="177"/>
      <c r="MDC36" s="120"/>
      <c r="MDD36" s="177"/>
      <c r="MDE36" s="120"/>
      <c r="MDF36" s="177"/>
      <c r="MDG36" s="120"/>
      <c r="MDH36" s="177"/>
      <c r="MDI36" s="120"/>
      <c r="MDJ36" s="177"/>
      <c r="MDK36" s="120"/>
      <c r="MDL36" s="177"/>
      <c r="MDM36" s="120"/>
      <c r="MDN36" s="177"/>
      <c r="MDO36" s="120"/>
      <c r="MDP36" s="177"/>
      <c r="MDQ36" s="120"/>
      <c r="MDR36" s="177"/>
      <c r="MDS36" s="120"/>
      <c r="MDT36" s="177"/>
      <c r="MDU36" s="120"/>
      <c r="MDV36" s="177"/>
      <c r="MDW36" s="120"/>
      <c r="MDX36" s="177"/>
      <c r="MDY36" s="120"/>
      <c r="MDZ36" s="177"/>
      <c r="MEA36" s="120"/>
      <c r="MEB36" s="177"/>
      <c r="MEC36" s="120"/>
      <c r="MED36" s="177"/>
      <c r="MEE36" s="120"/>
      <c r="MEF36" s="177"/>
      <c r="MEG36" s="120"/>
      <c r="MEH36" s="177"/>
      <c r="MEI36" s="120"/>
      <c r="MEJ36" s="177"/>
      <c r="MEK36" s="120"/>
      <c r="MEL36" s="177"/>
      <c r="MEM36" s="120"/>
      <c r="MEN36" s="177"/>
      <c r="MEO36" s="120"/>
      <c r="MEP36" s="177"/>
      <c r="MEQ36" s="120"/>
      <c r="MER36" s="177"/>
      <c r="MES36" s="120"/>
      <c r="MET36" s="177"/>
      <c r="MEU36" s="120"/>
      <c r="MEV36" s="177"/>
      <c r="MEW36" s="120"/>
      <c r="MEX36" s="177"/>
      <c r="MEY36" s="120"/>
      <c r="MEZ36" s="177"/>
      <c r="MFA36" s="120"/>
      <c r="MFB36" s="177"/>
      <c r="MFC36" s="120"/>
      <c r="MFD36" s="177"/>
      <c r="MFE36" s="120"/>
      <c r="MFF36" s="177"/>
      <c r="MFG36" s="120"/>
      <c r="MFH36" s="177"/>
      <c r="MFI36" s="120"/>
      <c r="MFJ36" s="177"/>
      <c r="MFK36" s="120"/>
      <c r="MFL36" s="177"/>
      <c r="MFM36" s="120"/>
      <c r="MFN36" s="177"/>
      <c r="MFO36" s="120"/>
      <c r="MFP36" s="177"/>
      <c r="MFQ36" s="120"/>
      <c r="MFR36" s="177"/>
      <c r="MFS36" s="120"/>
      <c r="MFT36" s="177"/>
      <c r="MFU36" s="120"/>
      <c r="MFV36" s="177"/>
      <c r="MFW36" s="120"/>
      <c r="MFX36" s="177"/>
      <c r="MFY36" s="120"/>
      <c r="MFZ36" s="177"/>
      <c r="MGA36" s="120"/>
      <c r="MGB36" s="177"/>
      <c r="MGC36" s="120"/>
      <c r="MGD36" s="177"/>
      <c r="MGE36" s="120"/>
      <c r="MGF36" s="177"/>
      <c r="MGG36" s="120"/>
      <c r="MGH36" s="177"/>
      <c r="MGI36" s="120"/>
      <c r="MGJ36" s="177"/>
      <c r="MGK36" s="120"/>
      <c r="MGL36" s="177"/>
      <c r="MGM36" s="120"/>
      <c r="MGN36" s="177"/>
      <c r="MGO36" s="120"/>
      <c r="MGP36" s="177"/>
      <c r="MGQ36" s="120"/>
      <c r="MGR36" s="177"/>
      <c r="MGS36" s="120"/>
      <c r="MGT36" s="177"/>
      <c r="MGU36" s="120"/>
      <c r="MGV36" s="177"/>
      <c r="MGW36" s="120"/>
      <c r="MGX36" s="177"/>
      <c r="MGY36" s="120"/>
      <c r="MGZ36" s="177"/>
      <c r="MHA36" s="120"/>
      <c r="MHB36" s="177"/>
      <c r="MHC36" s="120"/>
      <c r="MHD36" s="177"/>
      <c r="MHE36" s="120"/>
      <c r="MHF36" s="177"/>
      <c r="MHG36" s="120"/>
      <c r="MHH36" s="177"/>
      <c r="MHI36" s="120"/>
      <c r="MHJ36" s="177"/>
      <c r="MHK36" s="120"/>
      <c r="MHL36" s="177"/>
      <c r="MHM36" s="120"/>
      <c r="MHN36" s="177"/>
      <c r="MHO36" s="120"/>
      <c r="MHP36" s="177"/>
      <c r="MHQ36" s="120"/>
      <c r="MHR36" s="177"/>
      <c r="MHS36" s="120"/>
      <c r="MHT36" s="177"/>
      <c r="MHU36" s="120"/>
      <c r="MHV36" s="177"/>
      <c r="MHW36" s="120"/>
      <c r="MHX36" s="177"/>
      <c r="MHY36" s="120"/>
      <c r="MHZ36" s="177"/>
      <c r="MIA36" s="120"/>
      <c r="MIB36" s="177"/>
      <c r="MIC36" s="120"/>
      <c r="MID36" s="177"/>
      <c r="MIE36" s="120"/>
      <c r="MIF36" s="177"/>
      <c r="MIG36" s="120"/>
      <c r="MIH36" s="177"/>
      <c r="MII36" s="120"/>
      <c r="MIJ36" s="177"/>
      <c r="MIK36" s="120"/>
      <c r="MIL36" s="177"/>
      <c r="MIM36" s="120"/>
      <c r="MIN36" s="177"/>
      <c r="MIO36" s="120"/>
      <c r="MIP36" s="177"/>
      <c r="MIQ36" s="120"/>
      <c r="MIR36" s="177"/>
      <c r="MIS36" s="120"/>
      <c r="MIT36" s="177"/>
      <c r="MIU36" s="120"/>
      <c r="MIV36" s="177"/>
      <c r="MIW36" s="120"/>
      <c r="MIX36" s="177"/>
      <c r="MIY36" s="120"/>
      <c r="MIZ36" s="177"/>
      <c r="MJA36" s="120"/>
      <c r="MJB36" s="177"/>
      <c r="MJC36" s="120"/>
      <c r="MJD36" s="177"/>
      <c r="MJE36" s="120"/>
      <c r="MJF36" s="177"/>
      <c r="MJG36" s="120"/>
      <c r="MJH36" s="177"/>
      <c r="MJI36" s="120"/>
      <c r="MJJ36" s="177"/>
      <c r="MJK36" s="120"/>
      <c r="MJL36" s="177"/>
      <c r="MJM36" s="120"/>
      <c r="MJN36" s="177"/>
      <c r="MJO36" s="120"/>
      <c r="MJP36" s="177"/>
      <c r="MJQ36" s="120"/>
      <c r="MJR36" s="177"/>
      <c r="MJS36" s="120"/>
      <c r="MJT36" s="177"/>
      <c r="MJU36" s="120"/>
      <c r="MJV36" s="177"/>
      <c r="MJW36" s="120"/>
      <c r="MJX36" s="177"/>
      <c r="MJY36" s="120"/>
      <c r="MJZ36" s="177"/>
      <c r="MKA36" s="120"/>
      <c r="MKB36" s="177"/>
      <c r="MKC36" s="120"/>
      <c r="MKD36" s="177"/>
      <c r="MKE36" s="120"/>
      <c r="MKF36" s="177"/>
      <c r="MKG36" s="120"/>
      <c r="MKH36" s="177"/>
      <c r="MKI36" s="120"/>
      <c r="MKJ36" s="177"/>
      <c r="MKK36" s="120"/>
      <c r="MKL36" s="177"/>
      <c r="MKM36" s="120"/>
      <c r="MKN36" s="177"/>
      <c r="MKO36" s="120"/>
      <c r="MKP36" s="177"/>
      <c r="MKQ36" s="120"/>
      <c r="MKR36" s="177"/>
      <c r="MKS36" s="120"/>
      <c r="MKT36" s="177"/>
      <c r="MKU36" s="120"/>
      <c r="MKV36" s="177"/>
      <c r="MKW36" s="120"/>
      <c r="MKX36" s="177"/>
      <c r="MKY36" s="120"/>
      <c r="MKZ36" s="177"/>
      <c r="MLA36" s="120"/>
      <c r="MLB36" s="177"/>
      <c r="MLC36" s="120"/>
      <c r="MLD36" s="177"/>
      <c r="MLE36" s="120"/>
      <c r="MLF36" s="177"/>
      <c r="MLG36" s="120"/>
      <c r="MLH36" s="177"/>
      <c r="MLI36" s="120"/>
      <c r="MLJ36" s="177"/>
      <c r="MLK36" s="120"/>
      <c r="MLL36" s="177"/>
      <c r="MLM36" s="120"/>
      <c r="MLN36" s="177"/>
      <c r="MLO36" s="120"/>
      <c r="MLP36" s="177"/>
      <c r="MLQ36" s="120"/>
      <c r="MLR36" s="177"/>
      <c r="MLS36" s="120"/>
      <c r="MLT36" s="177"/>
      <c r="MLU36" s="120"/>
      <c r="MLV36" s="177"/>
      <c r="MLW36" s="120"/>
      <c r="MLX36" s="177"/>
      <c r="MLY36" s="120"/>
      <c r="MLZ36" s="177"/>
      <c r="MMA36" s="120"/>
      <c r="MMB36" s="177"/>
      <c r="MMC36" s="120"/>
      <c r="MMD36" s="177"/>
      <c r="MME36" s="120"/>
      <c r="MMF36" s="177"/>
      <c r="MMG36" s="120"/>
      <c r="MMH36" s="177"/>
      <c r="MMI36" s="120"/>
      <c r="MMJ36" s="177"/>
      <c r="MMK36" s="120"/>
      <c r="MML36" s="177"/>
      <c r="MMM36" s="120"/>
      <c r="MMN36" s="177"/>
      <c r="MMO36" s="120"/>
      <c r="MMP36" s="177"/>
      <c r="MMQ36" s="120"/>
      <c r="MMR36" s="177"/>
      <c r="MMS36" s="120"/>
      <c r="MMT36" s="177"/>
      <c r="MMU36" s="120"/>
      <c r="MMV36" s="177"/>
      <c r="MMW36" s="120"/>
      <c r="MMX36" s="177"/>
      <c r="MMY36" s="120"/>
      <c r="MMZ36" s="177"/>
      <c r="MNA36" s="120"/>
      <c r="MNB36" s="177"/>
      <c r="MNC36" s="120"/>
      <c r="MND36" s="177"/>
      <c r="MNE36" s="120"/>
      <c r="MNF36" s="177"/>
      <c r="MNG36" s="120"/>
      <c r="MNH36" s="177"/>
      <c r="MNI36" s="120"/>
      <c r="MNJ36" s="177"/>
      <c r="MNK36" s="120"/>
      <c r="MNL36" s="177"/>
      <c r="MNM36" s="120"/>
      <c r="MNN36" s="177"/>
      <c r="MNO36" s="120"/>
      <c r="MNP36" s="177"/>
      <c r="MNQ36" s="120"/>
      <c r="MNR36" s="177"/>
      <c r="MNS36" s="120"/>
      <c r="MNT36" s="177"/>
      <c r="MNU36" s="120"/>
      <c r="MNV36" s="177"/>
      <c r="MNW36" s="120"/>
      <c r="MNX36" s="177"/>
      <c r="MNY36" s="120"/>
      <c r="MNZ36" s="177"/>
      <c r="MOA36" s="120"/>
      <c r="MOB36" s="177"/>
      <c r="MOC36" s="120"/>
      <c r="MOD36" s="177"/>
      <c r="MOE36" s="120"/>
      <c r="MOF36" s="177"/>
      <c r="MOG36" s="120"/>
      <c r="MOH36" s="177"/>
      <c r="MOI36" s="120"/>
      <c r="MOJ36" s="177"/>
      <c r="MOK36" s="120"/>
      <c r="MOL36" s="177"/>
      <c r="MOM36" s="120"/>
      <c r="MON36" s="177"/>
      <c r="MOO36" s="120"/>
      <c r="MOP36" s="177"/>
      <c r="MOQ36" s="120"/>
      <c r="MOR36" s="177"/>
      <c r="MOS36" s="120"/>
      <c r="MOT36" s="177"/>
      <c r="MOU36" s="120"/>
      <c r="MOV36" s="177"/>
      <c r="MOW36" s="120"/>
      <c r="MOX36" s="177"/>
      <c r="MOY36" s="120"/>
      <c r="MOZ36" s="177"/>
      <c r="MPA36" s="120"/>
      <c r="MPB36" s="177"/>
      <c r="MPC36" s="120"/>
      <c r="MPD36" s="177"/>
      <c r="MPE36" s="120"/>
      <c r="MPF36" s="177"/>
      <c r="MPG36" s="120"/>
      <c r="MPH36" s="177"/>
      <c r="MPI36" s="120"/>
      <c r="MPJ36" s="177"/>
      <c r="MPK36" s="120"/>
      <c r="MPL36" s="177"/>
      <c r="MPM36" s="120"/>
      <c r="MPN36" s="177"/>
      <c r="MPO36" s="120"/>
      <c r="MPP36" s="177"/>
      <c r="MPQ36" s="120"/>
      <c r="MPR36" s="177"/>
      <c r="MPS36" s="120"/>
      <c r="MPT36" s="177"/>
      <c r="MPU36" s="120"/>
      <c r="MPV36" s="177"/>
      <c r="MPW36" s="120"/>
      <c r="MPX36" s="177"/>
      <c r="MPY36" s="120"/>
      <c r="MPZ36" s="177"/>
      <c r="MQA36" s="120"/>
      <c r="MQB36" s="177"/>
      <c r="MQC36" s="120"/>
      <c r="MQD36" s="177"/>
      <c r="MQE36" s="120"/>
      <c r="MQF36" s="177"/>
      <c r="MQG36" s="120"/>
      <c r="MQH36" s="177"/>
      <c r="MQI36" s="120"/>
      <c r="MQJ36" s="177"/>
      <c r="MQK36" s="120"/>
      <c r="MQL36" s="177"/>
      <c r="MQM36" s="120"/>
      <c r="MQN36" s="177"/>
      <c r="MQO36" s="120"/>
      <c r="MQP36" s="177"/>
      <c r="MQQ36" s="120"/>
      <c r="MQR36" s="177"/>
      <c r="MQS36" s="120"/>
      <c r="MQT36" s="177"/>
      <c r="MQU36" s="120"/>
      <c r="MQV36" s="177"/>
      <c r="MQW36" s="120"/>
      <c r="MQX36" s="177"/>
      <c r="MQY36" s="120"/>
      <c r="MQZ36" s="177"/>
      <c r="MRA36" s="120"/>
      <c r="MRB36" s="177"/>
      <c r="MRC36" s="120"/>
      <c r="MRD36" s="177"/>
      <c r="MRE36" s="120"/>
      <c r="MRF36" s="177"/>
      <c r="MRG36" s="120"/>
      <c r="MRH36" s="177"/>
      <c r="MRI36" s="120"/>
      <c r="MRJ36" s="177"/>
      <c r="MRK36" s="120"/>
      <c r="MRL36" s="177"/>
      <c r="MRM36" s="120"/>
      <c r="MRN36" s="177"/>
      <c r="MRO36" s="120"/>
      <c r="MRP36" s="177"/>
      <c r="MRQ36" s="120"/>
      <c r="MRR36" s="177"/>
      <c r="MRS36" s="120"/>
      <c r="MRT36" s="177"/>
      <c r="MRU36" s="120"/>
      <c r="MRV36" s="177"/>
      <c r="MRW36" s="120"/>
      <c r="MRX36" s="177"/>
      <c r="MRY36" s="120"/>
      <c r="MRZ36" s="177"/>
      <c r="MSA36" s="120"/>
      <c r="MSB36" s="177"/>
      <c r="MSC36" s="120"/>
      <c r="MSD36" s="177"/>
      <c r="MSE36" s="120"/>
      <c r="MSF36" s="177"/>
      <c r="MSG36" s="120"/>
      <c r="MSH36" s="177"/>
      <c r="MSI36" s="120"/>
      <c r="MSJ36" s="177"/>
      <c r="MSK36" s="120"/>
      <c r="MSL36" s="177"/>
      <c r="MSM36" s="120"/>
      <c r="MSN36" s="177"/>
      <c r="MSO36" s="120"/>
      <c r="MSP36" s="177"/>
      <c r="MSQ36" s="120"/>
      <c r="MSR36" s="177"/>
      <c r="MSS36" s="120"/>
      <c r="MST36" s="177"/>
      <c r="MSU36" s="120"/>
      <c r="MSV36" s="177"/>
      <c r="MSW36" s="120"/>
      <c r="MSX36" s="177"/>
      <c r="MSY36" s="120"/>
      <c r="MSZ36" s="177"/>
      <c r="MTA36" s="120"/>
      <c r="MTB36" s="177"/>
      <c r="MTC36" s="120"/>
      <c r="MTD36" s="177"/>
      <c r="MTE36" s="120"/>
      <c r="MTF36" s="177"/>
      <c r="MTG36" s="120"/>
      <c r="MTH36" s="177"/>
      <c r="MTI36" s="120"/>
      <c r="MTJ36" s="177"/>
      <c r="MTK36" s="120"/>
      <c r="MTL36" s="177"/>
      <c r="MTM36" s="120"/>
      <c r="MTN36" s="177"/>
      <c r="MTO36" s="120"/>
      <c r="MTP36" s="177"/>
      <c r="MTQ36" s="120"/>
      <c r="MTR36" s="177"/>
      <c r="MTS36" s="120"/>
      <c r="MTT36" s="177"/>
      <c r="MTU36" s="120"/>
      <c r="MTV36" s="177"/>
      <c r="MTW36" s="120"/>
      <c r="MTX36" s="177"/>
      <c r="MTY36" s="120"/>
      <c r="MTZ36" s="177"/>
      <c r="MUA36" s="120"/>
      <c r="MUB36" s="177"/>
      <c r="MUC36" s="120"/>
      <c r="MUD36" s="177"/>
      <c r="MUE36" s="120"/>
      <c r="MUF36" s="177"/>
      <c r="MUG36" s="120"/>
      <c r="MUH36" s="177"/>
      <c r="MUI36" s="120"/>
      <c r="MUJ36" s="177"/>
      <c r="MUK36" s="120"/>
      <c r="MUL36" s="177"/>
      <c r="MUM36" s="120"/>
      <c r="MUN36" s="177"/>
      <c r="MUO36" s="120"/>
      <c r="MUP36" s="177"/>
      <c r="MUQ36" s="120"/>
      <c r="MUR36" s="177"/>
      <c r="MUS36" s="120"/>
      <c r="MUT36" s="177"/>
      <c r="MUU36" s="120"/>
      <c r="MUV36" s="177"/>
      <c r="MUW36" s="120"/>
      <c r="MUX36" s="177"/>
      <c r="MUY36" s="120"/>
      <c r="MUZ36" s="177"/>
      <c r="MVA36" s="120"/>
      <c r="MVB36" s="177"/>
      <c r="MVC36" s="120"/>
      <c r="MVD36" s="177"/>
      <c r="MVE36" s="120"/>
      <c r="MVF36" s="177"/>
      <c r="MVG36" s="120"/>
      <c r="MVH36" s="177"/>
      <c r="MVI36" s="120"/>
      <c r="MVJ36" s="177"/>
      <c r="MVK36" s="120"/>
      <c r="MVL36" s="177"/>
      <c r="MVM36" s="120"/>
      <c r="MVN36" s="177"/>
      <c r="MVO36" s="120"/>
      <c r="MVP36" s="177"/>
      <c r="MVQ36" s="120"/>
      <c r="MVR36" s="177"/>
      <c r="MVS36" s="120"/>
      <c r="MVT36" s="177"/>
      <c r="MVU36" s="120"/>
      <c r="MVV36" s="177"/>
      <c r="MVW36" s="120"/>
      <c r="MVX36" s="177"/>
      <c r="MVY36" s="120"/>
      <c r="MVZ36" s="177"/>
      <c r="MWA36" s="120"/>
      <c r="MWB36" s="177"/>
      <c r="MWC36" s="120"/>
      <c r="MWD36" s="177"/>
      <c r="MWE36" s="120"/>
      <c r="MWF36" s="177"/>
      <c r="MWG36" s="120"/>
      <c r="MWH36" s="177"/>
      <c r="MWI36" s="120"/>
      <c r="MWJ36" s="177"/>
      <c r="MWK36" s="120"/>
      <c r="MWL36" s="177"/>
      <c r="MWM36" s="120"/>
      <c r="MWN36" s="177"/>
      <c r="MWO36" s="120"/>
      <c r="MWP36" s="177"/>
      <c r="MWQ36" s="120"/>
      <c r="MWR36" s="177"/>
      <c r="MWS36" s="120"/>
      <c r="MWT36" s="177"/>
      <c r="MWU36" s="120"/>
      <c r="MWV36" s="177"/>
      <c r="MWW36" s="120"/>
      <c r="MWX36" s="177"/>
      <c r="MWY36" s="120"/>
      <c r="MWZ36" s="177"/>
      <c r="MXA36" s="120"/>
      <c r="MXB36" s="177"/>
      <c r="MXC36" s="120"/>
      <c r="MXD36" s="177"/>
      <c r="MXE36" s="120"/>
      <c r="MXF36" s="177"/>
      <c r="MXG36" s="120"/>
      <c r="MXH36" s="177"/>
      <c r="MXI36" s="120"/>
      <c r="MXJ36" s="177"/>
      <c r="MXK36" s="120"/>
      <c r="MXL36" s="177"/>
      <c r="MXM36" s="120"/>
      <c r="MXN36" s="177"/>
      <c r="MXO36" s="120"/>
      <c r="MXP36" s="177"/>
      <c r="MXQ36" s="120"/>
      <c r="MXR36" s="177"/>
      <c r="MXS36" s="120"/>
      <c r="MXT36" s="177"/>
      <c r="MXU36" s="120"/>
      <c r="MXV36" s="177"/>
      <c r="MXW36" s="120"/>
      <c r="MXX36" s="177"/>
      <c r="MXY36" s="120"/>
      <c r="MXZ36" s="177"/>
      <c r="MYA36" s="120"/>
      <c r="MYB36" s="177"/>
      <c r="MYC36" s="120"/>
      <c r="MYD36" s="177"/>
      <c r="MYE36" s="120"/>
      <c r="MYF36" s="177"/>
      <c r="MYG36" s="120"/>
      <c r="MYH36" s="177"/>
      <c r="MYI36" s="120"/>
      <c r="MYJ36" s="177"/>
      <c r="MYK36" s="120"/>
      <c r="MYL36" s="177"/>
      <c r="MYM36" s="120"/>
      <c r="MYN36" s="177"/>
      <c r="MYO36" s="120"/>
      <c r="MYP36" s="177"/>
      <c r="MYQ36" s="120"/>
      <c r="MYR36" s="177"/>
      <c r="MYS36" s="120"/>
      <c r="MYT36" s="177"/>
      <c r="MYU36" s="120"/>
      <c r="MYV36" s="177"/>
      <c r="MYW36" s="120"/>
      <c r="MYX36" s="177"/>
      <c r="MYY36" s="120"/>
      <c r="MYZ36" s="177"/>
      <c r="MZA36" s="120"/>
      <c r="MZB36" s="177"/>
      <c r="MZC36" s="120"/>
      <c r="MZD36" s="177"/>
      <c r="MZE36" s="120"/>
      <c r="MZF36" s="177"/>
      <c r="MZG36" s="120"/>
      <c r="MZH36" s="177"/>
      <c r="MZI36" s="120"/>
      <c r="MZJ36" s="177"/>
      <c r="MZK36" s="120"/>
      <c r="MZL36" s="177"/>
      <c r="MZM36" s="120"/>
      <c r="MZN36" s="177"/>
      <c r="MZO36" s="120"/>
      <c r="MZP36" s="177"/>
      <c r="MZQ36" s="120"/>
      <c r="MZR36" s="177"/>
      <c r="MZS36" s="120"/>
      <c r="MZT36" s="177"/>
      <c r="MZU36" s="120"/>
      <c r="MZV36" s="177"/>
      <c r="MZW36" s="120"/>
      <c r="MZX36" s="177"/>
      <c r="MZY36" s="120"/>
      <c r="MZZ36" s="177"/>
      <c r="NAA36" s="120"/>
      <c r="NAB36" s="177"/>
      <c r="NAC36" s="120"/>
      <c r="NAD36" s="177"/>
      <c r="NAE36" s="120"/>
      <c r="NAF36" s="177"/>
      <c r="NAG36" s="120"/>
      <c r="NAH36" s="177"/>
      <c r="NAI36" s="120"/>
      <c r="NAJ36" s="177"/>
      <c r="NAK36" s="120"/>
      <c r="NAL36" s="177"/>
      <c r="NAM36" s="120"/>
      <c r="NAN36" s="177"/>
      <c r="NAO36" s="120"/>
      <c r="NAP36" s="177"/>
      <c r="NAQ36" s="120"/>
      <c r="NAR36" s="177"/>
      <c r="NAS36" s="120"/>
      <c r="NAT36" s="177"/>
      <c r="NAU36" s="120"/>
      <c r="NAV36" s="177"/>
      <c r="NAW36" s="120"/>
      <c r="NAX36" s="177"/>
      <c r="NAY36" s="120"/>
      <c r="NAZ36" s="177"/>
      <c r="NBA36" s="120"/>
      <c r="NBB36" s="177"/>
      <c r="NBC36" s="120"/>
      <c r="NBD36" s="177"/>
      <c r="NBE36" s="120"/>
      <c r="NBF36" s="177"/>
      <c r="NBG36" s="120"/>
      <c r="NBH36" s="177"/>
      <c r="NBI36" s="120"/>
      <c r="NBJ36" s="177"/>
      <c r="NBK36" s="120"/>
      <c r="NBL36" s="177"/>
      <c r="NBM36" s="120"/>
      <c r="NBN36" s="177"/>
      <c r="NBO36" s="120"/>
      <c r="NBP36" s="177"/>
      <c r="NBQ36" s="120"/>
      <c r="NBR36" s="177"/>
      <c r="NBS36" s="120"/>
      <c r="NBT36" s="177"/>
      <c r="NBU36" s="120"/>
      <c r="NBV36" s="177"/>
      <c r="NBW36" s="120"/>
      <c r="NBX36" s="177"/>
      <c r="NBY36" s="120"/>
      <c r="NBZ36" s="177"/>
      <c r="NCA36" s="120"/>
      <c r="NCB36" s="177"/>
      <c r="NCC36" s="120"/>
      <c r="NCD36" s="177"/>
      <c r="NCE36" s="120"/>
      <c r="NCF36" s="177"/>
      <c r="NCG36" s="120"/>
      <c r="NCH36" s="177"/>
      <c r="NCI36" s="120"/>
      <c r="NCJ36" s="177"/>
      <c r="NCK36" s="120"/>
      <c r="NCL36" s="177"/>
      <c r="NCM36" s="120"/>
      <c r="NCN36" s="177"/>
      <c r="NCO36" s="120"/>
      <c r="NCP36" s="177"/>
      <c r="NCQ36" s="120"/>
      <c r="NCR36" s="177"/>
      <c r="NCS36" s="120"/>
      <c r="NCT36" s="177"/>
      <c r="NCU36" s="120"/>
      <c r="NCV36" s="177"/>
      <c r="NCW36" s="120"/>
      <c r="NCX36" s="177"/>
      <c r="NCY36" s="120"/>
      <c r="NCZ36" s="177"/>
      <c r="NDA36" s="120"/>
      <c r="NDB36" s="177"/>
      <c r="NDC36" s="120"/>
      <c r="NDD36" s="177"/>
      <c r="NDE36" s="120"/>
      <c r="NDF36" s="177"/>
      <c r="NDG36" s="120"/>
      <c r="NDH36" s="177"/>
      <c r="NDI36" s="120"/>
      <c r="NDJ36" s="177"/>
      <c r="NDK36" s="120"/>
      <c r="NDL36" s="177"/>
      <c r="NDM36" s="120"/>
      <c r="NDN36" s="177"/>
      <c r="NDO36" s="120"/>
      <c r="NDP36" s="177"/>
      <c r="NDQ36" s="120"/>
      <c r="NDR36" s="177"/>
      <c r="NDS36" s="120"/>
      <c r="NDT36" s="177"/>
      <c r="NDU36" s="120"/>
      <c r="NDV36" s="177"/>
      <c r="NDW36" s="120"/>
      <c r="NDX36" s="177"/>
      <c r="NDY36" s="120"/>
      <c r="NDZ36" s="177"/>
      <c r="NEA36" s="120"/>
      <c r="NEB36" s="177"/>
      <c r="NEC36" s="120"/>
      <c r="NED36" s="177"/>
      <c r="NEE36" s="120"/>
      <c r="NEF36" s="177"/>
      <c r="NEG36" s="120"/>
      <c r="NEH36" s="177"/>
      <c r="NEI36" s="120"/>
      <c r="NEJ36" s="177"/>
      <c r="NEK36" s="120"/>
      <c r="NEL36" s="177"/>
      <c r="NEM36" s="120"/>
      <c r="NEN36" s="177"/>
      <c r="NEO36" s="120"/>
      <c r="NEP36" s="177"/>
      <c r="NEQ36" s="120"/>
      <c r="NER36" s="177"/>
      <c r="NES36" s="120"/>
      <c r="NET36" s="177"/>
      <c r="NEU36" s="120"/>
      <c r="NEV36" s="177"/>
      <c r="NEW36" s="120"/>
      <c r="NEX36" s="177"/>
      <c r="NEY36" s="120"/>
      <c r="NEZ36" s="177"/>
      <c r="NFA36" s="120"/>
      <c r="NFB36" s="177"/>
      <c r="NFC36" s="120"/>
      <c r="NFD36" s="177"/>
      <c r="NFE36" s="120"/>
      <c r="NFF36" s="177"/>
      <c r="NFG36" s="120"/>
      <c r="NFH36" s="177"/>
      <c r="NFI36" s="120"/>
      <c r="NFJ36" s="177"/>
      <c r="NFK36" s="120"/>
      <c r="NFL36" s="177"/>
      <c r="NFM36" s="120"/>
      <c r="NFN36" s="177"/>
      <c r="NFO36" s="120"/>
      <c r="NFP36" s="177"/>
      <c r="NFQ36" s="120"/>
      <c r="NFR36" s="177"/>
      <c r="NFS36" s="120"/>
      <c r="NFT36" s="177"/>
      <c r="NFU36" s="120"/>
      <c r="NFV36" s="177"/>
      <c r="NFW36" s="120"/>
      <c r="NFX36" s="177"/>
      <c r="NFY36" s="120"/>
      <c r="NFZ36" s="177"/>
      <c r="NGA36" s="120"/>
      <c r="NGB36" s="177"/>
      <c r="NGC36" s="120"/>
      <c r="NGD36" s="177"/>
      <c r="NGE36" s="120"/>
      <c r="NGF36" s="177"/>
      <c r="NGG36" s="120"/>
      <c r="NGH36" s="177"/>
      <c r="NGI36" s="120"/>
      <c r="NGJ36" s="177"/>
      <c r="NGK36" s="120"/>
      <c r="NGL36" s="177"/>
      <c r="NGM36" s="120"/>
      <c r="NGN36" s="177"/>
      <c r="NGO36" s="120"/>
      <c r="NGP36" s="177"/>
      <c r="NGQ36" s="120"/>
      <c r="NGR36" s="177"/>
      <c r="NGS36" s="120"/>
      <c r="NGT36" s="177"/>
      <c r="NGU36" s="120"/>
      <c r="NGV36" s="177"/>
      <c r="NGW36" s="120"/>
      <c r="NGX36" s="177"/>
      <c r="NGY36" s="120"/>
      <c r="NGZ36" s="177"/>
      <c r="NHA36" s="120"/>
      <c r="NHB36" s="177"/>
      <c r="NHC36" s="120"/>
      <c r="NHD36" s="177"/>
      <c r="NHE36" s="120"/>
      <c r="NHF36" s="177"/>
      <c r="NHG36" s="120"/>
      <c r="NHH36" s="177"/>
      <c r="NHI36" s="120"/>
      <c r="NHJ36" s="177"/>
      <c r="NHK36" s="120"/>
      <c r="NHL36" s="177"/>
      <c r="NHM36" s="120"/>
      <c r="NHN36" s="177"/>
      <c r="NHO36" s="120"/>
      <c r="NHP36" s="177"/>
      <c r="NHQ36" s="120"/>
      <c r="NHR36" s="177"/>
      <c r="NHS36" s="120"/>
      <c r="NHT36" s="177"/>
      <c r="NHU36" s="120"/>
      <c r="NHV36" s="177"/>
      <c r="NHW36" s="120"/>
      <c r="NHX36" s="177"/>
      <c r="NHY36" s="120"/>
      <c r="NHZ36" s="177"/>
      <c r="NIA36" s="120"/>
      <c r="NIB36" s="177"/>
      <c r="NIC36" s="120"/>
      <c r="NID36" s="177"/>
      <c r="NIE36" s="120"/>
      <c r="NIF36" s="177"/>
      <c r="NIG36" s="120"/>
      <c r="NIH36" s="177"/>
      <c r="NII36" s="120"/>
      <c r="NIJ36" s="177"/>
      <c r="NIK36" s="120"/>
      <c r="NIL36" s="177"/>
      <c r="NIM36" s="120"/>
      <c r="NIN36" s="177"/>
      <c r="NIO36" s="120"/>
      <c r="NIP36" s="177"/>
      <c r="NIQ36" s="120"/>
      <c r="NIR36" s="177"/>
      <c r="NIS36" s="120"/>
      <c r="NIT36" s="177"/>
      <c r="NIU36" s="120"/>
      <c r="NIV36" s="177"/>
      <c r="NIW36" s="120"/>
      <c r="NIX36" s="177"/>
      <c r="NIY36" s="120"/>
      <c r="NIZ36" s="177"/>
      <c r="NJA36" s="120"/>
      <c r="NJB36" s="177"/>
      <c r="NJC36" s="120"/>
      <c r="NJD36" s="177"/>
      <c r="NJE36" s="120"/>
      <c r="NJF36" s="177"/>
      <c r="NJG36" s="120"/>
      <c r="NJH36" s="177"/>
      <c r="NJI36" s="120"/>
      <c r="NJJ36" s="177"/>
      <c r="NJK36" s="120"/>
      <c r="NJL36" s="177"/>
      <c r="NJM36" s="120"/>
      <c r="NJN36" s="177"/>
      <c r="NJO36" s="120"/>
      <c r="NJP36" s="177"/>
      <c r="NJQ36" s="120"/>
      <c r="NJR36" s="177"/>
      <c r="NJS36" s="120"/>
      <c r="NJT36" s="177"/>
      <c r="NJU36" s="120"/>
      <c r="NJV36" s="177"/>
      <c r="NJW36" s="120"/>
      <c r="NJX36" s="177"/>
      <c r="NJY36" s="120"/>
      <c r="NJZ36" s="177"/>
      <c r="NKA36" s="120"/>
      <c r="NKB36" s="177"/>
      <c r="NKC36" s="120"/>
      <c r="NKD36" s="177"/>
      <c r="NKE36" s="120"/>
      <c r="NKF36" s="177"/>
      <c r="NKG36" s="120"/>
      <c r="NKH36" s="177"/>
      <c r="NKI36" s="120"/>
      <c r="NKJ36" s="177"/>
      <c r="NKK36" s="120"/>
      <c r="NKL36" s="177"/>
      <c r="NKM36" s="120"/>
      <c r="NKN36" s="177"/>
      <c r="NKO36" s="120"/>
      <c r="NKP36" s="177"/>
      <c r="NKQ36" s="120"/>
      <c r="NKR36" s="177"/>
      <c r="NKS36" s="120"/>
      <c r="NKT36" s="177"/>
      <c r="NKU36" s="120"/>
      <c r="NKV36" s="177"/>
      <c r="NKW36" s="120"/>
      <c r="NKX36" s="177"/>
      <c r="NKY36" s="120"/>
      <c r="NKZ36" s="177"/>
      <c r="NLA36" s="120"/>
      <c r="NLB36" s="177"/>
      <c r="NLC36" s="120"/>
      <c r="NLD36" s="177"/>
      <c r="NLE36" s="120"/>
      <c r="NLF36" s="177"/>
      <c r="NLG36" s="120"/>
      <c r="NLH36" s="177"/>
      <c r="NLI36" s="120"/>
      <c r="NLJ36" s="177"/>
      <c r="NLK36" s="120"/>
      <c r="NLL36" s="177"/>
      <c r="NLM36" s="120"/>
      <c r="NLN36" s="177"/>
      <c r="NLO36" s="120"/>
      <c r="NLP36" s="177"/>
      <c r="NLQ36" s="120"/>
      <c r="NLR36" s="177"/>
      <c r="NLS36" s="120"/>
      <c r="NLT36" s="177"/>
      <c r="NLU36" s="120"/>
      <c r="NLV36" s="177"/>
      <c r="NLW36" s="120"/>
      <c r="NLX36" s="177"/>
      <c r="NLY36" s="120"/>
      <c r="NLZ36" s="177"/>
      <c r="NMA36" s="120"/>
      <c r="NMB36" s="177"/>
      <c r="NMC36" s="120"/>
      <c r="NMD36" s="177"/>
      <c r="NME36" s="120"/>
      <c r="NMF36" s="177"/>
      <c r="NMG36" s="120"/>
      <c r="NMH36" s="177"/>
      <c r="NMI36" s="120"/>
      <c r="NMJ36" s="177"/>
      <c r="NMK36" s="120"/>
      <c r="NML36" s="177"/>
      <c r="NMM36" s="120"/>
      <c r="NMN36" s="177"/>
      <c r="NMO36" s="120"/>
      <c r="NMP36" s="177"/>
      <c r="NMQ36" s="120"/>
      <c r="NMR36" s="177"/>
      <c r="NMS36" s="120"/>
      <c r="NMT36" s="177"/>
      <c r="NMU36" s="120"/>
      <c r="NMV36" s="177"/>
      <c r="NMW36" s="120"/>
      <c r="NMX36" s="177"/>
      <c r="NMY36" s="120"/>
      <c r="NMZ36" s="177"/>
      <c r="NNA36" s="120"/>
      <c r="NNB36" s="177"/>
      <c r="NNC36" s="120"/>
      <c r="NND36" s="177"/>
      <c r="NNE36" s="120"/>
      <c r="NNF36" s="177"/>
      <c r="NNG36" s="120"/>
      <c r="NNH36" s="177"/>
      <c r="NNI36" s="120"/>
      <c r="NNJ36" s="177"/>
      <c r="NNK36" s="120"/>
      <c r="NNL36" s="177"/>
      <c r="NNM36" s="120"/>
      <c r="NNN36" s="177"/>
      <c r="NNO36" s="120"/>
      <c r="NNP36" s="177"/>
      <c r="NNQ36" s="120"/>
      <c r="NNR36" s="177"/>
      <c r="NNS36" s="120"/>
      <c r="NNT36" s="177"/>
      <c r="NNU36" s="120"/>
      <c r="NNV36" s="177"/>
      <c r="NNW36" s="120"/>
      <c r="NNX36" s="177"/>
      <c r="NNY36" s="120"/>
      <c r="NNZ36" s="177"/>
      <c r="NOA36" s="120"/>
      <c r="NOB36" s="177"/>
      <c r="NOC36" s="120"/>
      <c r="NOD36" s="177"/>
      <c r="NOE36" s="120"/>
      <c r="NOF36" s="177"/>
      <c r="NOG36" s="120"/>
      <c r="NOH36" s="177"/>
      <c r="NOI36" s="120"/>
      <c r="NOJ36" s="177"/>
      <c r="NOK36" s="120"/>
      <c r="NOL36" s="177"/>
      <c r="NOM36" s="120"/>
      <c r="NON36" s="177"/>
      <c r="NOO36" s="120"/>
      <c r="NOP36" s="177"/>
      <c r="NOQ36" s="120"/>
      <c r="NOR36" s="177"/>
      <c r="NOS36" s="120"/>
      <c r="NOT36" s="177"/>
      <c r="NOU36" s="120"/>
      <c r="NOV36" s="177"/>
      <c r="NOW36" s="120"/>
      <c r="NOX36" s="177"/>
      <c r="NOY36" s="120"/>
      <c r="NOZ36" s="177"/>
      <c r="NPA36" s="120"/>
      <c r="NPB36" s="177"/>
      <c r="NPC36" s="120"/>
      <c r="NPD36" s="177"/>
      <c r="NPE36" s="120"/>
      <c r="NPF36" s="177"/>
      <c r="NPG36" s="120"/>
      <c r="NPH36" s="177"/>
      <c r="NPI36" s="120"/>
      <c r="NPJ36" s="177"/>
      <c r="NPK36" s="120"/>
      <c r="NPL36" s="177"/>
      <c r="NPM36" s="120"/>
      <c r="NPN36" s="177"/>
      <c r="NPO36" s="120"/>
      <c r="NPP36" s="177"/>
      <c r="NPQ36" s="120"/>
      <c r="NPR36" s="177"/>
      <c r="NPS36" s="120"/>
      <c r="NPT36" s="177"/>
      <c r="NPU36" s="120"/>
      <c r="NPV36" s="177"/>
      <c r="NPW36" s="120"/>
      <c r="NPX36" s="177"/>
      <c r="NPY36" s="120"/>
      <c r="NPZ36" s="177"/>
      <c r="NQA36" s="120"/>
      <c r="NQB36" s="177"/>
      <c r="NQC36" s="120"/>
      <c r="NQD36" s="177"/>
      <c r="NQE36" s="120"/>
      <c r="NQF36" s="177"/>
      <c r="NQG36" s="120"/>
      <c r="NQH36" s="177"/>
      <c r="NQI36" s="120"/>
      <c r="NQJ36" s="177"/>
      <c r="NQK36" s="120"/>
      <c r="NQL36" s="177"/>
      <c r="NQM36" s="120"/>
      <c r="NQN36" s="177"/>
      <c r="NQO36" s="120"/>
      <c r="NQP36" s="177"/>
      <c r="NQQ36" s="120"/>
      <c r="NQR36" s="177"/>
      <c r="NQS36" s="120"/>
      <c r="NQT36" s="177"/>
      <c r="NQU36" s="120"/>
      <c r="NQV36" s="177"/>
      <c r="NQW36" s="120"/>
      <c r="NQX36" s="177"/>
      <c r="NQY36" s="120"/>
      <c r="NQZ36" s="177"/>
      <c r="NRA36" s="120"/>
      <c r="NRB36" s="177"/>
      <c r="NRC36" s="120"/>
      <c r="NRD36" s="177"/>
      <c r="NRE36" s="120"/>
      <c r="NRF36" s="177"/>
      <c r="NRG36" s="120"/>
      <c r="NRH36" s="177"/>
      <c r="NRI36" s="120"/>
      <c r="NRJ36" s="177"/>
      <c r="NRK36" s="120"/>
      <c r="NRL36" s="177"/>
      <c r="NRM36" s="120"/>
      <c r="NRN36" s="177"/>
      <c r="NRO36" s="120"/>
      <c r="NRP36" s="177"/>
      <c r="NRQ36" s="120"/>
      <c r="NRR36" s="177"/>
      <c r="NRS36" s="120"/>
      <c r="NRT36" s="177"/>
      <c r="NRU36" s="120"/>
      <c r="NRV36" s="177"/>
      <c r="NRW36" s="120"/>
      <c r="NRX36" s="177"/>
      <c r="NRY36" s="120"/>
      <c r="NRZ36" s="177"/>
      <c r="NSA36" s="120"/>
      <c r="NSB36" s="177"/>
      <c r="NSC36" s="120"/>
      <c r="NSD36" s="177"/>
      <c r="NSE36" s="120"/>
      <c r="NSF36" s="177"/>
      <c r="NSG36" s="120"/>
      <c r="NSH36" s="177"/>
      <c r="NSI36" s="120"/>
      <c r="NSJ36" s="177"/>
      <c r="NSK36" s="120"/>
      <c r="NSL36" s="177"/>
      <c r="NSM36" s="120"/>
      <c r="NSN36" s="177"/>
      <c r="NSO36" s="120"/>
      <c r="NSP36" s="177"/>
      <c r="NSQ36" s="120"/>
      <c r="NSR36" s="177"/>
      <c r="NSS36" s="120"/>
      <c r="NST36" s="177"/>
      <c r="NSU36" s="120"/>
      <c r="NSV36" s="177"/>
      <c r="NSW36" s="120"/>
      <c r="NSX36" s="177"/>
      <c r="NSY36" s="120"/>
      <c r="NSZ36" s="177"/>
      <c r="NTA36" s="120"/>
      <c r="NTB36" s="177"/>
      <c r="NTC36" s="120"/>
      <c r="NTD36" s="177"/>
      <c r="NTE36" s="120"/>
      <c r="NTF36" s="177"/>
      <c r="NTG36" s="120"/>
      <c r="NTH36" s="177"/>
      <c r="NTI36" s="120"/>
      <c r="NTJ36" s="177"/>
      <c r="NTK36" s="120"/>
      <c r="NTL36" s="177"/>
      <c r="NTM36" s="120"/>
      <c r="NTN36" s="177"/>
      <c r="NTO36" s="120"/>
      <c r="NTP36" s="177"/>
      <c r="NTQ36" s="120"/>
      <c r="NTR36" s="177"/>
      <c r="NTS36" s="120"/>
      <c r="NTT36" s="177"/>
      <c r="NTU36" s="120"/>
      <c r="NTV36" s="177"/>
      <c r="NTW36" s="120"/>
      <c r="NTX36" s="177"/>
      <c r="NTY36" s="120"/>
      <c r="NTZ36" s="177"/>
      <c r="NUA36" s="120"/>
      <c r="NUB36" s="177"/>
      <c r="NUC36" s="120"/>
      <c r="NUD36" s="177"/>
      <c r="NUE36" s="120"/>
      <c r="NUF36" s="177"/>
      <c r="NUG36" s="120"/>
      <c r="NUH36" s="177"/>
      <c r="NUI36" s="120"/>
      <c r="NUJ36" s="177"/>
      <c r="NUK36" s="120"/>
      <c r="NUL36" s="177"/>
      <c r="NUM36" s="120"/>
      <c r="NUN36" s="177"/>
      <c r="NUO36" s="120"/>
      <c r="NUP36" s="177"/>
      <c r="NUQ36" s="120"/>
      <c r="NUR36" s="177"/>
      <c r="NUS36" s="120"/>
      <c r="NUT36" s="177"/>
      <c r="NUU36" s="120"/>
      <c r="NUV36" s="177"/>
      <c r="NUW36" s="120"/>
      <c r="NUX36" s="177"/>
      <c r="NUY36" s="120"/>
      <c r="NUZ36" s="177"/>
      <c r="NVA36" s="120"/>
      <c r="NVB36" s="177"/>
      <c r="NVC36" s="120"/>
      <c r="NVD36" s="177"/>
      <c r="NVE36" s="120"/>
      <c r="NVF36" s="177"/>
      <c r="NVG36" s="120"/>
      <c r="NVH36" s="177"/>
      <c r="NVI36" s="120"/>
      <c r="NVJ36" s="177"/>
      <c r="NVK36" s="120"/>
      <c r="NVL36" s="177"/>
      <c r="NVM36" s="120"/>
      <c r="NVN36" s="177"/>
      <c r="NVO36" s="120"/>
      <c r="NVP36" s="177"/>
      <c r="NVQ36" s="120"/>
      <c r="NVR36" s="177"/>
      <c r="NVS36" s="120"/>
      <c r="NVT36" s="177"/>
      <c r="NVU36" s="120"/>
      <c r="NVV36" s="177"/>
      <c r="NVW36" s="120"/>
      <c r="NVX36" s="177"/>
      <c r="NVY36" s="120"/>
      <c r="NVZ36" s="177"/>
      <c r="NWA36" s="120"/>
      <c r="NWB36" s="177"/>
      <c r="NWC36" s="120"/>
      <c r="NWD36" s="177"/>
      <c r="NWE36" s="120"/>
      <c r="NWF36" s="177"/>
      <c r="NWG36" s="120"/>
      <c r="NWH36" s="177"/>
      <c r="NWI36" s="120"/>
      <c r="NWJ36" s="177"/>
      <c r="NWK36" s="120"/>
      <c r="NWL36" s="177"/>
      <c r="NWM36" s="120"/>
      <c r="NWN36" s="177"/>
      <c r="NWO36" s="120"/>
      <c r="NWP36" s="177"/>
      <c r="NWQ36" s="120"/>
      <c r="NWR36" s="177"/>
      <c r="NWS36" s="120"/>
      <c r="NWT36" s="177"/>
      <c r="NWU36" s="120"/>
      <c r="NWV36" s="177"/>
      <c r="NWW36" s="120"/>
      <c r="NWX36" s="177"/>
      <c r="NWY36" s="120"/>
      <c r="NWZ36" s="177"/>
      <c r="NXA36" s="120"/>
      <c r="NXB36" s="177"/>
      <c r="NXC36" s="120"/>
      <c r="NXD36" s="177"/>
      <c r="NXE36" s="120"/>
      <c r="NXF36" s="177"/>
      <c r="NXG36" s="120"/>
      <c r="NXH36" s="177"/>
      <c r="NXI36" s="120"/>
      <c r="NXJ36" s="177"/>
      <c r="NXK36" s="120"/>
      <c r="NXL36" s="177"/>
      <c r="NXM36" s="120"/>
      <c r="NXN36" s="177"/>
      <c r="NXO36" s="120"/>
      <c r="NXP36" s="177"/>
      <c r="NXQ36" s="120"/>
      <c r="NXR36" s="177"/>
      <c r="NXS36" s="120"/>
      <c r="NXT36" s="177"/>
      <c r="NXU36" s="120"/>
      <c r="NXV36" s="177"/>
      <c r="NXW36" s="120"/>
      <c r="NXX36" s="177"/>
      <c r="NXY36" s="120"/>
      <c r="NXZ36" s="177"/>
      <c r="NYA36" s="120"/>
      <c r="NYB36" s="177"/>
      <c r="NYC36" s="120"/>
      <c r="NYD36" s="177"/>
      <c r="NYE36" s="120"/>
      <c r="NYF36" s="177"/>
      <c r="NYG36" s="120"/>
      <c r="NYH36" s="177"/>
      <c r="NYI36" s="120"/>
      <c r="NYJ36" s="177"/>
      <c r="NYK36" s="120"/>
      <c r="NYL36" s="177"/>
      <c r="NYM36" s="120"/>
      <c r="NYN36" s="177"/>
      <c r="NYO36" s="120"/>
      <c r="NYP36" s="177"/>
      <c r="NYQ36" s="120"/>
      <c r="NYR36" s="177"/>
      <c r="NYS36" s="120"/>
      <c r="NYT36" s="177"/>
      <c r="NYU36" s="120"/>
      <c r="NYV36" s="177"/>
      <c r="NYW36" s="120"/>
      <c r="NYX36" s="177"/>
      <c r="NYY36" s="120"/>
      <c r="NYZ36" s="177"/>
      <c r="NZA36" s="120"/>
      <c r="NZB36" s="177"/>
      <c r="NZC36" s="120"/>
      <c r="NZD36" s="177"/>
      <c r="NZE36" s="120"/>
      <c r="NZF36" s="177"/>
      <c r="NZG36" s="120"/>
      <c r="NZH36" s="177"/>
      <c r="NZI36" s="120"/>
      <c r="NZJ36" s="177"/>
      <c r="NZK36" s="120"/>
      <c r="NZL36" s="177"/>
      <c r="NZM36" s="120"/>
      <c r="NZN36" s="177"/>
      <c r="NZO36" s="120"/>
      <c r="NZP36" s="177"/>
      <c r="NZQ36" s="120"/>
      <c r="NZR36" s="177"/>
      <c r="NZS36" s="120"/>
      <c r="NZT36" s="177"/>
      <c r="NZU36" s="120"/>
      <c r="NZV36" s="177"/>
      <c r="NZW36" s="120"/>
      <c r="NZX36" s="177"/>
      <c r="NZY36" s="120"/>
      <c r="NZZ36" s="177"/>
      <c r="OAA36" s="120"/>
      <c r="OAB36" s="177"/>
      <c r="OAC36" s="120"/>
      <c r="OAD36" s="177"/>
      <c r="OAE36" s="120"/>
      <c r="OAF36" s="177"/>
      <c r="OAG36" s="120"/>
      <c r="OAH36" s="177"/>
      <c r="OAI36" s="120"/>
      <c r="OAJ36" s="177"/>
      <c r="OAK36" s="120"/>
      <c r="OAL36" s="177"/>
      <c r="OAM36" s="120"/>
      <c r="OAN36" s="177"/>
      <c r="OAO36" s="120"/>
      <c r="OAP36" s="177"/>
      <c r="OAQ36" s="120"/>
      <c r="OAR36" s="177"/>
      <c r="OAS36" s="120"/>
      <c r="OAT36" s="177"/>
      <c r="OAU36" s="120"/>
      <c r="OAV36" s="177"/>
      <c r="OAW36" s="120"/>
      <c r="OAX36" s="177"/>
      <c r="OAY36" s="120"/>
      <c r="OAZ36" s="177"/>
      <c r="OBA36" s="120"/>
      <c r="OBB36" s="177"/>
      <c r="OBC36" s="120"/>
      <c r="OBD36" s="177"/>
      <c r="OBE36" s="120"/>
      <c r="OBF36" s="177"/>
      <c r="OBG36" s="120"/>
      <c r="OBH36" s="177"/>
      <c r="OBI36" s="120"/>
      <c r="OBJ36" s="177"/>
      <c r="OBK36" s="120"/>
      <c r="OBL36" s="177"/>
      <c r="OBM36" s="120"/>
      <c r="OBN36" s="177"/>
      <c r="OBO36" s="120"/>
      <c r="OBP36" s="177"/>
      <c r="OBQ36" s="120"/>
      <c r="OBR36" s="177"/>
      <c r="OBS36" s="120"/>
      <c r="OBT36" s="177"/>
      <c r="OBU36" s="120"/>
      <c r="OBV36" s="177"/>
      <c r="OBW36" s="120"/>
      <c r="OBX36" s="177"/>
      <c r="OBY36" s="120"/>
      <c r="OBZ36" s="177"/>
      <c r="OCA36" s="120"/>
      <c r="OCB36" s="177"/>
      <c r="OCC36" s="120"/>
      <c r="OCD36" s="177"/>
      <c r="OCE36" s="120"/>
      <c r="OCF36" s="177"/>
      <c r="OCG36" s="120"/>
      <c r="OCH36" s="177"/>
      <c r="OCI36" s="120"/>
      <c r="OCJ36" s="177"/>
      <c r="OCK36" s="120"/>
      <c r="OCL36" s="177"/>
      <c r="OCM36" s="120"/>
      <c r="OCN36" s="177"/>
      <c r="OCO36" s="120"/>
      <c r="OCP36" s="177"/>
      <c r="OCQ36" s="120"/>
      <c r="OCR36" s="177"/>
      <c r="OCS36" s="120"/>
      <c r="OCT36" s="177"/>
      <c r="OCU36" s="120"/>
      <c r="OCV36" s="177"/>
      <c r="OCW36" s="120"/>
      <c r="OCX36" s="177"/>
      <c r="OCY36" s="120"/>
      <c r="OCZ36" s="177"/>
      <c r="ODA36" s="120"/>
      <c r="ODB36" s="177"/>
      <c r="ODC36" s="120"/>
      <c r="ODD36" s="177"/>
      <c r="ODE36" s="120"/>
      <c r="ODF36" s="177"/>
      <c r="ODG36" s="120"/>
      <c r="ODH36" s="177"/>
      <c r="ODI36" s="120"/>
      <c r="ODJ36" s="177"/>
      <c r="ODK36" s="120"/>
      <c r="ODL36" s="177"/>
      <c r="ODM36" s="120"/>
      <c r="ODN36" s="177"/>
      <c r="ODO36" s="120"/>
      <c r="ODP36" s="177"/>
      <c r="ODQ36" s="120"/>
      <c r="ODR36" s="177"/>
      <c r="ODS36" s="120"/>
      <c r="ODT36" s="177"/>
      <c r="ODU36" s="120"/>
      <c r="ODV36" s="177"/>
      <c r="ODW36" s="120"/>
      <c r="ODX36" s="177"/>
      <c r="ODY36" s="120"/>
      <c r="ODZ36" s="177"/>
      <c r="OEA36" s="120"/>
      <c r="OEB36" s="177"/>
      <c r="OEC36" s="120"/>
      <c r="OED36" s="177"/>
      <c r="OEE36" s="120"/>
      <c r="OEF36" s="177"/>
      <c r="OEG36" s="120"/>
      <c r="OEH36" s="177"/>
      <c r="OEI36" s="120"/>
      <c r="OEJ36" s="177"/>
      <c r="OEK36" s="120"/>
      <c r="OEL36" s="177"/>
      <c r="OEM36" s="120"/>
      <c r="OEN36" s="177"/>
      <c r="OEO36" s="120"/>
      <c r="OEP36" s="177"/>
      <c r="OEQ36" s="120"/>
      <c r="OER36" s="177"/>
      <c r="OES36" s="120"/>
      <c r="OET36" s="177"/>
      <c r="OEU36" s="120"/>
      <c r="OEV36" s="177"/>
      <c r="OEW36" s="120"/>
      <c r="OEX36" s="177"/>
      <c r="OEY36" s="120"/>
      <c r="OEZ36" s="177"/>
      <c r="OFA36" s="120"/>
      <c r="OFB36" s="177"/>
      <c r="OFC36" s="120"/>
      <c r="OFD36" s="177"/>
      <c r="OFE36" s="120"/>
      <c r="OFF36" s="177"/>
      <c r="OFG36" s="120"/>
      <c r="OFH36" s="177"/>
      <c r="OFI36" s="120"/>
      <c r="OFJ36" s="177"/>
      <c r="OFK36" s="120"/>
      <c r="OFL36" s="177"/>
      <c r="OFM36" s="120"/>
      <c r="OFN36" s="177"/>
      <c r="OFO36" s="120"/>
      <c r="OFP36" s="177"/>
      <c r="OFQ36" s="120"/>
      <c r="OFR36" s="177"/>
      <c r="OFS36" s="120"/>
      <c r="OFT36" s="177"/>
      <c r="OFU36" s="120"/>
      <c r="OFV36" s="177"/>
      <c r="OFW36" s="120"/>
      <c r="OFX36" s="177"/>
      <c r="OFY36" s="120"/>
      <c r="OFZ36" s="177"/>
      <c r="OGA36" s="120"/>
      <c r="OGB36" s="177"/>
      <c r="OGC36" s="120"/>
      <c r="OGD36" s="177"/>
      <c r="OGE36" s="120"/>
      <c r="OGF36" s="177"/>
      <c r="OGG36" s="120"/>
      <c r="OGH36" s="177"/>
      <c r="OGI36" s="120"/>
      <c r="OGJ36" s="177"/>
      <c r="OGK36" s="120"/>
      <c r="OGL36" s="177"/>
      <c r="OGM36" s="120"/>
      <c r="OGN36" s="177"/>
      <c r="OGO36" s="120"/>
      <c r="OGP36" s="177"/>
      <c r="OGQ36" s="120"/>
      <c r="OGR36" s="177"/>
      <c r="OGS36" s="120"/>
      <c r="OGT36" s="177"/>
      <c r="OGU36" s="120"/>
      <c r="OGV36" s="177"/>
      <c r="OGW36" s="120"/>
      <c r="OGX36" s="177"/>
      <c r="OGY36" s="120"/>
      <c r="OGZ36" s="177"/>
      <c r="OHA36" s="120"/>
      <c r="OHB36" s="177"/>
      <c r="OHC36" s="120"/>
      <c r="OHD36" s="177"/>
      <c r="OHE36" s="120"/>
      <c r="OHF36" s="177"/>
      <c r="OHG36" s="120"/>
      <c r="OHH36" s="177"/>
      <c r="OHI36" s="120"/>
      <c r="OHJ36" s="177"/>
      <c r="OHK36" s="120"/>
      <c r="OHL36" s="177"/>
      <c r="OHM36" s="120"/>
      <c r="OHN36" s="177"/>
      <c r="OHO36" s="120"/>
      <c r="OHP36" s="177"/>
      <c r="OHQ36" s="120"/>
      <c r="OHR36" s="177"/>
      <c r="OHS36" s="120"/>
      <c r="OHT36" s="177"/>
      <c r="OHU36" s="120"/>
      <c r="OHV36" s="177"/>
      <c r="OHW36" s="120"/>
      <c r="OHX36" s="177"/>
      <c r="OHY36" s="120"/>
      <c r="OHZ36" s="177"/>
      <c r="OIA36" s="120"/>
      <c r="OIB36" s="177"/>
      <c r="OIC36" s="120"/>
      <c r="OID36" s="177"/>
      <c r="OIE36" s="120"/>
      <c r="OIF36" s="177"/>
      <c r="OIG36" s="120"/>
      <c r="OIH36" s="177"/>
      <c r="OII36" s="120"/>
      <c r="OIJ36" s="177"/>
      <c r="OIK36" s="120"/>
      <c r="OIL36" s="177"/>
      <c r="OIM36" s="120"/>
      <c r="OIN36" s="177"/>
      <c r="OIO36" s="120"/>
      <c r="OIP36" s="177"/>
      <c r="OIQ36" s="120"/>
      <c r="OIR36" s="177"/>
      <c r="OIS36" s="120"/>
      <c r="OIT36" s="177"/>
      <c r="OIU36" s="120"/>
      <c r="OIV36" s="177"/>
      <c r="OIW36" s="120"/>
      <c r="OIX36" s="177"/>
      <c r="OIY36" s="120"/>
      <c r="OIZ36" s="177"/>
      <c r="OJA36" s="120"/>
      <c r="OJB36" s="177"/>
      <c r="OJC36" s="120"/>
      <c r="OJD36" s="177"/>
      <c r="OJE36" s="120"/>
      <c r="OJF36" s="177"/>
      <c r="OJG36" s="120"/>
      <c r="OJH36" s="177"/>
      <c r="OJI36" s="120"/>
      <c r="OJJ36" s="177"/>
      <c r="OJK36" s="120"/>
      <c r="OJL36" s="177"/>
      <c r="OJM36" s="120"/>
      <c r="OJN36" s="177"/>
      <c r="OJO36" s="120"/>
      <c r="OJP36" s="177"/>
      <c r="OJQ36" s="120"/>
      <c r="OJR36" s="177"/>
      <c r="OJS36" s="120"/>
      <c r="OJT36" s="177"/>
      <c r="OJU36" s="120"/>
      <c r="OJV36" s="177"/>
      <c r="OJW36" s="120"/>
      <c r="OJX36" s="177"/>
      <c r="OJY36" s="120"/>
      <c r="OJZ36" s="177"/>
      <c r="OKA36" s="120"/>
      <c r="OKB36" s="177"/>
      <c r="OKC36" s="120"/>
      <c r="OKD36" s="177"/>
      <c r="OKE36" s="120"/>
      <c r="OKF36" s="177"/>
      <c r="OKG36" s="120"/>
      <c r="OKH36" s="177"/>
      <c r="OKI36" s="120"/>
      <c r="OKJ36" s="177"/>
      <c r="OKK36" s="120"/>
      <c r="OKL36" s="177"/>
      <c r="OKM36" s="120"/>
      <c r="OKN36" s="177"/>
      <c r="OKO36" s="120"/>
      <c r="OKP36" s="177"/>
      <c r="OKQ36" s="120"/>
      <c r="OKR36" s="177"/>
      <c r="OKS36" s="120"/>
      <c r="OKT36" s="177"/>
      <c r="OKU36" s="120"/>
      <c r="OKV36" s="177"/>
      <c r="OKW36" s="120"/>
      <c r="OKX36" s="177"/>
      <c r="OKY36" s="120"/>
      <c r="OKZ36" s="177"/>
      <c r="OLA36" s="120"/>
      <c r="OLB36" s="177"/>
      <c r="OLC36" s="120"/>
      <c r="OLD36" s="177"/>
      <c r="OLE36" s="120"/>
      <c r="OLF36" s="177"/>
      <c r="OLG36" s="120"/>
      <c r="OLH36" s="177"/>
      <c r="OLI36" s="120"/>
      <c r="OLJ36" s="177"/>
      <c r="OLK36" s="120"/>
      <c r="OLL36" s="177"/>
      <c r="OLM36" s="120"/>
      <c r="OLN36" s="177"/>
      <c r="OLO36" s="120"/>
      <c r="OLP36" s="177"/>
      <c r="OLQ36" s="120"/>
      <c r="OLR36" s="177"/>
      <c r="OLS36" s="120"/>
      <c r="OLT36" s="177"/>
      <c r="OLU36" s="120"/>
      <c r="OLV36" s="177"/>
      <c r="OLW36" s="120"/>
      <c r="OLX36" s="177"/>
      <c r="OLY36" s="120"/>
      <c r="OLZ36" s="177"/>
      <c r="OMA36" s="120"/>
      <c r="OMB36" s="177"/>
      <c r="OMC36" s="120"/>
      <c r="OMD36" s="177"/>
      <c r="OME36" s="120"/>
      <c r="OMF36" s="177"/>
      <c r="OMG36" s="120"/>
      <c r="OMH36" s="177"/>
      <c r="OMI36" s="120"/>
      <c r="OMJ36" s="177"/>
      <c r="OMK36" s="120"/>
      <c r="OML36" s="177"/>
      <c r="OMM36" s="120"/>
      <c r="OMN36" s="177"/>
      <c r="OMO36" s="120"/>
      <c r="OMP36" s="177"/>
      <c r="OMQ36" s="120"/>
      <c r="OMR36" s="177"/>
      <c r="OMS36" s="120"/>
      <c r="OMT36" s="177"/>
      <c r="OMU36" s="120"/>
      <c r="OMV36" s="177"/>
      <c r="OMW36" s="120"/>
      <c r="OMX36" s="177"/>
      <c r="OMY36" s="120"/>
      <c r="OMZ36" s="177"/>
      <c r="ONA36" s="120"/>
      <c r="ONB36" s="177"/>
      <c r="ONC36" s="120"/>
      <c r="OND36" s="177"/>
      <c r="ONE36" s="120"/>
      <c r="ONF36" s="177"/>
      <c r="ONG36" s="120"/>
      <c r="ONH36" s="177"/>
      <c r="ONI36" s="120"/>
      <c r="ONJ36" s="177"/>
      <c r="ONK36" s="120"/>
      <c r="ONL36" s="177"/>
      <c r="ONM36" s="120"/>
      <c r="ONN36" s="177"/>
      <c r="ONO36" s="120"/>
      <c r="ONP36" s="177"/>
      <c r="ONQ36" s="120"/>
      <c r="ONR36" s="177"/>
      <c r="ONS36" s="120"/>
      <c r="ONT36" s="177"/>
      <c r="ONU36" s="120"/>
      <c r="ONV36" s="177"/>
      <c r="ONW36" s="120"/>
      <c r="ONX36" s="177"/>
      <c r="ONY36" s="120"/>
      <c r="ONZ36" s="177"/>
      <c r="OOA36" s="120"/>
      <c r="OOB36" s="177"/>
      <c r="OOC36" s="120"/>
      <c r="OOD36" s="177"/>
      <c r="OOE36" s="120"/>
      <c r="OOF36" s="177"/>
      <c r="OOG36" s="120"/>
      <c r="OOH36" s="177"/>
      <c r="OOI36" s="120"/>
      <c r="OOJ36" s="177"/>
      <c r="OOK36" s="120"/>
      <c r="OOL36" s="177"/>
      <c r="OOM36" s="120"/>
      <c r="OON36" s="177"/>
      <c r="OOO36" s="120"/>
      <c r="OOP36" s="177"/>
      <c r="OOQ36" s="120"/>
      <c r="OOR36" s="177"/>
      <c r="OOS36" s="120"/>
      <c r="OOT36" s="177"/>
      <c r="OOU36" s="120"/>
      <c r="OOV36" s="177"/>
      <c r="OOW36" s="120"/>
      <c r="OOX36" s="177"/>
      <c r="OOY36" s="120"/>
      <c r="OOZ36" s="177"/>
      <c r="OPA36" s="120"/>
      <c r="OPB36" s="177"/>
      <c r="OPC36" s="120"/>
      <c r="OPD36" s="177"/>
      <c r="OPE36" s="120"/>
      <c r="OPF36" s="177"/>
      <c r="OPG36" s="120"/>
      <c r="OPH36" s="177"/>
      <c r="OPI36" s="120"/>
      <c r="OPJ36" s="177"/>
      <c r="OPK36" s="120"/>
      <c r="OPL36" s="177"/>
      <c r="OPM36" s="120"/>
      <c r="OPN36" s="177"/>
      <c r="OPO36" s="120"/>
      <c r="OPP36" s="177"/>
      <c r="OPQ36" s="120"/>
      <c r="OPR36" s="177"/>
      <c r="OPS36" s="120"/>
      <c r="OPT36" s="177"/>
      <c r="OPU36" s="120"/>
      <c r="OPV36" s="177"/>
      <c r="OPW36" s="120"/>
      <c r="OPX36" s="177"/>
      <c r="OPY36" s="120"/>
      <c r="OPZ36" s="177"/>
      <c r="OQA36" s="120"/>
      <c r="OQB36" s="177"/>
      <c r="OQC36" s="120"/>
      <c r="OQD36" s="177"/>
      <c r="OQE36" s="120"/>
      <c r="OQF36" s="177"/>
      <c r="OQG36" s="120"/>
      <c r="OQH36" s="177"/>
      <c r="OQI36" s="120"/>
      <c r="OQJ36" s="177"/>
      <c r="OQK36" s="120"/>
      <c r="OQL36" s="177"/>
      <c r="OQM36" s="120"/>
      <c r="OQN36" s="177"/>
      <c r="OQO36" s="120"/>
      <c r="OQP36" s="177"/>
      <c r="OQQ36" s="120"/>
      <c r="OQR36" s="177"/>
      <c r="OQS36" s="120"/>
      <c r="OQT36" s="177"/>
      <c r="OQU36" s="120"/>
      <c r="OQV36" s="177"/>
      <c r="OQW36" s="120"/>
      <c r="OQX36" s="177"/>
      <c r="OQY36" s="120"/>
      <c r="OQZ36" s="177"/>
      <c r="ORA36" s="120"/>
      <c r="ORB36" s="177"/>
      <c r="ORC36" s="120"/>
      <c r="ORD36" s="177"/>
      <c r="ORE36" s="120"/>
      <c r="ORF36" s="177"/>
      <c r="ORG36" s="120"/>
      <c r="ORH36" s="177"/>
      <c r="ORI36" s="120"/>
      <c r="ORJ36" s="177"/>
      <c r="ORK36" s="120"/>
      <c r="ORL36" s="177"/>
      <c r="ORM36" s="120"/>
      <c r="ORN36" s="177"/>
      <c r="ORO36" s="120"/>
      <c r="ORP36" s="177"/>
      <c r="ORQ36" s="120"/>
      <c r="ORR36" s="177"/>
      <c r="ORS36" s="120"/>
      <c r="ORT36" s="177"/>
      <c r="ORU36" s="120"/>
      <c r="ORV36" s="177"/>
      <c r="ORW36" s="120"/>
      <c r="ORX36" s="177"/>
      <c r="ORY36" s="120"/>
      <c r="ORZ36" s="177"/>
      <c r="OSA36" s="120"/>
      <c r="OSB36" s="177"/>
      <c r="OSC36" s="120"/>
      <c r="OSD36" s="177"/>
      <c r="OSE36" s="120"/>
      <c r="OSF36" s="177"/>
      <c r="OSG36" s="120"/>
      <c r="OSH36" s="177"/>
      <c r="OSI36" s="120"/>
      <c r="OSJ36" s="177"/>
      <c r="OSK36" s="120"/>
      <c r="OSL36" s="177"/>
      <c r="OSM36" s="120"/>
      <c r="OSN36" s="177"/>
      <c r="OSO36" s="120"/>
      <c r="OSP36" s="177"/>
      <c r="OSQ36" s="120"/>
      <c r="OSR36" s="177"/>
      <c r="OSS36" s="120"/>
      <c r="OST36" s="177"/>
      <c r="OSU36" s="120"/>
      <c r="OSV36" s="177"/>
      <c r="OSW36" s="120"/>
      <c r="OSX36" s="177"/>
      <c r="OSY36" s="120"/>
      <c r="OSZ36" s="177"/>
      <c r="OTA36" s="120"/>
      <c r="OTB36" s="177"/>
      <c r="OTC36" s="120"/>
      <c r="OTD36" s="177"/>
      <c r="OTE36" s="120"/>
      <c r="OTF36" s="177"/>
      <c r="OTG36" s="120"/>
      <c r="OTH36" s="177"/>
      <c r="OTI36" s="120"/>
      <c r="OTJ36" s="177"/>
      <c r="OTK36" s="120"/>
      <c r="OTL36" s="177"/>
      <c r="OTM36" s="120"/>
      <c r="OTN36" s="177"/>
      <c r="OTO36" s="120"/>
      <c r="OTP36" s="177"/>
      <c r="OTQ36" s="120"/>
      <c r="OTR36" s="177"/>
      <c r="OTS36" s="120"/>
      <c r="OTT36" s="177"/>
      <c r="OTU36" s="120"/>
      <c r="OTV36" s="177"/>
      <c r="OTW36" s="120"/>
      <c r="OTX36" s="177"/>
      <c r="OTY36" s="120"/>
      <c r="OTZ36" s="177"/>
      <c r="OUA36" s="120"/>
      <c r="OUB36" s="177"/>
      <c r="OUC36" s="120"/>
      <c r="OUD36" s="177"/>
      <c r="OUE36" s="120"/>
      <c r="OUF36" s="177"/>
      <c r="OUG36" s="120"/>
      <c r="OUH36" s="177"/>
      <c r="OUI36" s="120"/>
      <c r="OUJ36" s="177"/>
      <c r="OUK36" s="120"/>
      <c r="OUL36" s="177"/>
      <c r="OUM36" s="120"/>
      <c r="OUN36" s="177"/>
      <c r="OUO36" s="120"/>
      <c r="OUP36" s="177"/>
      <c r="OUQ36" s="120"/>
      <c r="OUR36" s="177"/>
      <c r="OUS36" s="120"/>
      <c r="OUT36" s="177"/>
      <c r="OUU36" s="120"/>
      <c r="OUV36" s="177"/>
      <c r="OUW36" s="120"/>
      <c r="OUX36" s="177"/>
      <c r="OUY36" s="120"/>
      <c r="OUZ36" s="177"/>
      <c r="OVA36" s="120"/>
      <c r="OVB36" s="177"/>
      <c r="OVC36" s="120"/>
      <c r="OVD36" s="177"/>
      <c r="OVE36" s="120"/>
      <c r="OVF36" s="177"/>
      <c r="OVG36" s="120"/>
      <c r="OVH36" s="177"/>
      <c r="OVI36" s="120"/>
      <c r="OVJ36" s="177"/>
      <c r="OVK36" s="120"/>
      <c r="OVL36" s="177"/>
      <c r="OVM36" s="120"/>
      <c r="OVN36" s="177"/>
      <c r="OVO36" s="120"/>
      <c r="OVP36" s="177"/>
      <c r="OVQ36" s="120"/>
      <c r="OVR36" s="177"/>
      <c r="OVS36" s="120"/>
      <c r="OVT36" s="177"/>
      <c r="OVU36" s="120"/>
      <c r="OVV36" s="177"/>
      <c r="OVW36" s="120"/>
      <c r="OVX36" s="177"/>
      <c r="OVY36" s="120"/>
      <c r="OVZ36" s="177"/>
      <c r="OWA36" s="120"/>
      <c r="OWB36" s="177"/>
      <c r="OWC36" s="120"/>
      <c r="OWD36" s="177"/>
      <c r="OWE36" s="120"/>
      <c r="OWF36" s="177"/>
      <c r="OWG36" s="120"/>
      <c r="OWH36" s="177"/>
      <c r="OWI36" s="120"/>
      <c r="OWJ36" s="177"/>
      <c r="OWK36" s="120"/>
      <c r="OWL36" s="177"/>
      <c r="OWM36" s="120"/>
      <c r="OWN36" s="177"/>
      <c r="OWO36" s="120"/>
      <c r="OWP36" s="177"/>
      <c r="OWQ36" s="120"/>
      <c r="OWR36" s="177"/>
      <c r="OWS36" s="120"/>
      <c r="OWT36" s="177"/>
      <c r="OWU36" s="120"/>
      <c r="OWV36" s="177"/>
      <c r="OWW36" s="120"/>
      <c r="OWX36" s="177"/>
      <c r="OWY36" s="120"/>
      <c r="OWZ36" s="177"/>
      <c r="OXA36" s="120"/>
      <c r="OXB36" s="177"/>
      <c r="OXC36" s="120"/>
      <c r="OXD36" s="177"/>
      <c r="OXE36" s="120"/>
      <c r="OXF36" s="177"/>
      <c r="OXG36" s="120"/>
      <c r="OXH36" s="177"/>
      <c r="OXI36" s="120"/>
      <c r="OXJ36" s="177"/>
      <c r="OXK36" s="120"/>
      <c r="OXL36" s="177"/>
      <c r="OXM36" s="120"/>
      <c r="OXN36" s="177"/>
      <c r="OXO36" s="120"/>
      <c r="OXP36" s="177"/>
      <c r="OXQ36" s="120"/>
      <c r="OXR36" s="177"/>
      <c r="OXS36" s="120"/>
      <c r="OXT36" s="177"/>
      <c r="OXU36" s="120"/>
      <c r="OXV36" s="177"/>
      <c r="OXW36" s="120"/>
      <c r="OXX36" s="177"/>
      <c r="OXY36" s="120"/>
      <c r="OXZ36" s="177"/>
      <c r="OYA36" s="120"/>
      <c r="OYB36" s="177"/>
      <c r="OYC36" s="120"/>
      <c r="OYD36" s="177"/>
      <c r="OYE36" s="120"/>
      <c r="OYF36" s="177"/>
      <c r="OYG36" s="120"/>
      <c r="OYH36" s="177"/>
      <c r="OYI36" s="120"/>
      <c r="OYJ36" s="177"/>
      <c r="OYK36" s="120"/>
      <c r="OYL36" s="177"/>
      <c r="OYM36" s="120"/>
      <c r="OYN36" s="177"/>
      <c r="OYO36" s="120"/>
      <c r="OYP36" s="177"/>
      <c r="OYQ36" s="120"/>
      <c r="OYR36" s="177"/>
      <c r="OYS36" s="120"/>
      <c r="OYT36" s="177"/>
      <c r="OYU36" s="120"/>
      <c r="OYV36" s="177"/>
      <c r="OYW36" s="120"/>
      <c r="OYX36" s="177"/>
      <c r="OYY36" s="120"/>
      <c r="OYZ36" s="177"/>
      <c r="OZA36" s="120"/>
      <c r="OZB36" s="177"/>
      <c r="OZC36" s="120"/>
      <c r="OZD36" s="177"/>
      <c r="OZE36" s="120"/>
      <c r="OZF36" s="177"/>
      <c r="OZG36" s="120"/>
      <c r="OZH36" s="177"/>
      <c r="OZI36" s="120"/>
      <c r="OZJ36" s="177"/>
      <c r="OZK36" s="120"/>
      <c r="OZL36" s="177"/>
      <c r="OZM36" s="120"/>
      <c r="OZN36" s="177"/>
      <c r="OZO36" s="120"/>
      <c r="OZP36" s="177"/>
      <c r="OZQ36" s="120"/>
      <c r="OZR36" s="177"/>
      <c r="OZS36" s="120"/>
      <c r="OZT36" s="177"/>
      <c r="OZU36" s="120"/>
      <c r="OZV36" s="177"/>
      <c r="OZW36" s="120"/>
      <c r="OZX36" s="177"/>
      <c r="OZY36" s="120"/>
      <c r="OZZ36" s="177"/>
      <c r="PAA36" s="120"/>
      <c r="PAB36" s="177"/>
      <c r="PAC36" s="120"/>
      <c r="PAD36" s="177"/>
      <c r="PAE36" s="120"/>
      <c r="PAF36" s="177"/>
      <c r="PAG36" s="120"/>
      <c r="PAH36" s="177"/>
      <c r="PAI36" s="120"/>
      <c r="PAJ36" s="177"/>
      <c r="PAK36" s="120"/>
      <c r="PAL36" s="177"/>
      <c r="PAM36" s="120"/>
      <c r="PAN36" s="177"/>
      <c r="PAO36" s="120"/>
      <c r="PAP36" s="177"/>
      <c r="PAQ36" s="120"/>
      <c r="PAR36" s="177"/>
      <c r="PAS36" s="120"/>
      <c r="PAT36" s="177"/>
      <c r="PAU36" s="120"/>
      <c r="PAV36" s="177"/>
      <c r="PAW36" s="120"/>
      <c r="PAX36" s="177"/>
      <c r="PAY36" s="120"/>
      <c r="PAZ36" s="177"/>
      <c r="PBA36" s="120"/>
      <c r="PBB36" s="177"/>
      <c r="PBC36" s="120"/>
      <c r="PBD36" s="177"/>
      <c r="PBE36" s="120"/>
      <c r="PBF36" s="177"/>
      <c r="PBG36" s="120"/>
      <c r="PBH36" s="177"/>
      <c r="PBI36" s="120"/>
      <c r="PBJ36" s="177"/>
      <c r="PBK36" s="120"/>
      <c r="PBL36" s="177"/>
      <c r="PBM36" s="120"/>
      <c r="PBN36" s="177"/>
      <c r="PBO36" s="120"/>
      <c r="PBP36" s="177"/>
      <c r="PBQ36" s="120"/>
      <c r="PBR36" s="177"/>
      <c r="PBS36" s="120"/>
      <c r="PBT36" s="177"/>
      <c r="PBU36" s="120"/>
      <c r="PBV36" s="177"/>
      <c r="PBW36" s="120"/>
      <c r="PBX36" s="177"/>
      <c r="PBY36" s="120"/>
      <c r="PBZ36" s="177"/>
      <c r="PCA36" s="120"/>
      <c r="PCB36" s="177"/>
      <c r="PCC36" s="120"/>
      <c r="PCD36" s="177"/>
      <c r="PCE36" s="120"/>
      <c r="PCF36" s="177"/>
      <c r="PCG36" s="120"/>
      <c r="PCH36" s="177"/>
      <c r="PCI36" s="120"/>
      <c r="PCJ36" s="177"/>
      <c r="PCK36" s="120"/>
      <c r="PCL36" s="177"/>
      <c r="PCM36" s="120"/>
      <c r="PCN36" s="177"/>
      <c r="PCO36" s="120"/>
      <c r="PCP36" s="177"/>
      <c r="PCQ36" s="120"/>
      <c r="PCR36" s="177"/>
      <c r="PCS36" s="120"/>
      <c r="PCT36" s="177"/>
      <c r="PCU36" s="120"/>
      <c r="PCV36" s="177"/>
      <c r="PCW36" s="120"/>
      <c r="PCX36" s="177"/>
      <c r="PCY36" s="120"/>
      <c r="PCZ36" s="177"/>
      <c r="PDA36" s="120"/>
      <c r="PDB36" s="177"/>
      <c r="PDC36" s="120"/>
      <c r="PDD36" s="177"/>
      <c r="PDE36" s="120"/>
      <c r="PDF36" s="177"/>
      <c r="PDG36" s="120"/>
      <c r="PDH36" s="177"/>
      <c r="PDI36" s="120"/>
      <c r="PDJ36" s="177"/>
      <c r="PDK36" s="120"/>
      <c r="PDL36" s="177"/>
      <c r="PDM36" s="120"/>
      <c r="PDN36" s="177"/>
      <c r="PDO36" s="120"/>
      <c r="PDP36" s="177"/>
      <c r="PDQ36" s="120"/>
      <c r="PDR36" s="177"/>
      <c r="PDS36" s="120"/>
      <c r="PDT36" s="177"/>
      <c r="PDU36" s="120"/>
      <c r="PDV36" s="177"/>
      <c r="PDW36" s="120"/>
      <c r="PDX36" s="177"/>
      <c r="PDY36" s="120"/>
      <c r="PDZ36" s="177"/>
      <c r="PEA36" s="120"/>
      <c r="PEB36" s="177"/>
      <c r="PEC36" s="120"/>
      <c r="PED36" s="177"/>
      <c r="PEE36" s="120"/>
      <c r="PEF36" s="177"/>
      <c r="PEG36" s="120"/>
      <c r="PEH36" s="177"/>
      <c r="PEI36" s="120"/>
      <c r="PEJ36" s="177"/>
      <c r="PEK36" s="120"/>
      <c r="PEL36" s="177"/>
      <c r="PEM36" s="120"/>
      <c r="PEN36" s="177"/>
      <c r="PEO36" s="120"/>
      <c r="PEP36" s="177"/>
      <c r="PEQ36" s="120"/>
      <c r="PER36" s="177"/>
      <c r="PES36" s="120"/>
      <c r="PET36" s="177"/>
      <c r="PEU36" s="120"/>
      <c r="PEV36" s="177"/>
      <c r="PEW36" s="120"/>
      <c r="PEX36" s="177"/>
      <c r="PEY36" s="120"/>
      <c r="PEZ36" s="177"/>
      <c r="PFA36" s="120"/>
      <c r="PFB36" s="177"/>
      <c r="PFC36" s="120"/>
      <c r="PFD36" s="177"/>
      <c r="PFE36" s="120"/>
      <c r="PFF36" s="177"/>
      <c r="PFG36" s="120"/>
      <c r="PFH36" s="177"/>
      <c r="PFI36" s="120"/>
      <c r="PFJ36" s="177"/>
      <c r="PFK36" s="120"/>
      <c r="PFL36" s="177"/>
      <c r="PFM36" s="120"/>
      <c r="PFN36" s="177"/>
      <c r="PFO36" s="120"/>
      <c r="PFP36" s="177"/>
      <c r="PFQ36" s="120"/>
      <c r="PFR36" s="177"/>
      <c r="PFS36" s="120"/>
      <c r="PFT36" s="177"/>
      <c r="PFU36" s="120"/>
      <c r="PFV36" s="177"/>
      <c r="PFW36" s="120"/>
      <c r="PFX36" s="177"/>
      <c r="PFY36" s="120"/>
      <c r="PFZ36" s="177"/>
      <c r="PGA36" s="120"/>
      <c r="PGB36" s="177"/>
      <c r="PGC36" s="120"/>
      <c r="PGD36" s="177"/>
      <c r="PGE36" s="120"/>
      <c r="PGF36" s="177"/>
      <c r="PGG36" s="120"/>
      <c r="PGH36" s="177"/>
      <c r="PGI36" s="120"/>
      <c r="PGJ36" s="177"/>
      <c r="PGK36" s="120"/>
      <c r="PGL36" s="177"/>
      <c r="PGM36" s="120"/>
      <c r="PGN36" s="177"/>
      <c r="PGO36" s="120"/>
      <c r="PGP36" s="177"/>
      <c r="PGQ36" s="120"/>
      <c r="PGR36" s="177"/>
      <c r="PGS36" s="120"/>
      <c r="PGT36" s="177"/>
      <c r="PGU36" s="120"/>
      <c r="PGV36" s="177"/>
      <c r="PGW36" s="120"/>
      <c r="PGX36" s="177"/>
      <c r="PGY36" s="120"/>
      <c r="PGZ36" s="177"/>
      <c r="PHA36" s="120"/>
      <c r="PHB36" s="177"/>
      <c r="PHC36" s="120"/>
      <c r="PHD36" s="177"/>
      <c r="PHE36" s="120"/>
      <c r="PHF36" s="177"/>
      <c r="PHG36" s="120"/>
      <c r="PHH36" s="177"/>
      <c r="PHI36" s="120"/>
      <c r="PHJ36" s="177"/>
      <c r="PHK36" s="120"/>
      <c r="PHL36" s="177"/>
      <c r="PHM36" s="120"/>
      <c r="PHN36" s="177"/>
      <c r="PHO36" s="120"/>
      <c r="PHP36" s="177"/>
      <c r="PHQ36" s="120"/>
      <c r="PHR36" s="177"/>
      <c r="PHS36" s="120"/>
      <c r="PHT36" s="177"/>
      <c r="PHU36" s="120"/>
      <c r="PHV36" s="177"/>
      <c r="PHW36" s="120"/>
      <c r="PHX36" s="177"/>
      <c r="PHY36" s="120"/>
      <c r="PHZ36" s="177"/>
      <c r="PIA36" s="120"/>
      <c r="PIB36" s="177"/>
      <c r="PIC36" s="120"/>
      <c r="PID36" s="177"/>
      <c r="PIE36" s="120"/>
      <c r="PIF36" s="177"/>
      <c r="PIG36" s="120"/>
      <c r="PIH36" s="177"/>
      <c r="PII36" s="120"/>
      <c r="PIJ36" s="177"/>
      <c r="PIK36" s="120"/>
      <c r="PIL36" s="177"/>
      <c r="PIM36" s="120"/>
      <c r="PIN36" s="177"/>
      <c r="PIO36" s="120"/>
      <c r="PIP36" s="177"/>
      <c r="PIQ36" s="120"/>
      <c r="PIR36" s="177"/>
      <c r="PIS36" s="120"/>
      <c r="PIT36" s="177"/>
      <c r="PIU36" s="120"/>
      <c r="PIV36" s="177"/>
      <c r="PIW36" s="120"/>
      <c r="PIX36" s="177"/>
      <c r="PIY36" s="120"/>
      <c r="PIZ36" s="177"/>
      <c r="PJA36" s="120"/>
      <c r="PJB36" s="177"/>
      <c r="PJC36" s="120"/>
      <c r="PJD36" s="177"/>
      <c r="PJE36" s="120"/>
      <c r="PJF36" s="177"/>
      <c r="PJG36" s="120"/>
      <c r="PJH36" s="177"/>
      <c r="PJI36" s="120"/>
      <c r="PJJ36" s="177"/>
      <c r="PJK36" s="120"/>
      <c r="PJL36" s="177"/>
      <c r="PJM36" s="120"/>
      <c r="PJN36" s="177"/>
      <c r="PJO36" s="120"/>
      <c r="PJP36" s="177"/>
      <c r="PJQ36" s="120"/>
      <c r="PJR36" s="177"/>
      <c r="PJS36" s="120"/>
      <c r="PJT36" s="177"/>
      <c r="PJU36" s="120"/>
      <c r="PJV36" s="177"/>
      <c r="PJW36" s="120"/>
      <c r="PJX36" s="177"/>
      <c r="PJY36" s="120"/>
      <c r="PJZ36" s="177"/>
      <c r="PKA36" s="120"/>
      <c r="PKB36" s="177"/>
      <c r="PKC36" s="120"/>
      <c r="PKD36" s="177"/>
      <c r="PKE36" s="120"/>
      <c r="PKF36" s="177"/>
      <c r="PKG36" s="120"/>
      <c r="PKH36" s="177"/>
      <c r="PKI36" s="120"/>
      <c r="PKJ36" s="177"/>
      <c r="PKK36" s="120"/>
      <c r="PKL36" s="177"/>
      <c r="PKM36" s="120"/>
      <c r="PKN36" s="177"/>
      <c r="PKO36" s="120"/>
      <c r="PKP36" s="177"/>
      <c r="PKQ36" s="120"/>
      <c r="PKR36" s="177"/>
      <c r="PKS36" s="120"/>
      <c r="PKT36" s="177"/>
      <c r="PKU36" s="120"/>
      <c r="PKV36" s="177"/>
      <c r="PKW36" s="120"/>
      <c r="PKX36" s="177"/>
      <c r="PKY36" s="120"/>
      <c r="PKZ36" s="177"/>
      <c r="PLA36" s="120"/>
      <c r="PLB36" s="177"/>
      <c r="PLC36" s="120"/>
      <c r="PLD36" s="177"/>
      <c r="PLE36" s="120"/>
      <c r="PLF36" s="177"/>
      <c r="PLG36" s="120"/>
      <c r="PLH36" s="177"/>
      <c r="PLI36" s="120"/>
      <c r="PLJ36" s="177"/>
      <c r="PLK36" s="120"/>
      <c r="PLL36" s="177"/>
      <c r="PLM36" s="120"/>
      <c r="PLN36" s="177"/>
      <c r="PLO36" s="120"/>
      <c r="PLP36" s="177"/>
      <c r="PLQ36" s="120"/>
      <c r="PLR36" s="177"/>
      <c r="PLS36" s="120"/>
      <c r="PLT36" s="177"/>
      <c r="PLU36" s="120"/>
      <c r="PLV36" s="177"/>
      <c r="PLW36" s="120"/>
      <c r="PLX36" s="177"/>
      <c r="PLY36" s="120"/>
      <c r="PLZ36" s="177"/>
      <c r="PMA36" s="120"/>
      <c r="PMB36" s="177"/>
      <c r="PMC36" s="120"/>
      <c r="PMD36" s="177"/>
      <c r="PME36" s="120"/>
      <c r="PMF36" s="177"/>
      <c r="PMG36" s="120"/>
      <c r="PMH36" s="177"/>
      <c r="PMI36" s="120"/>
      <c r="PMJ36" s="177"/>
      <c r="PMK36" s="120"/>
      <c r="PML36" s="177"/>
      <c r="PMM36" s="120"/>
      <c r="PMN36" s="177"/>
      <c r="PMO36" s="120"/>
      <c r="PMP36" s="177"/>
      <c r="PMQ36" s="120"/>
      <c r="PMR36" s="177"/>
      <c r="PMS36" s="120"/>
      <c r="PMT36" s="177"/>
      <c r="PMU36" s="120"/>
      <c r="PMV36" s="177"/>
      <c r="PMW36" s="120"/>
      <c r="PMX36" s="177"/>
      <c r="PMY36" s="120"/>
      <c r="PMZ36" s="177"/>
      <c r="PNA36" s="120"/>
      <c r="PNB36" s="177"/>
      <c r="PNC36" s="120"/>
      <c r="PND36" s="177"/>
      <c r="PNE36" s="120"/>
      <c r="PNF36" s="177"/>
      <c r="PNG36" s="120"/>
      <c r="PNH36" s="177"/>
      <c r="PNI36" s="120"/>
      <c r="PNJ36" s="177"/>
      <c r="PNK36" s="120"/>
      <c r="PNL36" s="177"/>
      <c r="PNM36" s="120"/>
      <c r="PNN36" s="177"/>
      <c r="PNO36" s="120"/>
      <c r="PNP36" s="177"/>
      <c r="PNQ36" s="120"/>
      <c r="PNR36" s="177"/>
      <c r="PNS36" s="120"/>
      <c r="PNT36" s="177"/>
      <c r="PNU36" s="120"/>
      <c r="PNV36" s="177"/>
      <c r="PNW36" s="120"/>
      <c r="PNX36" s="177"/>
      <c r="PNY36" s="120"/>
      <c r="PNZ36" s="177"/>
      <c r="POA36" s="120"/>
      <c r="POB36" s="177"/>
      <c r="POC36" s="120"/>
      <c r="POD36" s="177"/>
      <c r="POE36" s="120"/>
      <c r="POF36" s="177"/>
      <c r="POG36" s="120"/>
      <c r="POH36" s="177"/>
      <c r="POI36" s="120"/>
      <c r="POJ36" s="177"/>
      <c r="POK36" s="120"/>
      <c r="POL36" s="177"/>
      <c r="POM36" s="120"/>
      <c r="PON36" s="177"/>
      <c r="POO36" s="120"/>
      <c r="POP36" s="177"/>
      <c r="POQ36" s="120"/>
      <c r="POR36" s="177"/>
      <c r="POS36" s="120"/>
      <c r="POT36" s="177"/>
      <c r="POU36" s="120"/>
      <c r="POV36" s="177"/>
      <c r="POW36" s="120"/>
      <c r="POX36" s="177"/>
      <c r="POY36" s="120"/>
      <c r="POZ36" s="177"/>
      <c r="PPA36" s="120"/>
      <c r="PPB36" s="177"/>
      <c r="PPC36" s="120"/>
      <c r="PPD36" s="177"/>
      <c r="PPE36" s="120"/>
      <c r="PPF36" s="177"/>
      <c r="PPG36" s="120"/>
      <c r="PPH36" s="177"/>
      <c r="PPI36" s="120"/>
      <c r="PPJ36" s="177"/>
      <c r="PPK36" s="120"/>
      <c r="PPL36" s="177"/>
      <c r="PPM36" s="120"/>
      <c r="PPN36" s="177"/>
      <c r="PPO36" s="120"/>
      <c r="PPP36" s="177"/>
      <c r="PPQ36" s="120"/>
      <c r="PPR36" s="177"/>
      <c r="PPS36" s="120"/>
      <c r="PPT36" s="177"/>
      <c r="PPU36" s="120"/>
      <c r="PPV36" s="177"/>
      <c r="PPW36" s="120"/>
      <c r="PPX36" s="177"/>
      <c r="PPY36" s="120"/>
      <c r="PPZ36" s="177"/>
      <c r="PQA36" s="120"/>
      <c r="PQB36" s="177"/>
      <c r="PQC36" s="120"/>
      <c r="PQD36" s="177"/>
      <c r="PQE36" s="120"/>
      <c r="PQF36" s="177"/>
      <c r="PQG36" s="120"/>
      <c r="PQH36" s="177"/>
      <c r="PQI36" s="120"/>
      <c r="PQJ36" s="177"/>
      <c r="PQK36" s="120"/>
      <c r="PQL36" s="177"/>
      <c r="PQM36" s="120"/>
      <c r="PQN36" s="177"/>
      <c r="PQO36" s="120"/>
      <c r="PQP36" s="177"/>
      <c r="PQQ36" s="120"/>
      <c r="PQR36" s="177"/>
      <c r="PQS36" s="120"/>
      <c r="PQT36" s="177"/>
      <c r="PQU36" s="120"/>
      <c r="PQV36" s="177"/>
      <c r="PQW36" s="120"/>
      <c r="PQX36" s="177"/>
      <c r="PQY36" s="120"/>
      <c r="PQZ36" s="177"/>
      <c r="PRA36" s="120"/>
      <c r="PRB36" s="177"/>
      <c r="PRC36" s="120"/>
      <c r="PRD36" s="177"/>
      <c r="PRE36" s="120"/>
      <c r="PRF36" s="177"/>
      <c r="PRG36" s="120"/>
      <c r="PRH36" s="177"/>
      <c r="PRI36" s="120"/>
      <c r="PRJ36" s="177"/>
      <c r="PRK36" s="120"/>
      <c r="PRL36" s="177"/>
      <c r="PRM36" s="120"/>
      <c r="PRN36" s="177"/>
      <c r="PRO36" s="120"/>
      <c r="PRP36" s="177"/>
      <c r="PRQ36" s="120"/>
      <c r="PRR36" s="177"/>
      <c r="PRS36" s="120"/>
      <c r="PRT36" s="177"/>
      <c r="PRU36" s="120"/>
      <c r="PRV36" s="177"/>
      <c r="PRW36" s="120"/>
      <c r="PRX36" s="177"/>
      <c r="PRY36" s="120"/>
      <c r="PRZ36" s="177"/>
      <c r="PSA36" s="120"/>
      <c r="PSB36" s="177"/>
      <c r="PSC36" s="120"/>
      <c r="PSD36" s="177"/>
      <c r="PSE36" s="120"/>
      <c r="PSF36" s="177"/>
      <c r="PSG36" s="120"/>
      <c r="PSH36" s="177"/>
      <c r="PSI36" s="120"/>
      <c r="PSJ36" s="177"/>
      <c r="PSK36" s="120"/>
      <c r="PSL36" s="177"/>
      <c r="PSM36" s="120"/>
      <c r="PSN36" s="177"/>
      <c r="PSO36" s="120"/>
      <c r="PSP36" s="177"/>
      <c r="PSQ36" s="120"/>
      <c r="PSR36" s="177"/>
      <c r="PSS36" s="120"/>
      <c r="PST36" s="177"/>
      <c r="PSU36" s="120"/>
      <c r="PSV36" s="177"/>
      <c r="PSW36" s="120"/>
      <c r="PSX36" s="177"/>
      <c r="PSY36" s="120"/>
      <c r="PSZ36" s="177"/>
      <c r="PTA36" s="120"/>
      <c r="PTB36" s="177"/>
      <c r="PTC36" s="120"/>
      <c r="PTD36" s="177"/>
      <c r="PTE36" s="120"/>
      <c r="PTF36" s="177"/>
      <c r="PTG36" s="120"/>
      <c r="PTH36" s="177"/>
      <c r="PTI36" s="120"/>
      <c r="PTJ36" s="177"/>
      <c r="PTK36" s="120"/>
      <c r="PTL36" s="177"/>
      <c r="PTM36" s="120"/>
      <c r="PTN36" s="177"/>
      <c r="PTO36" s="120"/>
      <c r="PTP36" s="177"/>
      <c r="PTQ36" s="120"/>
      <c r="PTR36" s="177"/>
      <c r="PTS36" s="120"/>
      <c r="PTT36" s="177"/>
      <c r="PTU36" s="120"/>
      <c r="PTV36" s="177"/>
      <c r="PTW36" s="120"/>
      <c r="PTX36" s="177"/>
      <c r="PTY36" s="120"/>
      <c r="PTZ36" s="177"/>
      <c r="PUA36" s="120"/>
      <c r="PUB36" s="177"/>
      <c r="PUC36" s="120"/>
      <c r="PUD36" s="177"/>
      <c r="PUE36" s="120"/>
      <c r="PUF36" s="177"/>
      <c r="PUG36" s="120"/>
      <c r="PUH36" s="177"/>
      <c r="PUI36" s="120"/>
      <c r="PUJ36" s="177"/>
      <c r="PUK36" s="120"/>
      <c r="PUL36" s="177"/>
      <c r="PUM36" s="120"/>
      <c r="PUN36" s="177"/>
      <c r="PUO36" s="120"/>
      <c r="PUP36" s="177"/>
      <c r="PUQ36" s="120"/>
      <c r="PUR36" s="177"/>
      <c r="PUS36" s="120"/>
      <c r="PUT36" s="177"/>
      <c r="PUU36" s="120"/>
      <c r="PUV36" s="177"/>
      <c r="PUW36" s="120"/>
      <c r="PUX36" s="177"/>
      <c r="PUY36" s="120"/>
      <c r="PUZ36" s="177"/>
      <c r="PVA36" s="120"/>
      <c r="PVB36" s="177"/>
      <c r="PVC36" s="120"/>
      <c r="PVD36" s="177"/>
      <c r="PVE36" s="120"/>
      <c r="PVF36" s="177"/>
      <c r="PVG36" s="120"/>
      <c r="PVH36" s="177"/>
      <c r="PVI36" s="120"/>
      <c r="PVJ36" s="177"/>
      <c r="PVK36" s="120"/>
      <c r="PVL36" s="177"/>
      <c r="PVM36" s="120"/>
      <c r="PVN36" s="177"/>
      <c r="PVO36" s="120"/>
      <c r="PVP36" s="177"/>
      <c r="PVQ36" s="120"/>
      <c r="PVR36" s="177"/>
      <c r="PVS36" s="120"/>
      <c r="PVT36" s="177"/>
      <c r="PVU36" s="120"/>
      <c r="PVV36" s="177"/>
      <c r="PVW36" s="120"/>
      <c r="PVX36" s="177"/>
      <c r="PVY36" s="120"/>
      <c r="PVZ36" s="177"/>
      <c r="PWA36" s="120"/>
      <c r="PWB36" s="177"/>
      <c r="PWC36" s="120"/>
      <c r="PWD36" s="177"/>
      <c r="PWE36" s="120"/>
      <c r="PWF36" s="177"/>
      <c r="PWG36" s="120"/>
      <c r="PWH36" s="177"/>
      <c r="PWI36" s="120"/>
      <c r="PWJ36" s="177"/>
      <c r="PWK36" s="120"/>
      <c r="PWL36" s="177"/>
      <c r="PWM36" s="120"/>
      <c r="PWN36" s="177"/>
      <c r="PWO36" s="120"/>
      <c r="PWP36" s="177"/>
      <c r="PWQ36" s="120"/>
      <c r="PWR36" s="177"/>
      <c r="PWS36" s="120"/>
      <c r="PWT36" s="177"/>
      <c r="PWU36" s="120"/>
      <c r="PWV36" s="177"/>
      <c r="PWW36" s="120"/>
      <c r="PWX36" s="177"/>
      <c r="PWY36" s="120"/>
      <c r="PWZ36" s="177"/>
      <c r="PXA36" s="120"/>
      <c r="PXB36" s="177"/>
      <c r="PXC36" s="120"/>
      <c r="PXD36" s="177"/>
      <c r="PXE36" s="120"/>
      <c r="PXF36" s="177"/>
      <c r="PXG36" s="120"/>
      <c r="PXH36" s="177"/>
      <c r="PXI36" s="120"/>
      <c r="PXJ36" s="177"/>
      <c r="PXK36" s="120"/>
      <c r="PXL36" s="177"/>
      <c r="PXM36" s="120"/>
      <c r="PXN36" s="177"/>
      <c r="PXO36" s="120"/>
      <c r="PXP36" s="177"/>
      <c r="PXQ36" s="120"/>
      <c r="PXR36" s="177"/>
      <c r="PXS36" s="120"/>
      <c r="PXT36" s="177"/>
      <c r="PXU36" s="120"/>
      <c r="PXV36" s="177"/>
      <c r="PXW36" s="120"/>
      <c r="PXX36" s="177"/>
      <c r="PXY36" s="120"/>
      <c r="PXZ36" s="177"/>
      <c r="PYA36" s="120"/>
      <c r="PYB36" s="177"/>
      <c r="PYC36" s="120"/>
      <c r="PYD36" s="177"/>
      <c r="PYE36" s="120"/>
      <c r="PYF36" s="177"/>
      <c r="PYG36" s="120"/>
      <c r="PYH36" s="177"/>
      <c r="PYI36" s="120"/>
      <c r="PYJ36" s="177"/>
      <c r="PYK36" s="120"/>
      <c r="PYL36" s="177"/>
      <c r="PYM36" s="120"/>
      <c r="PYN36" s="177"/>
      <c r="PYO36" s="120"/>
      <c r="PYP36" s="177"/>
      <c r="PYQ36" s="120"/>
      <c r="PYR36" s="177"/>
      <c r="PYS36" s="120"/>
      <c r="PYT36" s="177"/>
      <c r="PYU36" s="120"/>
      <c r="PYV36" s="177"/>
      <c r="PYW36" s="120"/>
      <c r="PYX36" s="177"/>
      <c r="PYY36" s="120"/>
      <c r="PYZ36" s="177"/>
      <c r="PZA36" s="120"/>
      <c r="PZB36" s="177"/>
      <c r="PZC36" s="120"/>
      <c r="PZD36" s="177"/>
      <c r="PZE36" s="120"/>
      <c r="PZF36" s="177"/>
      <c r="PZG36" s="120"/>
      <c r="PZH36" s="177"/>
      <c r="PZI36" s="120"/>
      <c r="PZJ36" s="177"/>
      <c r="PZK36" s="120"/>
      <c r="PZL36" s="177"/>
      <c r="PZM36" s="120"/>
      <c r="PZN36" s="177"/>
      <c r="PZO36" s="120"/>
      <c r="PZP36" s="177"/>
      <c r="PZQ36" s="120"/>
      <c r="PZR36" s="177"/>
      <c r="PZS36" s="120"/>
      <c r="PZT36" s="177"/>
      <c r="PZU36" s="120"/>
      <c r="PZV36" s="177"/>
      <c r="PZW36" s="120"/>
      <c r="PZX36" s="177"/>
      <c r="PZY36" s="120"/>
      <c r="PZZ36" s="177"/>
      <c r="QAA36" s="120"/>
      <c r="QAB36" s="177"/>
      <c r="QAC36" s="120"/>
      <c r="QAD36" s="177"/>
      <c r="QAE36" s="120"/>
      <c r="QAF36" s="177"/>
      <c r="QAG36" s="120"/>
      <c r="QAH36" s="177"/>
      <c r="QAI36" s="120"/>
      <c r="QAJ36" s="177"/>
      <c r="QAK36" s="120"/>
      <c r="QAL36" s="177"/>
      <c r="QAM36" s="120"/>
      <c r="QAN36" s="177"/>
      <c r="QAO36" s="120"/>
      <c r="QAP36" s="177"/>
      <c r="QAQ36" s="120"/>
      <c r="QAR36" s="177"/>
      <c r="QAS36" s="120"/>
      <c r="QAT36" s="177"/>
      <c r="QAU36" s="120"/>
      <c r="QAV36" s="177"/>
      <c r="QAW36" s="120"/>
      <c r="QAX36" s="177"/>
      <c r="QAY36" s="120"/>
      <c r="QAZ36" s="177"/>
      <c r="QBA36" s="120"/>
      <c r="QBB36" s="177"/>
      <c r="QBC36" s="120"/>
      <c r="QBD36" s="177"/>
      <c r="QBE36" s="120"/>
      <c r="QBF36" s="177"/>
      <c r="QBG36" s="120"/>
      <c r="QBH36" s="177"/>
      <c r="QBI36" s="120"/>
      <c r="QBJ36" s="177"/>
      <c r="QBK36" s="120"/>
      <c r="QBL36" s="177"/>
      <c r="QBM36" s="120"/>
      <c r="QBN36" s="177"/>
      <c r="QBO36" s="120"/>
      <c r="QBP36" s="177"/>
      <c r="QBQ36" s="120"/>
      <c r="QBR36" s="177"/>
      <c r="QBS36" s="120"/>
      <c r="QBT36" s="177"/>
      <c r="QBU36" s="120"/>
      <c r="QBV36" s="177"/>
      <c r="QBW36" s="120"/>
      <c r="QBX36" s="177"/>
      <c r="QBY36" s="120"/>
      <c r="QBZ36" s="177"/>
      <c r="QCA36" s="120"/>
      <c r="QCB36" s="177"/>
      <c r="QCC36" s="120"/>
      <c r="QCD36" s="177"/>
      <c r="QCE36" s="120"/>
      <c r="QCF36" s="177"/>
      <c r="QCG36" s="120"/>
      <c r="QCH36" s="177"/>
      <c r="QCI36" s="120"/>
      <c r="QCJ36" s="177"/>
      <c r="QCK36" s="120"/>
      <c r="QCL36" s="177"/>
      <c r="QCM36" s="120"/>
      <c r="QCN36" s="177"/>
      <c r="QCO36" s="120"/>
      <c r="QCP36" s="177"/>
      <c r="QCQ36" s="120"/>
      <c r="QCR36" s="177"/>
      <c r="QCS36" s="120"/>
      <c r="QCT36" s="177"/>
      <c r="QCU36" s="120"/>
      <c r="QCV36" s="177"/>
      <c r="QCW36" s="120"/>
      <c r="QCX36" s="177"/>
      <c r="QCY36" s="120"/>
      <c r="QCZ36" s="177"/>
      <c r="QDA36" s="120"/>
      <c r="QDB36" s="177"/>
      <c r="QDC36" s="120"/>
      <c r="QDD36" s="177"/>
      <c r="QDE36" s="120"/>
      <c r="QDF36" s="177"/>
      <c r="QDG36" s="120"/>
      <c r="QDH36" s="177"/>
      <c r="QDI36" s="120"/>
      <c r="QDJ36" s="177"/>
      <c r="QDK36" s="120"/>
      <c r="QDL36" s="177"/>
      <c r="QDM36" s="120"/>
      <c r="QDN36" s="177"/>
      <c r="QDO36" s="120"/>
      <c r="QDP36" s="177"/>
      <c r="QDQ36" s="120"/>
      <c r="QDR36" s="177"/>
      <c r="QDS36" s="120"/>
      <c r="QDT36" s="177"/>
      <c r="QDU36" s="120"/>
      <c r="QDV36" s="177"/>
      <c r="QDW36" s="120"/>
      <c r="QDX36" s="177"/>
      <c r="QDY36" s="120"/>
      <c r="QDZ36" s="177"/>
      <c r="QEA36" s="120"/>
      <c r="QEB36" s="177"/>
      <c r="QEC36" s="120"/>
      <c r="QED36" s="177"/>
      <c r="QEE36" s="120"/>
      <c r="QEF36" s="177"/>
      <c r="QEG36" s="120"/>
      <c r="QEH36" s="177"/>
      <c r="QEI36" s="120"/>
      <c r="QEJ36" s="177"/>
      <c r="QEK36" s="120"/>
      <c r="QEL36" s="177"/>
      <c r="QEM36" s="120"/>
      <c r="QEN36" s="177"/>
      <c r="QEO36" s="120"/>
      <c r="QEP36" s="177"/>
      <c r="QEQ36" s="120"/>
      <c r="QER36" s="177"/>
      <c r="QES36" s="120"/>
      <c r="QET36" s="177"/>
      <c r="QEU36" s="120"/>
      <c r="QEV36" s="177"/>
      <c r="QEW36" s="120"/>
      <c r="QEX36" s="177"/>
      <c r="QEY36" s="120"/>
      <c r="QEZ36" s="177"/>
      <c r="QFA36" s="120"/>
      <c r="QFB36" s="177"/>
      <c r="QFC36" s="120"/>
      <c r="QFD36" s="177"/>
      <c r="QFE36" s="120"/>
      <c r="QFF36" s="177"/>
      <c r="QFG36" s="120"/>
      <c r="QFH36" s="177"/>
      <c r="QFI36" s="120"/>
      <c r="QFJ36" s="177"/>
      <c r="QFK36" s="120"/>
      <c r="QFL36" s="177"/>
      <c r="QFM36" s="120"/>
      <c r="QFN36" s="177"/>
      <c r="QFO36" s="120"/>
      <c r="QFP36" s="177"/>
      <c r="QFQ36" s="120"/>
      <c r="QFR36" s="177"/>
      <c r="QFS36" s="120"/>
      <c r="QFT36" s="177"/>
      <c r="QFU36" s="120"/>
      <c r="QFV36" s="177"/>
      <c r="QFW36" s="120"/>
      <c r="QFX36" s="177"/>
      <c r="QFY36" s="120"/>
      <c r="QFZ36" s="177"/>
      <c r="QGA36" s="120"/>
      <c r="QGB36" s="177"/>
      <c r="QGC36" s="120"/>
      <c r="QGD36" s="177"/>
      <c r="QGE36" s="120"/>
      <c r="QGF36" s="177"/>
      <c r="QGG36" s="120"/>
      <c r="QGH36" s="177"/>
      <c r="QGI36" s="120"/>
      <c r="QGJ36" s="177"/>
      <c r="QGK36" s="120"/>
      <c r="QGL36" s="177"/>
      <c r="QGM36" s="120"/>
      <c r="QGN36" s="177"/>
      <c r="QGO36" s="120"/>
      <c r="QGP36" s="177"/>
      <c r="QGQ36" s="120"/>
      <c r="QGR36" s="177"/>
      <c r="QGS36" s="120"/>
      <c r="QGT36" s="177"/>
      <c r="QGU36" s="120"/>
      <c r="QGV36" s="177"/>
      <c r="QGW36" s="120"/>
      <c r="QGX36" s="177"/>
      <c r="QGY36" s="120"/>
      <c r="QGZ36" s="177"/>
      <c r="QHA36" s="120"/>
      <c r="QHB36" s="177"/>
      <c r="QHC36" s="120"/>
      <c r="QHD36" s="177"/>
      <c r="QHE36" s="120"/>
      <c r="QHF36" s="177"/>
      <c r="QHG36" s="120"/>
      <c r="QHH36" s="177"/>
      <c r="QHI36" s="120"/>
      <c r="QHJ36" s="177"/>
      <c r="QHK36" s="120"/>
      <c r="QHL36" s="177"/>
      <c r="QHM36" s="120"/>
      <c r="QHN36" s="177"/>
      <c r="QHO36" s="120"/>
      <c r="QHP36" s="177"/>
      <c r="QHQ36" s="120"/>
      <c r="QHR36" s="177"/>
      <c r="QHS36" s="120"/>
      <c r="QHT36" s="177"/>
      <c r="QHU36" s="120"/>
      <c r="QHV36" s="177"/>
      <c r="QHW36" s="120"/>
      <c r="QHX36" s="177"/>
      <c r="QHY36" s="120"/>
      <c r="QHZ36" s="177"/>
      <c r="QIA36" s="120"/>
      <c r="QIB36" s="177"/>
      <c r="QIC36" s="120"/>
      <c r="QID36" s="177"/>
      <c r="QIE36" s="120"/>
      <c r="QIF36" s="177"/>
      <c r="QIG36" s="120"/>
      <c r="QIH36" s="177"/>
      <c r="QII36" s="120"/>
      <c r="QIJ36" s="177"/>
      <c r="QIK36" s="120"/>
      <c r="QIL36" s="177"/>
      <c r="QIM36" s="120"/>
      <c r="QIN36" s="177"/>
      <c r="QIO36" s="120"/>
      <c r="QIP36" s="177"/>
      <c r="QIQ36" s="120"/>
      <c r="QIR36" s="177"/>
      <c r="QIS36" s="120"/>
      <c r="QIT36" s="177"/>
      <c r="QIU36" s="120"/>
      <c r="QIV36" s="177"/>
      <c r="QIW36" s="120"/>
      <c r="QIX36" s="177"/>
      <c r="QIY36" s="120"/>
      <c r="QIZ36" s="177"/>
      <c r="QJA36" s="120"/>
      <c r="QJB36" s="177"/>
      <c r="QJC36" s="120"/>
      <c r="QJD36" s="177"/>
      <c r="QJE36" s="120"/>
      <c r="QJF36" s="177"/>
      <c r="QJG36" s="120"/>
      <c r="QJH36" s="177"/>
      <c r="QJI36" s="120"/>
      <c r="QJJ36" s="177"/>
      <c r="QJK36" s="120"/>
      <c r="QJL36" s="177"/>
      <c r="QJM36" s="120"/>
      <c r="QJN36" s="177"/>
      <c r="QJO36" s="120"/>
      <c r="QJP36" s="177"/>
      <c r="QJQ36" s="120"/>
      <c r="QJR36" s="177"/>
      <c r="QJS36" s="120"/>
      <c r="QJT36" s="177"/>
      <c r="QJU36" s="120"/>
      <c r="QJV36" s="177"/>
      <c r="QJW36" s="120"/>
      <c r="QJX36" s="177"/>
      <c r="QJY36" s="120"/>
      <c r="QJZ36" s="177"/>
      <c r="QKA36" s="120"/>
      <c r="QKB36" s="177"/>
      <c r="QKC36" s="120"/>
      <c r="QKD36" s="177"/>
      <c r="QKE36" s="120"/>
      <c r="QKF36" s="177"/>
      <c r="QKG36" s="120"/>
      <c r="QKH36" s="177"/>
      <c r="QKI36" s="120"/>
      <c r="QKJ36" s="177"/>
      <c r="QKK36" s="120"/>
      <c r="QKL36" s="177"/>
      <c r="QKM36" s="120"/>
      <c r="QKN36" s="177"/>
      <c r="QKO36" s="120"/>
      <c r="QKP36" s="177"/>
      <c r="QKQ36" s="120"/>
      <c r="QKR36" s="177"/>
      <c r="QKS36" s="120"/>
      <c r="QKT36" s="177"/>
      <c r="QKU36" s="120"/>
      <c r="QKV36" s="177"/>
      <c r="QKW36" s="120"/>
      <c r="QKX36" s="177"/>
      <c r="QKY36" s="120"/>
      <c r="QKZ36" s="177"/>
      <c r="QLA36" s="120"/>
      <c r="QLB36" s="177"/>
      <c r="QLC36" s="120"/>
      <c r="QLD36" s="177"/>
      <c r="QLE36" s="120"/>
      <c r="QLF36" s="177"/>
      <c r="QLG36" s="120"/>
      <c r="QLH36" s="177"/>
      <c r="QLI36" s="120"/>
      <c r="QLJ36" s="177"/>
      <c r="QLK36" s="120"/>
      <c r="QLL36" s="177"/>
      <c r="QLM36" s="120"/>
      <c r="QLN36" s="177"/>
      <c r="QLO36" s="120"/>
      <c r="QLP36" s="177"/>
      <c r="QLQ36" s="120"/>
      <c r="QLR36" s="177"/>
      <c r="QLS36" s="120"/>
      <c r="QLT36" s="177"/>
      <c r="QLU36" s="120"/>
      <c r="QLV36" s="177"/>
      <c r="QLW36" s="120"/>
      <c r="QLX36" s="177"/>
      <c r="QLY36" s="120"/>
      <c r="QLZ36" s="177"/>
      <c r="QMA36" s="120"/>
      <c r="QMB36" s="177"/>
      <c r="QMC36" s="120"/>
      <c r="QMD36" s="177"/>
      <c r="QME36" s="120"/>
      <c r="QMF36" s="177"/>
      <c r="QMG36" s="120"/>
      <c r="QMH36" s="177"/>
      <c r="QMI36" s="120"/>
      <c r="QMJ36" s="177"/>
      <c r="QMK36" s="120"/>
      <c r="QML36" s="177"/>
      <c r="QMM36" s="120"/>
      <c r="QMN36" s="177"/>
      <c r="QMO36" s="120"/>
      <c r="QMP36" s="177"/>
      <c r="QMQ36" s="120"/>
      <c r="QMR36" s="177"/>
      <c r="QMS36" s="120"/>
      <c r="QMT36" s="177"/>
      <c r="QMU36" s="120"/>
      <c r="QMV36" s="177"/>
      <c r="QMW36" s="120"/>
      <c r="QMX36" s="177"/>
      <c r="QMY36" s="120"/>
      <c r="QMZ36" s="177"/>
      <c r="QNA36" s="120"/>
      <c r="QNB36" s="177"/>
      <c r="QNC36" s="120"/>
      <c r="QND36" s="177"/>
      <c r="QNE36" s="120"/>
      <c r="QNF36" s="177"/>
      <c r="QNG36" s="120"/>
      <c r="QNH36" s="177"/>
      <c r="QNI36" s="120"/>
      <c r="QNJ36" s="177"/>
      <c r="QNK36" s="120"/>
      <c r="QNL36" s="177"/>
      <c r="QNM36" s="120"/>
      <c r="QNN36" s="177"/>
      <c r="QNO36" s="120"/>
      <c r="QNP36" s="177"/>
      <c r="QNQ36" s="120"/>
      <c r="QNR36" s="177"/>
      <c r="QNS36" s="120"/>
      <c r="QNT36" s="177"/>
      <c r="QNU36" s="120"/>
      <c r="QNV36" s="177"/>
      <c r="QNW36" s="120"/>
      <c r="QNX36" s="177"/>
      <c r="QNY36" s="120"/>
      <c r="QNZ36" s="177"/>
      <c r="QOA36" s="120"/>
      <c r="QOB36" s="177"/>
      <c r="QOC36" s="120"/>
      <c r="QOD36" s="177"/>
      <c r="QOE36" s="120"/>
      <c r="QOF36" s="177"/>
      <c r="QOG36" s="120"/>
      <c r="QOH36" s="177"/>
      <c r="QOI36" s="120"/>
      <c r="QOJ36" s="177"/>
      <c r="QOK36" s="120"/>
      <c r="QOL36" s="177"/>
      <c r="QOM36" s="120"/>
      <c r="QON36" s="177"/>
      <c r="QOO36" s="120"/>
      <c r="QOP36" s="177"/>
      <c r="QOQ36" s="120"/>
      <c r="QOR36" s="177"/>
      <c r="QOS36" s="120"/>
      <c r="QOT36" s="177"/>
      <c r="QOU36" s="120"/>
      <c r="QOV36" s="177"/>
      <c r="QOW36" s="120"/>
      <c r="QOX36" s="177"/>
      <c r="QOY36" s="120"/>
      <c r="QOZ36" s="177"/>
      <c r="QPA36" s="120"/>
      <c r="QPB36" s="177"/>
      <c r="QPC36" s="120"/>
      <c r="QPD36" s="177"/>
      <c r="QPE36" s="120"/>
      <c r="QPF36" s="177"/>
      <c r="QPG36" s="120"/>
      <c r="QPH36" s="177"/>
      <c r="QPI36" s="120"/>
      <c r="QPJ36" s="177"/>
      <c r="QPK36" s="120"/>
      <c r="QPL36" s="177"/>
      <c r="QPM36" s="120"/>
      <c r="QPN36" s="177"/>
      <c r="QPO36" s="120"/>
      <c r="QPP36" s="177"/>
      <c r="QPQ36" s="120"/>
      <c r="QPR36" s="177"/>
      <c r="QPS36" s="120"/>
      <c r="QPT36" s="177"/>
      <c r="QPU36" s="120"/>
      <c r="QPV36" s="177"/>
      <c r="QPW36" s="120"/>
      <c r="QPX36" s="177"/>
      <c r="QPY36" s="120"/>
      <c r="QPZ36" s="177"/>
      <c r="QQA36" s="120"/>
      <c r="QQB36" s="177"/>
      <c r="QQC36" s="120"/>
      <c r="QQD36" s="177"/>
      <c r="QQE36" s="120"/>
      <c r="QQF36" s="177"/>
      <c r="QQG36" s="120"/>
      <c r="QQH36" s="177"/>
      <c r="QQI36" s="120"/>
      <c r="QQJ36" s="177"/>
      <c r="QQK36" s="120"/>
      <c r="QQL36" s="177"/>
      <c r="QQM36" s="120"/>
      <c r="QQN36" s="177"/>
      <c r="QQO36" s="120"/>
      <c r="QQP36" s="177"/>
      <c r="QQQ36" s="120"/>
      <c r="QQR36" s="177"/>
      <c r="QQS36" s="120"/>
      <c r="QQT36" s="177"/>
      <c r="QQU36" s="120"/>
      <c r="QQV36" s="177"/>
      <c r="QQW36" s="120"/>
      <c r="QQX36" s="177"/>
      <c r="QQY36" s="120"/>
      <c r="QQZ36" s="177"/>
      <c r="QRA36" s="120"/>
      <c r="QRB36" s="177"/>
      <c r="QRC36" s="120"/>
      <c r="QRD36" s="177"/>
      <c r="QRE36" s="120"/>
      <c r="QRF36" s="177"/>
      <c r="QRG36" s="120"/>
      <c r="QRH36" s="177"/>
      <c r="QRI36" s="120"/>
      <c r="QRJ36" s="177"/>
      <c r="QRK36" s="120"/>
      <c r="QRL36" s="177"/>
      <c r="QRM36" s="120"/>
      <c r="QRN36" s="177"/>
      <c r="QRO36" s="120"/>
      <c r="QRP36" s="177"/>
      <c r="QRQ36" s="120"/>
      <c r="QRR36" s="177"/>
      <c r="QRS36" s="120"/>
      <c r="QRT36" s="177"/>
      <c r="QRU36" s="120"/>
      <c r="QRV36" s="177"/>
      <c r="QRW36" s="120"/>
      <c r="QRX36" s="177"/>
      <c r="QRY36" s="120"/>
      <c r="QRZ36" s="177"/>
      <c r="QSA36" s="120"/>
      <c r="QSB36" s="177"/>
      <c r="QSC36" s="120"/>
      <c r="QSD36" s="177"/>
      <c r="QSE36" s="120"/>
      <c r="QSF36" s="177"/>
      <c r="QSG36" s="120"/>
      <c r="QSH36" s="177"/>
      <c r="QSI36" s="120"/>
      <c r="QSJ36" s="177"/>
      <c r="QSK36" s="120"/>
      <c r="QSL36" s="177"/>
      <c r="QSM36" s="120"/>
      <c r="QSN36" s="177"/>
      <c r="QSO36" s="120"/>
      <c r="QSP36" s="177"/>
      <c r="QSQ36" s="120"/>
      <c r="QSR36" s="177"/>
      <c r="QSS36" s="120"/>
      <c r="QST36" s="177"/>
      <c r="QSU36" s="120"/>
      <c r="QSV36" s="177"/>
      <c r="QSW36" s="120"/>
      <c r="QSX36" s="177"/>
      <c r="QSY36" s="120"/>
      <c r="QSZ36" s="177"/>
      <c r="QTA36" s="120"/>
      <c r="QTB36" s="177"/>
      <c r="QTC36" s="120"/>
      <c r="QTD36" s="177"/>
      <c r="QTE36" s="120"/>
      <c r="QTF36" s="177"/>
      <c r="QTG36" s="120"/>
      <c r="QTH36" s="177"/>
      <c r="QTI36" s="120"/>
      <c r="QTJ36" s="177"/>
      <c r="QTK36" s="120"/>
      <c r="QTL36" s="177"/>
      <c r="QTM36" s="120"/>
      <c r="QTN36" s="177"/>
      <c r="QTO36" s="120"/>
      <c r="QTP36" s="177"/>
      <c r="QTQ36" s="120"/>
      <c r="QTR36" s="177"/>
      <c r="QTS36" s="120"/>
      <c r="QTT36" s="177"/>
      <c r="QTU36" s="120"/>
      <c r="QTV36" s="177"/>
      <c r="QTW36" s="120"/>
      <c r="QTX36" s="177"/>
      <c r="QTY36" s="120"/>
      <c r="QTZ36" s="177"/>
      <c r="QUA36" s="120"/>
      <c r="QUB36" s="177"/>
      <c r="QUC36" s="120"/>
      <c r="QUD36" s="177"/>
      <c r="QUE36" s="120"/>
      <c r="QUF36" s="177"/>
      <c r="QUG36" s="120"/>
      <c r="QUH36" s="177"/>
      <c r="QUI36" s="120"/>
      <c r="QUJ36" s="177"/>
      <c r="QUK36" s="120"/>
      <c r="QUL36" s="177"/>
      <c r="QUM36" s="120"/>
      <c r="QUN36" s="177"/>
      <c r="QUO36" s="120"/>
      <c r="QUP36" s="177"/>
      <c r="QUQ36" s="120"/>
      <c r="QUR36" s="177"/>
      <c r="QUS36" s="120"/>
      <c r="QUT36" s="177"/>
      <c r="QUU36" s="120"/>
      <c r="QUV36" s="177"/>
      <c r="QUW36" s="120"/>
      <c r="QUX36" s="177"/>
      <c r="QUY36" s="120"/>
      <c r="QUZ36" s="177"/>
      <c r="QVA36" s="120"/>
      <c r="QVB36" s="177"/>
      <c r="QVC36" s="120"/>
      <c r="QVD36" s="177"/>
      <c r="QVE36" s="120"/>
      <c r="QVF36" s="177"/>
      <c r="QVG36" s="120"/>
      <c r="QVH36" s="177"/>
      <c r="QVI36" s="120"/>
      <c r="QVJ36" s="177"/>
      <c r="QVK36" s="120"/>
      <c r="QVL36" s="177"/>
      <c r="QVM36" s="120"/>
      <c r="QVN36" s="177"/>
      <c r="QVO36" s="120"/>
      <c r="QVP36" s="177"/>
      <c r="QVQ36" s="120"/>
      <c r="QVR36" s="177"/>
      <c r="QVS36" s="120"/>
      <c r="QVT36" s="177"/>
      <c r="QVU36" s="120"/>
      <c r="QVV36" s="177"/>
      <c r="QVW36" s="120"/>
      <c r="QVX36" s="177"/>
      <c r="QVY36" s="120"/>
      <c r="QVZ36" s="177"/>
      <c r="QWA36" s="120"/>
      <c r="QWB36" s="177"/>
      <c r="QWC36" s="120"/>
      <c r="QWD36" s="177"/>
      <c r="QWE36" s="120"/>
      <c r="QWF36" s="177"/>
      <c r="QWG36" s="120"/>
      <c r="QWH36" s="177"/>
      <c r="QWI36" s="120"/>
      <c r="QWJ36" s="177"/>
      <c r="QWK36" s="120"/>
      <c r="QWL36" s="177"/>
      <c r="QWM36" s="120"/>
      <c r="QWN36" s="177"/>
      <c r="QWO36" s="120"/>
      <c r="QWP36" s="177"/>
      <c r="QWQ36" s="120"/>
      <c r="QWR36" s="177"/>
      <c r="QWS36" s="120"/>
      <c r="QWT36" s="177"/>
      <c r="QWU36" s="120"/>
      <c r="QWV36" s="177"/>
      <c r="QWW36" s="120"/>
      <c r="QWX36" s="177"/>
      <c r="QWY36" s="120"/>
      <c r="QWZ36" s="177"/>
      <c r="QXA36" s="120"/>
      <c r="QXB36" s="177"/>
      <c r="QXC36" s="120"/>
      <c r="QXD36" s="177"/>
      <c r="QXE36" s="120"/>
      <c r="QXF36" s="177"/>
      <c r="QXG36" s="120"/>
      <c r="QXH36" s="177"/>
      <c r="QXI36" s="120"/>
      <c r="QXJ36" s="177"/>
      <c r="QXK36" s="120"/>
      <c r="QXL36" s="177"/>
      <c r="QXM36" s="120"/>
      <c r="QXN36" s="177"/>
      <c r="QXO36" s="120"/>
      <c r="QXP36" s="177"/>
      <c r="QXQ36" s="120"/>
      <c r="QXR36" s="177"/>
      <c r="QXS36" s="120"/>
      <c r="QXT36" s="177"/>
      <c r="QXU36" s="120"/>
      <c r="QXV36" s="177"/>
      <c r="QXW36" s="120"/>
      <c r="QXX36" s="177"/>
      <c r="QXY36" s="120"/>
      <c r="QXZ36" s="177"/>
      <c r="QYA36" s="120"/>
      <c r="QYB36" s="177"/>
      <c r="QYC36" s="120"/>
      <c r="QYD36" s="177"/>
      <c r="QYE36" s="120"/>
      <c r="QYF36" s="177"/>
      <c r="QYG36" s="120"/>
      <c r="QYH36" s="177"/>
      <c r="QYI36" s="120"/>
      <c r="QYJ36" s="177"/>
      <c r="QYK36" s="120"/>
      <c r="QYL36" s="177"/>
      <c r="QYM36" s="120"/>
      <c r="QYN36" s="177"/>
      <c r="QYO36" s="120"/>
      <c r="QYP36" s="177"/>
      <c r="QYQ36" s="120"/>
      <c r="QYR36" s="177"/>
      <c r="QYS36" s="120"/>
      <c r="QYT36" s="177"/>
      <c r="QYU36" s="120"/>
      <c r="QYV36" s="177"/>
      <c r="QYW36" s="120"/>
      <c r="QYX36" s="177"/>
      <c r="QYY36" s="120"/>
      <c r="QYZ36" s="177"/>
      <c r="QZA36" s="120"/>
      <c r="QZB36" s="177"/>
      <c r="QZC36" s="120"/>
      <c r="QZD36" s="177"/>
      <c r="QZE36" s="120"/>
      <c r="QZF36" s="177"/>
      <c r="QZG36" s="120"/>
      <c r="QZH36" s="177"/>
      <c r="QZI36" s="120"/>
      <c r="QZJ36" s="177"/>
      <c r="QZK36" s="120"/>
      <c r="QZL36" s="177"/>
      <c r="QZM36" s="120"/>
      <c r="QZN36" s="177"/>
      <c r="QZO36" s="120"/>
      <c r="QZP36" s="177"/>
      <c r="QZQ36" s="120"/>
      <c r="QZR36" s="177"/>
      <c r="QZS36" s="120"/>
      <c r="QZT36" s="177"/>
      <c r="QZU36" s="120"/>
      <c r="QZV36" s="177"/>
      <c r="QZW36" s="120"/>
      <c r="QZX36" s="177"/>
      <c r="QZY36" s="120"/>
      <c r="QZZ36" s="177"/>
      <c r="RAA36" s="120"/>
      <c r="RAB36" s="177"/>
      <c r="RAC36" s="120"/>
      <c r="RAD36" s="177"/>
      <c r="RAE36" s="120"/>
      <c r="RAF36" s="177"/>
      <c r="RAG36" s="120"/>
      <c r="RAH36" s="177"/>
      <c r="RAI36" s="120"/>
      <c r="RAJ36" s="177"/>
      <c r="RAK36" s="120"/>
      <c r="RAL36" s="177"/>
      <c r="RAM36" s="120"/>
      <c r="RAN36" s="177"/>
      <c r="RAO36" s="120"/>
      <c r="RAP36" s="177"/>
      <c r="RAQ36" s="120"/>
      <c r="RAR36" s="177"/>
      <c r="RAS36" s="120"/>
      <c r="RAT36" s="177"/>
      <c r="RAU36" s="120"/>
      <c r="RAV36" s="177"/>
      <c r="RAW36" s="120"/>
      <c r="RAX36" s="177"/>
      <c r="RAY36" s="120"/>
      <c r="RAZ36" s="177"/>
      <c r="RBA36" s="120"/>
      <c r="RBB36" s="177"/>
      <c r="RBC36" s="120"/>
      <c r="RBD36" s="177"/>
      <c r="RBE36" s="120"/>
      <c r="RBF36" s="177"/>
      <c r="RBG36" s="120"/>
      <c r="RBH36" s="177"/>
      <c r="RBI36" s="120"/>
      <c r="RBJ36" s="177"/>
      <c r="RBK36" s="120"/>
      <c r="RBL36" s="177"/>
      <c r="RBM36" s="120"/>
      <c r="RBN36" s="177"/>
      <c r="RBO36" s="120"/>
      <c r="RBP36" s="177"/>
      <c r="RBQ36" s="120"/>
      <c r="RBR36" s="177"/>
      <c r="RBS36" s="120"/>
      <c r="RBT36" s="177"/>
      <c r="RBU36" s="120"/>
      <c r="RBV36" s="177"/>
      <c r="RBW36" s="120"/>
      <c r="RBX36" s="177"/>
      <c r="RBY36" s="120"/>
      <c r="RBZ36" s="177"/>
      <c r="RCA36" s="120"/>
      <c r="RCB36" s="177"/>
      <c r="RCC36" s="120"/>
      <c r="RCD36" s="177"/>
      <c r="RCE36" s="120"/>
      <c r="RCF36" s="177"/>
      <c r="RCG36" s="120"/>
      <c r="RCH36" s="177"/>
      <c r="RCI36" s="120"/>
      <c r="RCJ36" s="177"/>
      <c r="RCK36" s="120"/>
      <c r="RCL36" s="177"/>
      <c r="RCM36" s="120"/>
      <c r="RCN36" s="177"/>
      <c r="RCO36" s="120"/>
      <c r="RCP36" s="177"/>
      <c r="RCQ36" s="120"/>
      <c r="RCR36" s="177"/>
      <c r="RCS36" s="120"/>
      <c r="RCT36" s="177"/>
      <c r="RCU36" s="120"/>
      <c r="RCV36" s="177"/>
      <c r="RCW36" s="120"/>
      <c r="RCX36" s="177"/>
      <c r="RCY36" s="120"/>
      <c r="RCZ36" s="177"/>
      <c r="RDA36" s="120"/>
      <c r="RDB36" s="177"/>
      <c r="RDC36" s="120"/>
      <c r="RDD36" s="177"/>
      <c r="RDE36" s="120"/>
      <c r="RDF36" s="177"/>
      <c r="RDG36" s="120"/>
      <c r="RDH36" s="177"/>
      <c r="RDI36" s="120"/>
      <c r="RDJ36" s="177"/>
      <c r="RDK36" s="120"/>
      <c r="RDL36" s="177"/>
      <c r="RDM36" s="120"/>
      <c r="RDN36" s="177"/>
      <c r="RDO36" s="120"/>
      <c r="RDP36" s="177"/>
      <c r="RDQ36" s="120"/>
      <c r="RDR36" s="177"/>
      <c r="RDS36" s="120"/>
      <c r="RDT36" s="177"/>
      <c r="RDU36" s="120"/>
      <c r="RDV36" s="177"/>
      <c r="RDW36" s="120"/>
      <c r="RDX36" s="177"/>
      <c r="RDY36" s="120"/>
      <c r="RDZ36" s="177"/>
      <c r="REA36" s="120"/>
      <c r="REB36" s="177"/>
      <c r="REC36" s="120"/>
      <c r="RED36" s="177"/>
      <c r="REE36" s="120"/>
      <c r="REF36" s="177"/>
      <c r="REG36" s="120"/>
      <c r="REH36" s="177"/>
      <c r="REI36" s="120"/>
      <c r="REJ36" s="177"/>
      <c r="REK36" s="120"/>
      <c r="REL36" s="177"/>
      <c r="REM36" s="120"/>
      <c r="REN36" s="177"/>
      <c r="REO36" s="120"/>
      <c r="REP36" s="177"/>
      <c r="REQ36" s="120"/>
      <c r="RER36" s="177"/>
      <c r="RES36" s="120"/>
      <c r="RET36" s="177"/>
      <c r="REU36" s="120"/>
      <c r="REV36" s="177"/>
      <c r="REW36" s="120"/>
      <c r="REX36" s="177"/>
      <c r="REY36" s="120"/>
      <c r="REZ36" s="177"/>
      <c r="RFA36" s="120"/>
      <c r="RFB36" s="177"/>
      <c r="RFC36" s="120"/>
      <c r="RFD36" s="177"/>
      <c r="RFE36" s="120"/>
      <c r="RFF36" s="177"/>
      <c r="RFG36" s="120"/>
      <c r="RFH36" s="177"/>
      <c r="RFI36" s="120"/>
      <c r="RFJ36" s="177"/>
      <c r="RFK36" s="120"/>
      <c r="RFL36" s="177"/>
      <c r="RFM36" s="120"/>
      <c r="RFN36" s="177"/>
      <c r="RFO36" s="120"/>
      <c r="RFP36" s="177"/>
      <c r="RFQ36" s="120"/>
      <c r="RFR36" s="177"/>
      <c r="RFS36" s="120"/>
      <c r="RFT36" s="177"/>
      <c r="RFU36" s="120"/>
      <c r="RFV36" s="177"/>
      <c r="RFW36" s="120"/>
      <c r="RFX36" s="177"/>
      <c r="RFY36" s="120"/>
      <c r="RFZ36" s="177"/>
      <c r="RGA36" s="120"/>
      <c r="RGB36" s="177"/>
      <c r="RGC36" s="120"/>
      <c r="RGD36" s="177"/>
      <c r="RGE36" s="120"/>
      <c r="RGF36" s="177"/>
      <c r="RGG36" s="120"/>
      <c r="RGH36" s="177"/>
      <c r="RGI36" s="120"/>
      <c r="RGJ36" s="177"/>
      <c r="RGK36" s="120"/>
      <c r="RGL36" s="177"/>
      <c r="RGM36" s="120"/>
      <c r="RGN36" s="177"/>
      <c r="RGO36" s="120"/>
      <c r="RGP36" s="177"/>
      <c r="RGQ36" s="120"/>
      <c r="RGR36" s="177"/>
      <c r="RGS36" s="120"/>
      <c r="RGT36" s="177"/>
      <c r="RGU36" s="120"/>
      <c r="RGV36" s="177"/>
      <c r="RGW36" s="120"/>
      <c r="RGX36" s="177"/>
      <c r="RGY36" s="120"/>
      <c r="RGZ36" s="177"/>
      <c r="RHA36" s="120"/>
      <c r="RHB36" s="177"/>
      <c r="RHC36" s="120"/>
      <c r="RHD36" s="177"/>
      <c r="RHE36" s="120"/>
      <c r="RHF36" s="177"/>
      <c r="RHG36" s="120"/>
      <c r="RHH36" s="177"/>
      <c r="RHI36" s="120"/>
      <c r="RHJ36" s="177"/>
      <c r="RHK36" s="120"/>
      <c r="RHL36" s="177"/>
      <c r="RHM36" s="120"/>
      <c r="RHN36" s="177"/>
      <c r="RHO36" s="120"/>
      <c r="RHP36" s="177"/>
      <c r="RHQ36" s="120"/>
      <c r="RHR36" s="177"/>
      <c r="RHS36" s="120"/>
      <c r="RHT36" s="177"/>
      <c r="RHU36" s="120"/>
      <c r="RHV36" s="177"/>
      <c r="RHW36" s="120"/>
      <c r="RHX36" s="177"/>
      <c r="RHY36" s="120"/>
      <c r="RHZ36" s="177"/>
      <c r="RIA36" s="120"/>
      <c r="RIB36" s="177"/>
      <c r="RIC36" s="120"/>
      <c r="RID36" s="177"/>
      <c r="RIE36" s="120"/>
      <c r="RIF36" s="177"/>
      <c r="RIG36" s="120"/>
      <c r="RIH36" s="177"/>
      <c r="RII36" s="120"/>
      <c r="RIJ36" s="177"/>
      <c r="RIK36" s="120"/>
      <c r="RIL36" s="177"/>
      <c r="RIM36" s="120"/>
      <c r="RIN36" s="177"/>
      <c r="RIO36" s="120"/>
      <c r="RIP36" s="177"/>
      <c r="RIQ36" s="120"/>
      <c r="RIR36" s="177"/>
      <c r="RIS36" s="120"/>
      <c r="RIT36" s="177"/>
      <c r="RIU36" s="120"/>
      <c r="RIV36" s="177"/>
      <c r="RIW36" s="120"/>
      <c r="RIX36" s="177"/>
      <c r="RIY36" s="120"/>
      <c r="RIZ36" s="177"/>
      <c r="RJA36" s="120"/>
      <c r="RJB36" s="177"/>
      <c r="RJC36" s="120"/>
      <c r="RJD36" s="177"/>
      <c r="RJE36" s="120"/>
      <c r="RJF36" s="177"/>
      <c r="RJG36" s="120"/>
      <c r="RJH36" s="177"/>
      <c r="RJI36" s="120"/>
      <c r="RJJ36" s="177"/>
      <c r="RJK36" s="120"/>
      <c r="RJL36" s="177"/>
      <c r="RJM36" s="120"/>
      <c r="RJN36" s="177"/>
      <c r="RJO36" s="120"/>
      <c r="RJP36" s="177"/>
      <c r="RJQ36" s="120"/>
      <c r="RJR36" s="177"/>
      <c r="RJS36" s="120"/>
      <c r="RJT36" s="177"/>
      <c r="RJU36" s="120"/>
      <c r="RJV36" s="177"/>
      <c r="RJW36" s="120"/>
      <c r="RJX36" s="177"/>
      <c r="RJY36" s="120"/>
      <c r="RJZ36" s="177"/>
      <c r="RKA36" s="120"/>
      <c r="RKB36" s="177"/>
      <c r="RKC36" s="120"/>
      <c r="RKD36" s="177"/>
      <c r="RKE36" s="120"/>
      <c r="RKF36" s="177"/>
      <c r="RKG36" s="120"/>
      <c r="RKH36" s="177"/>
      <c r="RKI36" s="120"/>
      <c r="RKJ36" s="177"/>
      <c r="RKK36" s="120"/>
      <c r="RKL36" s="177"/>
      <c r="RKM36" s="120"/>
      <c r="RKN36" s="177"/>
      <c r="RKO36" s="120"/>
      <c r="RKP36" s="177"/>
      <c r="RKQ36" s="120"/>
      <c r="RKR36" s="177"/>
      <c r="RKS36" s="120"/>
      <c r="RKT36" s="177"/>
      <c r="RKU36" s="120"/>
      <c r="RKV36" s="177"/>
      <c r="RKW36" s="120"/>
      <c r="RKX36" s="177"/>
      <c r="RKY36" s="120"/>
      <c r="RKZ36" s="177"/>
      <c r="RLA36" s="120"/>
      <c r="RLB36" s="177"/>
      <c r="RLC36" s="120"/>
      <c r="RLD36" s="177"/>
      <c r="RLE36" s="120"/>
      <c r="RLF36" s="177"/>
      <c r="RLG36" s="120"/>
      <c r="RLH36" s="177"/>
      <c r="RLI36" s="120"/>
      <c r="RLJ36" s="177"/>
      <c r="RLK36" s="120"/>
      <c r="RLL36" s="177"/>
      <c r="RLM36" s="120"/>
      <c r="RLN36" s="177"/>
      <c r="RLO36" s="120"/>
      <c r="RLP36" s="177"/>
      <c r="RLQ36" s="120"/>
      <c r="RLR36" s="177"/>
      <c r="RLS36" s="120"/>
      <c r="RLT36" s="177"/>
      <c r="RLU36" s="120"/>
      <c r="RLV36" s="177"/>
      <c r="RLW36" s="120"/>
      <c r="RLX36" s="177"/>
      <c r="RLY36" s="120"/>
      <c r="RLZ36" s="177"/>
      <c r="RMA36" s="120"/>
      <c r="RMB36" s="177"/>
      <c r="RMC36" s="120"/>
      <c r="RMD36" s="177"/>
      <c r="RME36" s="120"/>
      <c r="RMF36" s="177"/>
      <c r="RMG36" s="120"/>
      <c r="RMH36" s="177"/>
      <c r="RMI36" s="120"/>
      <c r="RMJ36" s="177"/>
      <c r="RMK36" s="120"/>
      <c r="RML36" s="177"/>
      <c r="RMM36" s="120"/>
      <c r="RMN36" s="177"/>
      <c r="RMO36" s="120"/>
      <c r="RMP36" s="177"/>
      <c r="RMQ36" s="120"/>
      <c r="RMR36" s="177"/>
      <c r="RMS36" s="120"/>
      <c r="RMT36" s="177"/>
      <c r="RMU36" s="120"/>
      <c r="RMV36" s="177"/>
      <c r="RMW36" s="120"/>
      <c r="RMX36" s="177"/>
      <c r="RMY36" s="120"/>
      <c r="RMZ36" s="177"/>
      <c r="RNA36" s="120"/>
      <c r="RNB36" s="177"/>
      <c r="RNC36" s="120"/>
      <c r="RND36" s="177"/>
      <c r="RNE36" s="120"/>
      <c r="RNF36" s="177"/>
      <c r="RNG36" s="120"/>
      <c r="RNH36" s="177"/>
      <c r="RNI36" s="120"/>
      <c r="RNJ36" s="177"/>
      <c r="RNK36" s="120"/>
      <c r="RNL36" s="177"/>
      <c r="RNM36" s="120"/>
      <c r="RNN36" s="177"/>
      <c r="RNO36" s="120"/>
      <c r="RNP36" s="177"/>
      <c r="RNQ36" s="120"/>
      <c r="RNR36" s="177"/>
      <c r="RNS36" s="120"/>
      <c r="RNT36" s="177"/>
      <c r="RNU36" s="120"/>
      <c r="RNV36" s="177"/>
      <c r="RNW36" s="120"/>
      <c r="RNX36" s="177"/>
      <c r="RNY36" s="120"/>
      <c r="RNZ36" s="177"/>
      <c r="ROA36" s="120"/>
      <c r="ROB36" s="177"/>
      <c r="ROC36" s="120"/>
      <c r="ROD36" s="177"/>
      <c r="ROE36" s="120"/>
      <c r="ROF36" s="177"/>
      <c r="ROG36" s="120"/>
      <c r="ROH36" s="177"/>
      <c r="ROI36" s="120"/>
      <c r="ROJ36" s="177"/>
      <c r="ROK36" s="120"/>
      <c r="ROL36" s="177"/>
      <c r="ROM36" s="120"/>
      <c r="RON36" s="177"/>
      <c r="ROO36" s="120"/>
      <c r="ROP36" s="177"/>
      <c r="ROQ36" s="120"/>
      <c r="ROR36" s="177"/>
      <c r="ROS36" s="120"/>
      <c r="ROT36" s="177"/>
      <c r="ROU36" s="120"/>
      <c r="ROV36" s="177"/>
      <c r="ROW36" s="120"/>
      <c r="ROX36" s="177"/>
      <c r="ROY36" s="120"/>
      <c r="ROZ36" s="177"/>
      <c r="RPA36" s="120"/>
      <c r="RPB36" s="177"/>
      <c r="RPC36" s="120"/>
      <c r="RPD36" s="177"/>
      <c r="RPE36" s="120"/>
      <c r="RPF36" s="177"/>
      <c r="RPG36" s="120"/>
      <c r="RPH36" s="177"/>
      <c r="RPI36" s="120"/>
      <c r="RPJ36" s="177"/>
      <c r="RPK36" s="120"/>
      <c r="RPL36" s="177"/>
      <c r="RPM36" s="120"/>
      <c r="RPN36" s="177"/>
      <c r="RPO36" s="120"/>
      <c r="RPP36" s="177"/>
      <c r="RPQ36" s="120"/>
      <c r="RPR36" s="177"/>
      <c r="RPS36" s="120"/>
      <c r="RPT36" s="177"/>
      <c r="RPU36" s="120"/>
      <c r="RPV36" s="177"/>
      <c r="RPW36" s="120"/>
      <c r="RPX36" s="177"/>
      <c r="RPY36" s="120"/>
      <c r="RPZ36" s="177"/>
      <c r="RQA36" s="120"/>
      <c r="RQB36" s="177"/>
      <c r="RQC36" s="120"/>
      <c r="RQD36" s="177"/>
      <c r="RQE36" s="120"/>
      <c r="RQF36" s="177"/>
      <c r="RQG36" s="120"/>
      <c r="RQH36" s="177"/>
      <c r="RQI36" s="120"/>
      <c r="RQJ36" s="177"/>
      <c r="RQK36" s="120"/>
      <c r="RQL36" s="177"/>
      <c r="RQM36" s="120"/>
      <c r="RQN36" s="177"/>
      <c r="RQO36" s="120"/>
      <c r="RQP36" s="177"/>
      <c r="RQQ36" s="120"/>
      <c r="RQR36" s="177"/>
      <c r="RQS36" s="120"/>
      <c r="RQT36" s="177"/>
      <c r="RQU36" s="120"/>
      <c r="RQV36" s="177"/>
      <c r="RQW36" s="120"/>
      <c r="RQX36" s="177"/>
      <c r="RQY36" s="120"/>
      <c r="RQZ36" s="177"/>
      <c r="RRA36" s="120"/>
      <c r="RRB36" s="177"/>
      <c r="RRC36" s="120"/>
      <c r="RRD36" s="177"/>
      <c r="RRE36" s="120"/>
      <c r="RRF36" s="177"/>
      <c r="RRG36" s="120"/>
      <c r="RRH36" s="177"/>
      <c r="RRI36" s="120"/>
      <c r="RRJ36" s="177"/>
      <c r="RRK36" s="120"/>
      <c r="RRL36" s="177"/>
      <c r="RRM36" s="120"/>
      <c r="RRN36" s="177"/>
      <c r="RRO36" s="120"/>
      <c r="RRP36" s="177"/>
      <c r="RRQ36" s="120"/>
      <c r="RRR36" s="177"/>
      <c r="RRS36" s="120"/>
      <c r="RRT36" s="177"/>
      <c r="RRU36" s="120"/>
      <c r="RRV36" s="177"/>
      <c r="RRW36" s="120"/>
      <c r="RRX36" s="177"/>
      <c r="RRY36" s="120"/>
      <c r="RRZ36" s="177"/>
      <c r="RSA36" s="120"/>
      <c r="RSB36" s="177"/>
      <c r="RSC36" s="120"/>
      <c r="RSD36" s="177"/>
      <c r="RSE36" s="120"/>
      <c r="RSF36" s="177"/>
      <c r="RSG36" s="120"/>
      <c r="RSH36" s="177"/>
      <c r="RSI36" s="120"/>
      <c r="RSJ36" s="177"/>
      <c r="RSK36" s="120"/>
      <c r="RSL36" s="177"/>
      <c r="RSM36" s="120"/>
      <c r="RSN36" s="177"/>
      <c r="RSO36" s="120"/>
      <c r="RSP36" s="177"/>
      <c r="RSQ36" s="120"/>
      <c r="RSR36" s="177"/>
      <c r="RSS36" s="120"/>
      <c r="RST36" s="177"/>
      <c r="RSU36" s="120"/>
      <c r="RSV36" s="177"/>
      <c r="RSW36" s="120"/>
      <c r="RSX36" s="177"/>
      <c r="RSY36" s="120"/>
      <c r="RSZ36" s="177"/>
      <c r="RTA36" s="120"/>
      <c r="RTB36" s="177"/>
      <c r="RTC36" s="120"/>
      <c r="RTD36" s="177"/>
      <c r="RTE36" s="120"/>
      <c r="RTF36" s="177"/>
      <c r="RTG36" s="120"/>
      <c r="RTH36" s="177"/>
      <c r="RTI36" s="120"/>
      <c r="RTJ36" s="177"/>
      <c r="RTK36" s="120"/>
      <c r="RTL36" s="177"/>
      <c r="RTM36" s="120"/>
      <c r="RTN36" s="177"/>
      <c r="RTO36" s="120"/>
      <c r="RTP36" s="177"/>
      <c r="RTQ36" s="120"/>
      <c r="RTR36" s="177"/>
      <c r="RTS36" s="120"/>
      <c r="RTT36" s="177"/>
      <c r="RTU36" s="120"/>
      <c r="RTV36" s="177"/>
      <c r="RTW36" s="120"/>
      <c r="RTX36" s="177"/>
      <c r="RTY36" s="120"/>
      <c r="RTZ36" s="177"/>
      <c r="RUA36" s="120"/>
      <c r="RUB36" s="177"/>
      <c r="RUC36" s="120"/>
      <c r="RUD36" s="177"/>
      <c r="RUE36" s="120"/>
      <c r="RUF36" s="177"/>
      <c r="RUG36" s="120"/>
      <c r="RUH36" s="177"/>
      <c r="RUI36" s="120"/>
      <c r="RUJ36" s="177"/>
      <c r="RUK36" s="120"/>
      <c r="RUL36" s="177"/>
      <c r="RUM36" s="120"/>
      <c r="RUN36" s="177"/>
      <c r="RUO36" s="120"/>
      <c r="RUP36" s="177"/>
      <c r="RUQ36" s="120"/>
      <c r="RUR36" s="177"/>
      <c r="RUS36" s="120"/>
      <c r="RUT36" s="177"/>
      <c r="RUU36" s="120"/>
      <c r="RUV36" s="177"/>
      <c r="RUW36" s="120"/>
      <c r="RUX36" s="177"/>
      <c r="RUY36" s="120"/>
      <c r="RUZ36" s="177"/>
      <c r="RVA36" s="120"/>
      <c r="RVB36" s="177"/>
      <c r="RVC36" s="120"/>
      <c r="RVD36" s="177"/>
      <c r="RVE36" s="120"/>
      <c r="RVF36" s="177"/>
      <c r="RVG36" s="120"/>
      <c r="RVH36" s="177"/>
      <c r="RVI36" s="120"/>
      <c r="RVJ36" s="177"/>
      <c r="RVK36" s="120"/>
      <c r="RVL36" s="177"/>
      <c r="RVM36" s="120"/>
      <c r="RVN36" s="177"/>
      <c r="RVO36" s="120"/>
      <c r="RVP36" s="177"/>
      <c r="RVQ36" s="120"/>
      <c r="RVR36" s="177"/>
      <c r="RVS36" s="120"/>
      <c r="RVT36" s="177"/>
      <c r="RVU36" s="120"/>
      <c r="RVV36" s="177"/>
      <c r="RVW36" s="120"/>
      <c r="RVX36" s="177"/>
      <c r="RVY36" s="120"/>
      <c r="RVZ36" s="177"/>
      <c r="RWA36" s="120"/>
      <c r="RWB36" s="177"/>
      <c r="RWC36" s="120"/>
      <c r="RWD36" s="177"/>
      <c r="RWE36" s="120"/>
      <c r="RWF36" s="177"/>
      <c r="RWG36" s="120"/>
      <c r="RWH36" s="177"/>
      <c r="RWI36" s="120"/>
      <c r="RWJ36" s="177"/>
      <c r="RWK36" s="120"/>
      <c r="RWL36" s="177"/>
      <c r="RWM36" s="120"/>
      <c r="RWN36" s="177"/>
      <c r="RWO36" s="120"/>
      <c r="RWP36" s="177"/>
      <c r="RWQ36" s="120"/>
      <c r="RWR36" s="177"/>
      <c r="RWS36" s="120"/>
      <c r="RWT36" s="177"/>
      <c r="RWU36" s="120"/>
      <c r="RWV36" s="177"/>
      <c r="RWW36" s="120"/>
      <c r="RWX36" s="177"/>
      <c r="RWY36" s="120"/>
      <c r="RWZ36" s="177"/>
      <c r="RXA36" s="120"/>
      <c r="RXB36" s="177"/>
      <c r="RXC36" s="120"/>
      <c r="RXD36" s="177"/>
      <c r="RXE36" s="120"/>
      <c r="RXF36" s="177"/>
      <c r="RXG36" s="120"/>
      <c r="RXH36" s="177"/>
      <c r="RXI36" s="120"/>
      <c r="RXJ36" s="177"/>
      <c r="RXK36" s="120"/>
      <c r="RXL36" s="177"/>
      <c r="RXM36" s="120"/>
      <c r="RXN36" s="177"/>
      <c r="RXO36" s="120"/>
      <c r="RXP36" s="177"/>
      <c r="RXQ36" s="120"/>
      <c r="RXR36" s="177"/>
      <c r="RXS36" s="120"/>
      <c r="RXT36" s="177"/>
      <c r="RXU36" s="120"/>
      <c r="RXV36" s="177"/>
      <c r="RXW36" s="120"/>
      <c r="RXX36" s="177"/>
      <c r="RXY36" s="120"/>
      <c r="RXZ36" s="177"/>
      <c r="RYA36" s="120"/>
      <c r="RYB36" s="177"/>
      <c r="RYC36" s="120"/>
      <c r="RYD36" s="177"/>
      <c r="RYE36" s="120"/>
      <c r="RYF36" s="177"/>
      <c r="RYG36" s="120"/>
      <c r="RYH36" s="177"/>
      <c r="RYI36" s="120"/>
      <c r="RYJ36" s="177"/>
      <c r="RYK36" s="120"/>
      <c r="RYL36" s="177"/>
      <c r="RYM36" s="120"/>
      <c r="RYN36" s="177"/>
      <c r="RYO36" s="120"/>
      <c r="RYP36" s="177"/>
      <c r="RYQ36" s="120"/>
      <c r="RYR36" s="177"/>
      <c r="RYS36" s="120"/>
      <c r="RYT36" s="177"/>
      <c r="RYU36" s="120"/>
      <c r="RYV36" s="177"/>
      <c r="RYW36" s="120"/>
      <c r="RYX36" s="177"/>
      <c r="RYY36" s="120"/>
      <c r="RYZ36" s="177"/>
      <c r="RZA36" s="120"/>
      <c r="RZB36" s="177"/>
      <c r="RZC36" s="120"/>
      <c r="RZD36" s="177"/>
      <c r="RZE36" s="120"/>
      <c r="RZF36" s="177"/>
      <c r="RZG36" s="120"/>
      <c r="RZH36" s="177"/>
      <c r="RZI36" s="120"/>
      <c r="RZJ36" s="177"/>
      <c r="RZK36" s="120"/>
      <c r="RZL36" s="177"/>
      <c r="RZM36" s="120"/>
      <c r="RZN36" s="177"/>
      <c r="RZO36" s="120"/>
      <c r="RZP36" s="177"/>
      <c r="RZQ36" s="120"/>
      <c r="RZR36" s="177"/>
      <c r="RZS36" s="120"/>
      <c r="RZT36" s="177"/>
      <c r="RZU36" s="120"/>
      <c r="RZV36" s="177"/>
      <c r="RZW36" s="120"/>
      <c r="RZX36" s="177"/>
      <c r="RZY36" s="120"/>
      <c r="RZZ36" s="177"/>
      <c r="SAA36" s="120"/>
      <c r="SAB36" s="177"/>
      <c r="SAC36" s="120"/>
      <c r="SAD36" s="177"/>
      <c r="SAE36" s="120"/>
      <c r="SAF36" s="177"/>
      <c r="SAG36" s="120"/>
      <c r="SAH36" s="177"/>
      <c r="SAI36" s="120"/>
      <c r="SAJ36" s="177"/>
      <c r="SAK36" s="120"/>
      <c r="SAL36" s="177"/>
      <c r="SAM36" s="120"/>
      <c r="SAN36" s="177"/>
      <c r="SAO36" s="120"/>
      <c r="SAP36" s="177"/>
      <c r="SAQ36" s="120"/>
      <c r="SAR36" s="177"/>
      <c r="SAS36" s="120"/>
      <c r="SAT36" s="177"/>
      <c r="SAU36" s="120"/>
      <c r="SAV36" s="177"/>
      <c r="SAW36" s="120"/>
      <c r="SAX36" s="177"/>
      <c r="SAY36" s="120"/>
      <c r="SAZ36" s="177"/>
      <c r="SBA36" s="120"/>
      <c r="SBB36" s="177"/>
      <c r="SBC36" s="120"/>
      <c r="SBD36" s="177"/>
      <c r="SBE36" s="120"/>
      <c r="SBF36" s="177"/>
      <c r="SBG36" s="120"/>
      <c r="SBH36" s="177"/>
      <c r="SBI36" s="120"/>
      <c r="SBJ36" s="177"/>
      <c r="SBK36" s="120"/>
      <c r="SBL36" s="177"/>
      <c r="SBM36" s="120"/>
      <c r="SBN36" s="177"/>
      <c r="SBO36" s="120"/>
      <c r="SBP36" s="177"/>
      <c r="SBQ36" s="120"/>
      <c r="SBR36" s="177"/>
      <c r="SBS36" s="120"/>
      <c r="SBT36" s="177"/>
      <c r="SBU36" s="120"/>
      <c r="SBV36" s="177"/>
      <c r="SBW36" s="120"/>
      <c r="SBX36" s="177"/>
      <c r="SBY36" s="120"/>
      <c r="SBZ36" s="177"/>
      <c r="SCA36" s="120"/>
      <c r="SCB36" s="177"/>
      <c r="SCC36" s="120"/>
      <c r="SCD36" s="177"/>
      <c r="SCE36" s="120"/>
      <c r="SCF36" s="177"/>
      <c r="SCG36" s="120"/>
      <c r="SCH36" s="177"/>
      <c r="SCI36" s="120"/>
      <c r="SCJ36" s="177"/>
      <c r="SCK36" s="120"/>
      <c r="SCL36" s="177"/>
      <c r="SCM36" s="120"/>
      <c r="SCN36" s="177"/>
      <c r="SCO36" s="120"/>
      <c r="SCP36" s="177"/>
      <c r="SCQ36" s="120"/>
      <c r="SCR36" s="177"/>
      <c r="SCS36" s="120"/>
      <c r="SCT36" s="177"/>
      <c r="SCU36" s="120"/>
      <c r="SCV36" s="177"/>
      <c r="SCW36" s="120"/>
      <c r="SCX36" s="177"/>
      <c r="SCY36" s="120"/>
      <c r="SCZ36" s="177"/>
      <c r="SDA36" s="120"/>
      <c r="SDB36" s="177"/>
      <c r="SDC36" s="120"/>
      <c r="SDD36" s="177"/>
      <c r="SDE36" s="120"/>
      <c r="SDF36" s="177"/>
      <c r="SDG36" s="120"/>
      <c r="SDH36" s="177"/>
      <c r="SDI36" s="120"/>
      <c r="SDJ36" s="177"/>
      <c r="SDK36" s="120"/>
      <c r="SDL36" s="177"/>
      <c r="SDM36" s="120"/>
      <c r="SDN36" s="177"/>
      <c r="SDO36" s="120"/>
      <c r="SDP36" s="177"/>
      <c r="SDQ36" s="120"/>
      <c r="SDR36" s="177"/>
      <c r="SDS36" s="120"/>
      <c r="SDT36" s="177"/>
      <c r="SDU36" s="120"/>
      <c r="SDV36" s="177"/>
      <c r="SDW36" s="120"/>
      <c r="SDX36" s="177"/>
      <c r="SDY36" s="120"/>
      <c r="SDZ36" s="177"/>
      <c r="SEA36" s="120"/>
      <c r="SEB36" s="177"/>
      <c r="SEC36" s="120"/>
      <c r="SED36" s="177"/>
      <c r="SEE36" s="120"/>
      <c r="SEF36" s="177"/>
      <c r="SEG36" s="120"/>
      <c r="SEH36" s="177"/>
      <c r="SEI36" s="120"/>
      <c r="SEJ36" s="177"/>
      <c r="SEK36" s="120"/>
      <c r="SEL36" s="177"/>
      <c r="SEM36" s="120"/>
      <c r="SEN36" s="177"/>
      <c r="SEO36" s="120"/>
      <c r="SEP36" s="177"/>
      <c r="SEQ36" s="120"/>
      <c r="SER36" s="177"/>
      <c r="SES36" s="120"/>
      <c r="SET36" s="177"/>
      <c r="SEU36" s="120"/>
      <c r="SEV36" s="177"/>
      <c r="SEW36" s="120"/>
      <c r="SEX36" s="177"/>
      <c r="SEY36" s="120"/>
      <c r="SEZ36" s="177"/>
      <c r="SFA36" s="120"/>
      <c r="SFB36" s="177"/>
      <c r="SFC36" s="120"/>
      <c r="SFD36" s="177"/>
      <c r="SFE36" s="120"/>
      <c r="SFF36" s="177"/>
      <c r="SFG36" s="120"/>
      <c r="SFH36" s="177"/>
      <c r="SFI36" s="120"/>
      <c r="SFJ36" s="177"/>
      <c r="SFK36" s="120"/>
      <c r="SFL36" s="177"/>
      <c r="SFM36" s="120"/>
      <c r="SFN36" s="177"/>
      <c r="SFO36" s="120"/>
      <c r="SFP36" s="177"/>
      <c r="SFQ36" s="120"/>
      <c r="SFR36" s="177"/>
      <c r="SFS36" s="120"/>
      <c r="SFT36" s="177"/>
      <c r="SFU36" s="120"/>
      <c r="SFV36" s="177"/>
      <c r="SFW36" s="120"/>
      <c r="SFX36" s="177"/>
      <c r="SFY36" s="120"/>
      <c r="SFZ36" s="177"/>
      <c r="SGA36" s="120"/>
      <c r="SGB36" s="177"/>
      <c r="SGC36" s="120"/>
      <c r="SGD36" s="177"/>
      <c r="SGE36" s="120"/>
      <c r="SGF36" s="177"/>
      <c r="SGG36" s="120"/>
      <c r="SGH36" s="177"/>
      <c r="SGI36" s="120"/>
      <c r="SGJ36" s="177"/>
      <c r="SGK36" s="120"/>
      <c r="SGL36" s="177"/>
      <c r="SGM36" s="120"/>
      <c r="SGN36" s="177"/>
      <c r="SGO36" s="120"/>
      <c r="SGP36" s="177"/>
      <c r="SGQ36" s="120"/>
      <c r="SGR36" s="177"/>
      <c r="SGS36" s="120"/>
      <c r="SGT36" s="177"/>
      <c r="SGU36" s="120"/>
      <c r="SGV36" s="177"/>
      <c r="SGW36" s="120"/>
      <c r="SGX36" s="177"/>
      <c r="SGY36" s="120"/>
      <c r="SGZ36" s="177"/>
      <c r="SHA36" s="120"/>
      <c r="SHB36" s="177"/>
      <c r="SHC36" s="120"/>
      <c r="SHD36" s="177"/>
      <c r="SHE36" s="120"/>
      <c r="SHF36" s="177"/>
      <c r="SHG36" s="120"/>
      <c r="SHH36" s="177"/>
      <c r="SHI36" s="120"/>
      <c r="SHJ36" s="177"/>
      <c r="SHK36" s="120"/>
      <c r="SHL36" s="177"/>
      <c r="SHM36" s="120"/>
      <c r="SHN36" s="177"/>
      <c r="SHO36" s="120"/>
      <c r="SHP36" s="177"/>
      <c r="SHQ36" s="120"/>
      <c r="SHR36" s="177"/>
      <c r="SHS36" s="120"/>
      <c r="SHT36" s="177"/>
      <c r="SHU36" s="120"/>
      <c r="SHV36" s="177"/>
      <c r="SHW36" s="120"/>
      <c r="SHX36" s="177"/>
      <c r="SHY36" s="120"/>
      <c r="SHZ36" s="177"/>
      <c r="SIA36" s="120"/>
      <c r="SIB36" s="177"/>
      <c r="SIC36" s="120"/>
      <c r="SID36" s="177"/>
      <c r="SIE36" s="120"/>
      <c r="SIF36" s="177"/>
      <c r="SIG36" s="120"/>
      <c r="SIH36" s="177"/>
      <c r="SII36" s="120"/>
      <c r="SIJ36" s="177"/>
      <c r="SIK36" s="120"/>
      <c r="SIL36" s="177"/>
      <c r="SIM36" s="120"/>
      <c r="SIN36" s="177"/>
      <c r="SIO36" s="120"/>
      <c r="SIP36" s="177"/>
      <c r="SIQ36" s="120"/>
      <c r="SIR36" s="177"/>
      <c r="SIS36" s="120"/>
      <c r="SIT36" s="177"/>
      <c r="SIU36" s="120"/>
      <c r="SIV36" s="177"/>
      <c r="SIW36" s="120"/>
      <c r="SIX36" s="177"/>
      <c r="SIY36" s="120"/>
      <c r="SIZ36" s="177"/>
      <c r="SJA36" s="120"/>
      <c r="SJB36" s="177"/>
      <c r="SJC36" s="120"/>
      <c r="SJD36" s="177"/>
      <c r="SJE36" s="120"/>
      <c r="SJF36" s="177"/>
      <c r="SJG36" s="120"/>
      <c r="SJH36" s="177"/>
      <c r="SJI36" s="120"/>
      <c r="SJJ36" s="177"/>
      <c r="SJK36" s="120"/>
      <c r="SJL36" s="177"/>
      <c r="SJM36" s="120"/>
      <c r="SJN36" s="177"/>
      <c r="SJO36" s="120"/>
      <c r="SJP36" s="177"/>
      <c r="SJQ36" s="120"/>
      <c r="SJR36" s="177"/>
      <c r="SJS36" s="120"/>
      <c r="SJT36" s="177"/>
      <c r="SJU36" s="120"/>
      <c r="SJV36" s="177"/>
      <c r="SJW36" s="120"/>
      <c r="SJX36" s="177"/>
      <c r="SJY36" s="120"/>
      <c r="SJZ36" s="177"/>
      <c r="SKA36" s="120"/>
      <c r="SKB36" s="177"/>
      <c r="SKC36" s="120"/>
      <c r="SKD36" s="177"/>
      <c r="SKE36" s="120"/>
      <c r="SKF36" s="177"/>
      <c r="SKG36" s="120"/>
      <c r="SKH36" s="177"/>
      <c r="SKI36" s="120"/>
      <c r="SKJ36" s="177"/>
      <c r="SKK36" s="120"/>
      <c r="SKL36" s="177"/>
      <c r="SKM36" s="120"/>
      <c r="SKN36" s="177"/>
      <c r="SKO36" s="120"/>
      <c r="SKP36" s="177"/>
      <c r="SKQ36" s="120"/>
      <c r="SKR36" s="177"/>
      <c r="SKS36" s="120"/>
      <c r="SKT36" s="177"/>
      <c r="SKU36" s="120"/>
      <c r="SKV36" s="177"/>
      <c r="SKW36" s="120"/>
      <c r="SKX36" s="177"/>
      <c r="SKY36" s="120"/>
      <c r="SKZ36" s="177"/>
      <c r="SLA36" s="120"/>
      <c r="SLB36" s="177"/>
      <c r="SLC36" s="120"/>
      <c r="SLD36" s="177"/>
      <c r="SLE36" s="120"/>
      <c r="SLF36" s="177"/>
      <c r="SLG36" s="120"/>
      <c r="SLH36" s="177"/>
      <c r="SLI36" s="120"/>
      <c r="SLJ36" s="177"/>
      <c r="SLK36" s="120"/>
      <c r="SLL36" s="177"/>
      <c r="SLM36" s="120"/>
      <c r="SLN36" s="177"/>
      <c r="SLO36" s="120"/>
      <c r="SLP36" s="177"/>
      <c r="SLQ36" s="120"/>
      <c r="SLR36" s="177"/>
      <c r="SLS36" s="120"/>
      <c r="SLT36" s="177"/>
      <c r="SLU36" s="120"/>
      <c r="SLV36" s="177"/>
      <c r="SLW36" s="120"/>
      <c r="SLX36" s="177"/>
      <c r="SLY36" s="120"/>
      <c r="SLZ36" s="177"/>
      <c r="SMA36" s="120"/>
      <c r="SMB36" s="177"/>
      <c r="SMC36" s="120"/>
      <c r="SMD36" s="177"/>
      <c r="SME36" s="120"/>
      <c r="SMF36" s="177"/>
      <c r="SMG36" s="120"/>
      <c r="SMH36" s="177"/>
      <c r="SMI36" s="120"/>
      <c r="SMJ36" s="177"/>
      <c r="SMK36" s="120"/>
      <c r="SML36" s="177"/>
      <c r="SMM36" s="120"/>
      <c r="SMN36" s="177"/>
      <c r="SMO36" s="120"/>
      <c r="SMP36" s="177"/>
      <c r="SMQ36" s="120"/>
      <c r="SMR36" s="177"/>
      <c r="SMS36" s="120"/>
      <c r="SMT36" s="177"/>
      <c r="SMU36" s="120"/>
      <c r="SMV36" s="177"/>
      <c r="SMW36" s="120"/>
      <c r="SMX36" s="177"/>
      <c r="SMY36" s="120"/>
      <c r="SMZ36" s="177"/>
      <c r="SNA36" s="120"/>
      <c r="SNB36" s="177"/>
      <c r="SNC36" s="120"/>
      <c r="SND36" s="177"/>
      <c r="SNE36" s="120"/>
      <c r="SNF36" s="177"/>
      <c r="SNG36" s="120"/>
      <c r="SNH36" s="177"/>
      <c r="SNI36" s="120"/>
      <c r="SNJ36" s="177"/>
      <c r="SNK36" s="120"/>
      <c r="SNL36" s="177"/>
      <c r="SNM36" s="120"/>
      <c r="SNN36" s="177"/>
      <c r="SNO36" s="120"/>
      <c r="SNP36" s="177"/>
      <c r="SNQ36" s="120"/>
      <c r="SNR36" s="177"/>
      <c r="SNS36" s="120"/>
      <c r="SNT36" s="177"/>
      <c r="SNU36" s="120"/>
      <c r="SNV36" s="177"/>
      <c r="SNW36" s="120"/>
      <c r="SNX36" s="177"/>
      <c r="SNY36" s="120"/>
      <c r="SNZ36" s="177"/>
      <c r="SOA36" s="120"/>
      <c r="SOB36" s="177"/>
      <c r="SOC36" s="120"/>
      <c r="SOD36" s="177"/>
      <c r="SOE36" s="120"/>
      <c r="SOF36" s="177"/>
      <c r="SOG36" s="120"/>
      <c r="SOH36" s="177"/>
      <c r="SOI36" s="120"/>
      <c r="SOJ36" s="177"/>
      <c r="SOK36" s="120"/>
      <c r="SOL36" s="177"/>
      <c r="SOM36" s="120"/>
      <c r="SON36" s="177"/>
      <c r="SOO36" s="120"/>
      <c r="SOP36" s="177"/>
      <c r="SOQ36" s="120"/>
      <c r="SOR36" s="177"/>
      <c r="SOS36" s="120"/>
      <c r="SOT36" s="177"/>
      <c r="SOU36" s="120"/>
      <c r="SOV36" s="177"/>
      <c r="SOW36" s="120"/>
      <c r="SOX36" s="177"/>
      <c r="SOY36" s="120"/>
      <c r="SOZ36" s="177"/>
      <c r="SPA36" s="120"/>
      <c r="SPB36" s="177"/>
      <c r="SPC36" s="120"/>
      <c r="SPD36" s="177"/>
      <c r="SPE36" s="120"/>
      <c r="SPF36" s="177"/>
      <c r="SPG36" s="120"/>
      <c r="SPH36" s="177"/>
      <c r="SPI36" s="120"/>
      <c r="SPJ36" s="177"/>
      <c r="SPK36" s="120"/>
      <c r="SPL36" s="177"/>
      <c r="SPM36" s="120"/>
      <c r="SPN36" s="177"/>
      <c r="SPO36" s="120"/>
      <c r="SPP36" s="177"/>
      <c r="SPQ36" s="120"/>
      <c r="SPR36" s="177"/>
      <c r="SPS36" s="120"/>
      <c r="SPT36" s="177"/>
      <c r="SPU36" s="120"/>
      <c r="SPV36" s="177"/>
      <c r="SPW36" s="120"/>
      <c r="SPX36" s="177"/>
      <c r="SPY36" s="120"/>
      <c r="SPZ36" s="177"/>
      <c r="SQA36" s="120"/>
      <c r="SQB36" s="177"/>
      <c r="SQC36" s="120"/>
      <c r="SQD36" s="177"/>
      <c r="SQE36" s="120"/>
      <c r="SQF36" s="177"/>
      <c r="SQG36" s="120"/>
      <c r="SQH36" s="177"/>
      <c r="SQI36" s="120"/>
      <c r="SQJ36" s="177"/>
      <c r="SQK36" s="120"/>
      <c r="SQL36" s="177"/>
      <c r="SQM36" s="120"/>
      <c r="SQN36" s="177"/>
      <c r="SQO36" s="120"/>
      <c r="SQP36" s="177"/>
      <c r="SQQ36" s="120"/>
      <c r="SQR36" s="177"/>
      <c r="SQS36" s="120"/>
      <c r="SQT36" s="177"/>
      <c r="SQU36" s="120"/>
      <c r="SQV36" s="177"/>
      <c r="SQW36" s="120"/>
      <c r="SQX36" s="177"/>
      <c r="SQY36" s="120"/>
      <c r="SQZ36" s="177"/>
      <c r="SRA36" s="120"/>
      <c r="SRB36" s="177"/>
      <c r="SRC36" s="120"/>
      <c r="SRD36" s="177"/>
      <c r="SRE36" s="120"/>
      <c r="SRF36" s="177"/>
      <c r="SRG36" s="120"/>
      <c r="SRH36" s="177"/>
      <c r="SRI36" s="120"/>
      <c r="SRJ36" s="177"/>
      <c r="SRK36" s="120"/>
      <c r="SRL36" s="177"/>
      <c r="SRM36" s="120"/>
      <c r="SRN36" s="177"/>
      <c r="SRO36" s="120"/>
      <c r="SRP36" s="177"/>
      <c r="SRQ36" s="120"/>
      <c r="SRR36" s="177"/>
      <c r="SRS36" s="120"/>
      <c r="SRT36" s="177"/>
      <c r="SRU36" s="120"/>
      <c r="SRV36" s="177"/>
      <c r="SRW36" s="120"/>
      <c r="SRX36" s="177"/>
      <c r="SRY36" s="120"/>
      <c r="SRZ36" s="177"/>
      <c r="SSA36" s="120"/>
      <c r="SSB36" s="177"/>
      <c r="SSC36" s="120"/>
      <c r="SSD36" s="177"/>
      <c r="SSE36" s="120"/>
      <c r="SSF36" s="177"/>
      <c r="SSG36" s="120"/>
      <c r="SSH36" s="177"/>
      <c r="SSI36" s="120"/>
      <c r="SSJ36" s="177"/>
      <c r="SSK36" s="120"/>
      <c r="SSL36" s="177"/>
      <c r="SSM36" s="120"/>
      <c r="SSN36" s="177"/>
      <c r="SSO36" s="120"/>
      <c r="SSP36" s="177"/>
      <c r="SSQ36" s="120"/>
      <c r="SSR36" s="177"/>
      <c r="SSS36" s="120"/>
      <c r="SST36" s="177"/>
      <c r="SSU36" s="120"/>
      <c r="SSV36" s="177"/>
      <c r="SSW36" s="120"/>
      <c r="SSX36" s="177"/>
      <c r="SSY36" s="120"/>
      <c r="SSZ36" s="177"/>
      <c r="STA36" s="120"/>
      <c r="STB36" s="177"/>
      <c r="STC36" s="120"/>
      <c r="STD36" s="177"/>
      <c r="STE36" s="120"/>
      <c r="STF36" s="177"/>
      <c r="STG36" s="120"/>
      <c r="STH36" s="177"/>
      <c r="STI36" s="120"/>
      <c r="STJ36" s="177"/>
      <c r="STK36" s="120"/>
      <c r="STL36" s="177"/>
      <c r="STM36" s="120"/>
      <c r="STN36" s="177"/>
      <c r="STO36" s="120"/>
      <c r="STP36" s="177"/>
      <c r="STQ36" s="120"/>
      <c r="STR36" s="177"/>
      <c r="STS36" s="120"/>
      <c r="STT36" s="177"/>
      <c r="STU36" s="120"/>
      <c r="STV36" s="177"/>
      <c r="STW36" s="120"/>
      <c r="STX36" s="177"/>
      <c r="STY36" s="120"/>
      <c r="STZ36" s="177"/>
      <c r="SUA36" s="120"/>
      <c r="SUB36" s="177"/>
      <c r="SUC36" s="120"/>
      <c r="SUD36" s="177"/>
      <c r="SUE36" s="120"/>
      <c r="SUF36" s="177"/>
      <c r="SUG36" s="120"/>
      <c r="SUH36" s="177"/>
      <c r="SUI36" s="120"/>
      <c r="SUJ36" s="177"/>
      <c r="SUK36" s="120"/>
      <c r="SUL36" s="177"/>
      <c r="SUM36" s="120"/>
      <c r="SUN36" s="177"/>
      <c r="SUO36" s="120"/>
      <c r="SUP36" s="177"/>
      <c r="SUQ36" s="120"/>
      <c r="SUR36" s="177"/>
      <c r="SUS36" s="120"/>
      <c r="SUT36" s="177"/>
      <c r="SUU36" s="120"/>
      <c r="SUV36" s="177"/>
      <c r="SUW36" s="120"/>
      <c r="SUX36" s="177"/>
      <c r="SUY36" s="120"/>
      <c r="SUZ36" s="177"/>
      <c r="SVA36" s="120"/>
      <c r="SVB36" s="177"/>
      <c r="SVC36" s="120"/>
      <c r="SVD36" s="177"/>
      <c r="SVE36" s="120"/>
      <c r="SVF36" s="177"/>
      <c r="SVG36" s="120"/>
      <c r="SVH36" s="177"/>
      <c r="SVI36" s="120"/>
      <c r="SVJ36" s="177"/>
      <c r="SVK36" s="120"/>
      <c r="SVL36" s="177"/>
      <c r="SVM36" s="120"/>
      <c r="SVN36" s="177"/>
      <c r="SVO36" s="120"/>
      <c r="SVP36" s="177"/>
      <c r="SVQ36" s="120"/>
      <c r="SVR36" s="177"/>
      <c r="SVS36" s="120"/>
      <c r="SVT36" s="177"/>
      <c r="SVU36" s="120"/>
      <c r="SVV36" s="177"/>
      <c r="SVW36" s="120"/>
      <c r="SVX36" s="177"/>
      <c r="SVY36" s="120"/>
      <c r="SVZ36" s="177"/>
      <c r="SWA36" s="120"/>
      <c r="SWB36" s="177"/>
      <c r="SWC36" s="120"/>
      <c r="SWD36" s="177"/>
      <c r="SWE36" s="120"/>
      <c r="SWF36" s="177"/>
      <c r="SWG36" s="120"/>
      <c r="SWH36" s="177"/>
      <c r="SWI36" s="120"/>
      <c r="SWJ36" s="177"/>
      <c r="SWK36" s="120"/>
      <c r="SWL36" s="177"/>
      <c r="SWM36" s="120"/>
      <c r="SWN36" s="177"/>
      <c r="SWO36" s="120"/>
      <c r="SWP36" s="177"/>
      <c r="SWQ36" s="120"/>
      <c r="SWR36" s="177"/>
      <c r="SWS36" s="120"/>
      <c r="SWT36" s="177"/>
      <c r="SWU36" s="120"/>
      <c r="SWV36" s="177"/>
      <c r="SWW36" s="120"/>
      <c r="SWX36" s="177"/>
      <c r="SWY36" s="120"/>
      <c r="SWZ36" s="177"/>
      <c r="SXA36" s="120"/>
      <c r="SXB36" s="177"/>
      <c r="SXC36" s="120"/>
      <c r="SXD36" s="177"/>
      <c r="SXE36" s="120"/>
      <c r="SXF36" s="177"/>
      <c r="SXG36" s="120"/>
      <c r="SXH36" s="177"/>
      <c r="SXI36" s="120"/>
      <c r="SXJ36" s="177"/>
      <c r="SXK36" s="120"/>
      <c r="SXL36" s="177"/>
      <c r="SXM36" s="120"/>
      <c r="SXN36" s="177"/>
      <c r="SXO36" s="120"/>
      <c r="SXP36" s="177"/>
      <c r="SXQ36" s="120"/>
      <c r="SXR36" s="177"/>
      <c r="SXS36" s="120"/>
      <c r="SXT36" s="177"/>
      <c r="SXU36" s="120"/>
      <c r="SXV36" s="177"/>
      <c r="SXW36" s="120"/>
      <c r="SXX36" s="177"/>
      <c r="SXY36" s="120"/>
      <c r="SXZ36" s="177"/>
      <c r="SYA36" s="120"/>
      <c r="SYB36" s="177"/>
      <c r="SYC36" s="120"/>
      <c r="SYD36" s="177"/>
      <c r="SYE36" s="120"/>
      <c r="SYF36" s="177"/>
      <c r="SYG36" s="120"/>
      <c r="SYH36" s="177"/>
      <c r="SYI36" s="120"/>
      <c r="SYJ36" s="177"/>
      <c r="SYK36" s="120"/>
      <c r="SYL36" s="177"/>
      <c r="SYM36" s="120"/>
      <c r="SYN36" s="177"/>
      <c r="SYO36" s="120"/>
      <c r="SYP36" s="177"/>
      <c r="SYQ36" s="120"/>
      <c r="SYR36" s="177"/>
      <c r="SYS36" s="120"/>
      <c r="SYT36" s="177"/>
      <c r="SYU36" s="120"/>
      <c r="SYV36" s="177"/>
      <c r="SYW36" s="120"/>
      <c r="SYX36" s="177"/>
      <c r="SYY36" s="120"/>
      <c r="SYZ36" s="177"/>
      <c r="SZA36" s="120"/>
      <c r="SZB36" s="177"/>
      <c r="SZC36" s="120"/>
      <c r="SZD36" s="177"/>
      <c r="SZE36" s="120"/>
      <c r="SZF36" s="177"/>
      <c r="SZG36" s="120"/>
      <c r="SZH36" s="177"/>
      <c r="SZI36" s="120"/>
      <c r="SZJ36" s="177"/>
      <c r="SZK36" s="120"/>
      <c r="SZL36" s="177"/>
      <c r="SZM36" s="120"/>
      <c r="SZN36" s="177"/>
      <c r="SZO36" s="120"/>
      <c r="SZP36" s="177"/>
      <c r="SZQ36" s="120"/>
      <c r="SZR36" s="177"/>
      <c r="SZS36" s="120"/>
      <c r="SZT36" s="177"/>
      <c r="SZU36" s="120"/>
      <c r="SZV36" s="177"/>
      <c r="SZW36" s="120"/>
      <c r="SZX36" s="177"/>
      <c r="SZY36" s="120"/>
      <c r="SZZ36" s="177"/>
      <c r="TAA36" s="120"/>
      <c r="TAB36" s="177"/>
      <c r="TAC36" s="120"/>
      <c r="TAD36" s="177"/>
      <c r="TAE36" s="120"/>
      <c r="TAF36" s="177"/>
      <c r="TAG36" s="120"/>
      <c r="TAH36" s="177"/>
      <c r="TAI36" s="120"/>
      <c r="TAJ36" s="177"/>
      <c r="TAK36" s="120"/>
      <c r="TAL36" s="177"/>
      <c r="TAM36" s="120"/>
      <c r="TAN36" s="177"/>
      <c r="TAO36" s="120"/>
      <c r="TAP36" s="177"/>
      <c r="TAQ36" s="120"/>
      <c r="TAR36" s="177"/>
      <c r="TAS36" s="120"/>
      <c r="TAT36" s="177"/>
      <c r="TAU36" s="120"/>
      <c r="TAV36" s="177"/>
      <c r="TAW36" s="120"/>
      <c r="TAX36" s="177"/>
      <c r="TAY36" s="120"/>
      <c r="TAZ36" s="177"/>
      <c r="TBA36" s="120"/>
      <c r="TBB36" s="177"/>
      <c r="TBC36" s="120"/>
      <c r="TBD36" s="177"/>
      <c r="TBE36" s="120"/>
      <c r="TBF36" s="177"/>
      <c r="TBG36" s="120"/>
      <c r="TBH36" s="177"/>
      <c r="TBI36" s="120"/>
      <c r="TBJ36" s="177"/>
      <c r="TBK36" s="120"/>
      <c r="TBL36" s="177"/>
      <c r="TBM36" s="120"/>
      <c r="TBN36" s="177"/>
      <c r="TBO36" s="120"/>
      <c r="TBP36" s="177"/>
      <c r="TBQ36" s="120"/>
      <c r="TBR36" s="177"/>
      <c r="TBS36" s="120"/>
      <c r="TBT36" s="177"/>
      <c r="TBU36" s="120"/>
      <c r="TBV36" s="177"/>
      <c r="TBW36" s="120"/>
      <c r="TBX36" s="177"/>
      <c r="TBY36" s="120"/>
      <c r="TBZ36" s="177"/>
      <c r="TCA36" s="120"/>
      <c r="TCB36" s="177"/>
      <c r="TCC36" s="120"/>
      <c r="TCD36" s="177"/>
      <c r="TCE36" s="120"/>
      <c r="TCF36" s="177"/>
      <c r="TCG36" s="120"/>
      <c r="TCH36" s="177"/>
      <c r="TCI36" s="120"/>
      <c r="TCJ36" s="177"/>
      <c r="TCK36" s="120"/>
      <c r="TCL36" s="177"/>
      <c r="TCM36" s="120"/>
      <c r="TCN36" s="177"/>
      <c r="TCO36" s="120"/>
      <c r="TCP36" s="177"/>
      <c r="TCQ36" s="120"/>
      <c r="TCR36" s="177"/>
      <c r="TCS36" s="120"/>
      <c r="TCT36" s="177"/>
      <c r="TCU36" s="120"/>
      <c r="TCV36" s="177"/>
      <c r="TCW36" s="120"/>
      <c r="TCX36" s="177"/>
      <c r="TCY36" s="120"/>
      <c r="TCZ36" s="177"/>
      <c r="TDA36" s="120"/>
      <c r="TDB36" s="177"/>
      <c r="TDC36" s="120"/>
      <c r="TDD36" s="177"/>
      <c r="TDE36" s="120"/>
      <c r="TDF36" s="177"/>
      <c r="TDG36" s="120"/>
      <c r="TDH36" s="177"/>
      <c r="TDI36" s="120"/>
      <c r="TDJ36" s="177"/>
      <c r="TDK36" s="120"/>
      <c r="TDL36" s="177"/>
      <c r="TDM36" s="120"/>
      <c r="TDN36" s="177"/>
      <c r="TDO36" s="120"/>
      <c r="TDP36" s="177"/>
      <c r="TDQ36" s="120"/>
      <c r="TDR36" s="177"/>
      <c r="TDS36" s="120"/>
      <c r="TDT36" s="177"/>
      <c r="TDU36" s="120"/>
      <c r="TDV36" s="177"/>
      <c r="TDW36" s="120"/>
      <c r="TDX36" s="177"/>
      <c r="TDY36" s="120"/>
      <c r="TDZ36" s="177"/>
      <c r="TEA36" s="120"/>
      <c r="TEB36" s="177"/>
      <c r="TEC36" s="120"/>
      <c r="TED36" s="177"/>
      <c r="TEE36" s="120"/>
      <c r="TEF36" s="177"/>
      <c r="TEG36" s="120"/>
      <c r="TEH36" s="177"/>
      <c r="TEI36" s="120"/>
      <c r="TEJ36" s="177"/>
      <c r="TEK36" s="120"/>
      <c r="TEL36" s="177"/>
      <c r="TEM36" s="120"/>
      <c r="TEN36" s="177"/>
      <c r="TEO36" s="120"/>
      <c r="TEP36" s="177"/>
      <c r="TEQ36" s="120"/>
      <c r="TER36" s="177"/>
      <c r="TES36" s="120"/>
      <c r="TET36" s="177"/>
      <c r="TEU36" s="120"/>
      <c r="TEV36" s="177"/>
      <c r="TEW36" s="120"/>
      <c r="TEX36" s="177"/>
      <c r="TEY36" s="120"/>
      <c r="TEZ36" s="177"/>
      <c r="TFA36" s="120"/>
      <c r="TFB36" s="177"/>
      <c r="TFC36" s="120"/>
      <c r="TFD36" s="177"/>
      <c r="TFE36" s="120"/>
      <c r="TFF36" s="177"/>
      <c r="TFG36" s="120"/>
      <c r="TFH36" s="177"/>
      <c r="TFI36" s="120"/>
      <c r="TFJ36" s="177"/>
      <c r="TFK36" s="120"/>
      <c r="TFL36" s="177"/>
      <c r="TFM36" s="120"/>
      <c r="TFN36" s="177"/>
      <c r="TFO36" s="120"/>
      <c r="TFP36" s="177"/>
      <c r="TFQ36" s="120"/>
      <c r="TFR36" s="177"/>
      <c r="TFS36" s="120"/>
      <c r="TFT36" s="177"/>
      <c r="TFU36" s="120"/>
      <c r="TFV36" s="177"/>
      <c r="TFW36" s="120"/>
      <c r="TFX36" s="177"/>
      <c r="TFY36" s="120"/>
      <c r="TFZ36" s="177"/>
      <c r="TGA36" s="120"/>
      <c r="TGB36" s="177"/>
      <c r="TGC36" s="120"/>
      <c r="TGD36" s="177"/>
      <c r="TGE36" s="120"/>
      <c r="TGF36" s="177"/>
      <c r="TGG36" s="120"/>
      <c r="TGH36" s="177"/>
      <c r="TGI36" s="120"/>
      <c r="TGJ36" s="177"/>
      <c r="TGK36" s="120"/>
      <c r="TGL36" s="177"/>
      <c r="TGM36" s="120"/>
      <c r="TGN36" s="177"/>
      <c r="TGO36" s="120"/>
      <c r="TGP36" s="177"/>
      <c r="TGQ36" s="120"/>
      <c r="TGR36" s="177"/>
      <c r="TGS36" s="120"/>
      <c r="TGT36" s="177"/>
      <c r="TGU36" s="120"/>
      <c r="TGV36" s="177"/>
      <c r="TGW36" s="120"/>
      <c r="TGX36" s="177"/>
      <c r="TGY36" s="120"/>
      <c r="TGZ36" s="177"/>
      <c r="THA36" s="120"/>
      <c r="THB36" s="177"/>
      <c r="THC36" s="120"/>
      <c r="THD36" s="177"/>
      <c r="THE36" s="120"/>
      <c r="THF36" s="177"/>
      <c r="THG36" s="120"/>
      <c r="THH36" s="177"/>
      <c r="THI36" s="120"/>
      <c r="THJ36" s="177"/>
      <c r="THK36" s="120"/>
      <c r="THL36" s="177"/>
      <c r="THM36" s="120"/>
      <c r="THN36" s="177"/>
      <c r="THO36" s="120"/>
      <c r="THP36" s="177"/>
      <c r="THQ36" s="120"/>
      <c r="THR36" s="177"/>
      <c r="THS36" s="120"/>
      <c r="THT36" s="177"/>
      <c r="THU36" s="120"/>
      <c r="THV36" s="177"/>
      <c r="THW36" s="120"/>
      <c r="THX36" s="177"/>
      <c r="THY36" s="120"/>
      <c r="THZ36" s="177"/>
      <c r="TIA36" s="120"/>
      <c r="TIB36" s="177"/>
      <c r="TIC36" s="120"/>
      <c r="TID36" s="177"/>
      <c r="TIE36" s="120"/>
      <c r="TIF36" s="177"/>
      <c r="TIG36" s="120"/>
      <c r="TIH36" s="177"/>
      <c r="TII36" s="120"/>
      <c r="TIJ36" s="177"/>
      <c r="TIK36" s="120"/>
      <c r="TIL36" s="177"/>
      <c r="TIM36" s="120"/>
      <c r="TIN36" s="177"/>
      <c r="TIO36" s="120"/>
      <c r="TIP36" s="177"/>
      <c r="TIQ36" s="120"/>
      <c r="TIR36" s="177"/>
      <c r="TIS36" s="120"/>
      <c r="TIT36" s="177"/>
      <c r="TIU36" s="120"/>
      <c r="TIV36" s="177"/>
      <c r="TIW36" s="120"/>
      <c r="TIX36" s="177"/>
      <c r="TIY36" s="120"/>
      <c r="TIZ36" s="177"/>
      <c r="TJA36" s="120"/>
      <c r="TJB36" s="177"/>
      <c r="TJC36" s="120"/>
      <c r="TJD36" s="177"/>
      <c r="TJE36" s="120"/>
      <c r="TJF36" s="177"/>
      <c r="TJG36" s="120"/>
      <c r="TJH36" s="177"/>
      <c r="TJI36" s="120"/>
      <c r="TJJ36" s="177"/>
      <c r="TJK36" s="120"/>
      <c r="TJL36" s="177"/>
      <c r="TJM36" s="120"/>
      <c r="TJN36" s="177"/>
      <c r="TJO36" s="120"/>
      <c r="TJP36" s="177"/>
      <c r="TJQ36" s="120"/>
      <c r="TJR36" s="177"/>
      <c r="TJS36" s="120"/>
      <c r="TJT36" s="177"/>
      <c r="TJU36" s="120"/>
      <c r="TJV36" s="177"/>
      <c r="TJW36" s="120"/>
      <c r="TJX36" s="177"/>
      <c r="TJY36" s="120"/>
      <c r="TJZ36" s="177"/>
      <c r="TKA36" s="120"/>
      <c r="TKB36" s="177"/>
      <c r="TKC36" s="120"/>
      <c r="TKD36" s="177"/>
      <c r="TKE36" s="120"/>
      <c r="TKF36" s="177"/>
      <c r="TKG36" s="120"/>
      <c r="TKH36" s="177"/>
      <c r="TKI36" s="120"/>
      <c r="TKJ36" s="177"/>
      <c r="TKK36" s="120"/>
      <c r="TKL36" s="177"/>
      <c r="TKM36" s="120"/>
      <c r="TKN36" s="177"/>
      <c r="TKO36" s="120"/>
      <c r="TKP36" s="177"/>
      <c r="TKQ36" s="120"/>
      <c r="TKR36" s="177"/>
      <c r="TKS36" s="120"/>
      <c r="TKT36" s="177"/>
      <c r="TKU36" s="120"/>
      <c r="TKV36" s="177"/>
      <c r="TKW36" s="120"/>
      <c r="TKX36" s="177"/>
      <c r="TKY36" s="120"/>
      <c r="TKZ36" s="177"/>
      <c r="TLA36" s="120"/>
      <c r="TLB36" s="177"/>
      <c r="TLC36" s="120"/>
      <c r="TLD36" s="177"/>
      <c r="TLE36" s="120"/>
      <c r="TLF36" s="177"/>
      <c r="TLG36" s="120"/>
      <c r="TLH36" s="177"/>
      <c r="TLI36" s="120"/>
      <c r="TLJ36" s="177"/>
      <c r="TLK36" s="120"/>
      <c r="TLL36" s="177"/>
      <c r="TLM36" s="120"/>
      <c r="TLN36" s="177"/>
      <c r="TLO36" s="120"/>
      <c r="TLP36" s="177"/>
      <c r="TLQ36" s="120"/>
      <c r="TLR36" s="177"/>
      <c r="TLS36" s="120"/>
      <c r="TLT36" s="177"/>
      <c r="TLU36" s="120"/>
      <c r="TLV36" s="177"/>
      <c r="TLW36" s="120"/>
      <c r="TLX36" s="177"/>
      <c r="TLY36" s="120"/>
      <c r="TLZ36" s="177"/>
      <c r="TMA36" s="120"/>
      <c r="TMB36" s="177"/>
      <c r="TMC36" s="120"/>
      <c r="TMD36" s="177"/>
      <c r="TME36" s="120"/>
      <c r="TMF36" s="177"/>
      <c r="TMG36" s="120"/>
      <c r="TMH36" s="177"/>
      <c r="TMI36" s="120"/>
      <c r="TMJ36" s="177"/>
      <c r="TMK36" s="120"/>
      <c r="TML36" s="177"/>
      <c r="TMM36" s="120"/>
      <c r="TMN36" s="177"/>
      <c r="TMO36" s="120"/>
      <c r="TMP36" s="177"/>
      <c r="TMQ36" s="120"/>
      <c r="TMR36" s="177"/>
      <c r="TMS36" s="120"/>
      <c r="TMT36" s="177"/>
      <c r="TMU36" s="120"/>
      <c r="TMV36" s="177"/>
      <c r="TMW36" s="120"/>
      <c r="TMX36" s="177"/>
      <c r="TMY36" s="120"/>
      <c r="TMZ36" s="177"/>
      <c r="TNA36" s="120"/>
      <c r="TNB36" s="177"/>
      <c r="TNC36" s="120"/>
      <c r="TND36" s="177"/>
      <c r="TNE36" s="120"/>
      <c r="TNF36" s="177"/>
      <c r="TNG36" s="120"/>
      <c r="TNH36" s="177"/>
      <c r="TNI36" s="120"/>
      <c r="TNJ36" s="177"/>
      <c r="TNK36" s="120"/>
      <c r="TNL36" s="177"/>
      <c r="TNM36" s="120"/>
      <c r="TNN36" s="177"/>
      <c r="TNO36" s="120"/>
      <c r="TNP36" s="177"/>
      <c r="TNQ36" s="120"/>
      <c r="TNR36" s="177"/>
      <c r="TNS36" s="120"/>
      <c r="TNT36" s="177"/>
      <c r="TNU36" s="120"/>
      <c r="TNV36" s="177"/>
      <c r="TNW36" s="120"/>
      <c r="TNX36" s="177"/>
      <c r="TNY36" s="120"/>
      <c r="TNZ36" s="177"/>
      <c r="TOA36" s="120"/>
      <c r="TOB36" s="177"/>
      <c r="TOC36" s="120"/>
      <c r="TOD36" s="177"/>
      <c r="TOE36" s="120"/>
      <c r="TOF36" s="177"/>
      <c r="TOG36" s="120"/>
      <c r="TOH36" s="177"/>
      <c r="TOI36" s="120"/>
      <c r="TOJ36" s="177"/>
      <c r="TOK36" s="120"/>
      <c r="TOL36" s="177"/>
      <c r="TOM36" s="120"/>
      <c r="TON36" s="177"/>
      <c r="TOO36" s="120"/>
      <c r="TOP36" s="177"/>
      <c r="TOQ36" s="120"/>
      <c r="TOR36" s="177"/>
      <c r="TOS36" s="120"/>
      <c r="TOT36" s="177"/>
      <c r="TOU36" s="120"/>
      <c r="TOV36" s="177"/>
      <c r="TOW36" s="120"/>
      <c r="TOX36" s="177"/>
      <c r="TOY36" s="120"/>
      <c r="TOZ36" s="177"/>
      <c r="TPA36" s="120"/>
      <c r="TPB36" s="177"/>
      <c r="TPC36" s="120"/>
      <c r="TPD36" s="177"/>
      <c r="TPE36" s="120"/>
      <c r="TPF36" s="177"/>
      <c r="TPG36" s="120"/>
      <c r="TPH36" s="177"/>
      <c r="TPI36" s="120"/>
      <c r="TPJ36" s="177"/>
      <c r="TPK36" s="120"/>
      <c r="TPL36" s="177"/>
      <c r="TPM36" s="120"/>
      <c r="TPN36" s="177"/>
      <c r="TPO36" s="120"/>
      <c r="TPP36" s="177"/>
      <c r="TPQ36" s="120"/>
      <c r="TPR36" s="177"/>
      <c r="TPS36" s="120"/>
      <c r="TPT36" s="177"/>
      <c r="TPU36" s="120"/>
      <c r="TPV36" s="177"/>
      <c r="TPW36" s="120"/>
      <c r="TPX36" s="177"/>
      <c r="TPY36" s="120"/>
      <c r="TPZ36" s="177"/>
      <c r="TQA36" s="120"/>
      <c r="TQB36" s="177"/>
      <c r="TQC36" s="120"/>
      <c r="TQD36" s="177"/>
      <c r="TQE36" s="120"/>
      <c r="TQF36" s="177"/>
      <c r="TQG36" s="120"/>
      <c r="TQH36" s="177"/>
      <c r="TQI36" s="120"/>
      <c r="TQJ36" s="177"/>
      <c r="TQK36" s="120"/>
      <c r="TQL36" s="177"/>
      <c r="TQM36" s="120"/>
      <c r="TQN36" s="177"/>
      <c r="TQO36" s="120"/>
      <c r="TQP36" s="177"/>
      <c r="TQQ36" s="120"/>
      <c r="TQR36" s="177"/>
      <c r="TQS36" s="120"/>
      <c r="TQT36" s="177"/>
      <c r="TQU36" s="120"/>
      <c r="TQV36" s="177"/>
      <c r="TQW36" s="120"/>
      <c r="TQX36" s="177"/>
      <c r="TQY36" s="120"/>
      <c r="TQZ36" s="177"/>
      <c r="TRA36" s="120"/>
      <c r="TRB36" s="177"/>
      <c r="TRC36" s="120"/>
      <c r="TRD36" s="177"/>
      <c r="TRE36" s="120"/>
      <c r="TRF36" s="177"/>
      <c r="TRG36" s="120"/>
      <c r="TRH36" s="177"/>
      <c r="TRI36" s="120"/>
      <c r="TRJ36" s="177"/>
      <c r="TRK36" s="120"/>
      <c r="TRL36" s="177"/>
      <c r="TRM36" s="120"/>
      <c r="TRN36" s="177"/>
      <c r="TRO36" s="120"/>
      <c r="TRP36" s="177"/>
      <c r="TRQ36" s="120"/>
      <c r="TRR36" s="177"/>
      <c r="TRS36" s="120"/>
      <c r="TRT36" s="177"/>
      <c r="TRU36" s="120"/>
      <c r="TRV36" s="177"/>
      <c r="TRW36" s="120"/>
      <c r="TRX36" s="177"/>
      <c r="TRY36" s="120"/>
      <c r="TRZ36" s="177"/>
      <c r="TSA36" s="120"/>
      <c r="TSB36" s="177"/>
      <c r="TSC36" s="120"/>
      <c r="TSD36" s="177"/>
      <c r="TSE36" s="120"/>
      <c r="TSF36" s="177"/>
      <c r="TSG36" s="120"/>
      <c r="TSH36" s="177"/>
      <c r="TSI36" s="120"/>
      <c r="TSJ36" s="177"/>
      <c r="TSK36" s="120"/>
      <c r="TSL36" s="177"/>
      <c r="TSM36" s="120"/>
      <c r="TSN36" s="177"/>
      <c r="TSO36" s="120"/>
      <c r="TSP36" s="177"/>
      <c r="TSQ36" s="120"/>
      <c r="TSR36" s="177"/>
      <c r="TSS36" s="120"/>
      <c r="TST36" s="177"/>
      <c r="TSU36" s="120"/>
      <c r="TSV36" s="177"/>
      <c r="TSW36" s="120"/>
      <c r="TSX36" s="177"/>
      <c r="TSY36" s="120"/>
      <c r="TSZ36" s="177"/>
      <c r="TTA36" s="120"/>
      <c r="TTB36" s="177"/>
      <c r="TTC36" s="120"/>
      <c r="TTD36" s="177"/>
      <c r="TTE36" s="120"/>
      <c r="TTF36" s="177"/>
      <c r="TTG36" s="120"/>
      <c r="TTH36" s="177"/>
      <c r="TTI36" s="120"/>
      <c r="TTJ36" s="177"/>
      <c r="TTK36" s="120"/>
      <c r="TTL36" s="177"/>
      <c r="TTM36" s="120"/>
      <c r="TTN36" s="177"/>
      <c r="TTO36" s="120"/>
      <c r="TTP36" s="177"/>
      <c r="TTQ36" s="120"/>
      <c r="TTR36" s="177"/>
      <c r="TTS36" s="120"/>
      <c r="TTT36" s="177"/>
      <c r="TTU36" s="120"/>
      <c r="TTV36" s="177"/>
      <c r="TTW36" s="120"/>
      <c r="TTX36" s="177"/>
      <c r="TTY36" s="120"/>
      <c r="TTZ36" s="177"/>
      <c r="TUA36" s="120"/>
      <c r="TUB36" s="177"/>
      <c r="TUC36" s="120"/>
      <c r="TUD36" s="177"/>
      <c r="TUE36" s="120"/>
      <c r="TUF36" s="177"/>
      <c r="TUG36" s="120"/>
      <c r="TUH36" s="177"/>
      <c r="TUI36" s="120"/>
      <c r="TUJ36" s="177"/>
      <c r="TUK36" s="120"/>
      <c r="TUL36" s="177"/>
      <c r="TUM36" s="120"/>
      <c r="TUN36" s="177"/>
      <c r="TUO36" s="120"/>
      <c r="TUP36" s="177"/>
      <c r="TUQ36" s="120"/>
      <c r="TUR36" s="177"/>
      <c r="TUS36" s="120"/>
      <c r="TUT36" s="177"/>
      <c r="TUU36" s="120"/>
      <c r="TUV36" s="177"/>
      <c r="TUW36" s="120"/>
      <c r="TUX36" s="177"/>
      <c r="TUY36" s="120"/>
      <c r="TUZ36" s="177"/>
      <c r="TVA36" s="120"/>
      <c r="TVB36" s="177"/>
      <c r="TVC36" s="120"/>
      <c r="TVD36" s="177"/>
      <c r="TVE36" s="120"/>
      <c r="TVF36" s="177"/>
      <c r="TVG36" s="120"/>
      <c r="TVH36" s="177"/>
      <c r="TVI36" s="120"/>
      <c r="TVJ36" s="177"/>
      <c r="TVK36" s="120"/>
      <c r="TVL36" s="177"/>
      <c r="TVM36" s="120"/>
      <c r="TVN36" s="177"/>
      <c r="TVO36" s="120"/>
      <c r="TVP36" s="177"/>
      <c r="TVQ36" s="120"/>
      <c r="TVR36" s="177"/>
      <c r="TVS36" s="120"/>
      <c r="TVT36" s="177"/>
      <c r="TVU36" s="120"/>
      <c r="TVV36" s="177"/>
      <c r="TVW36" s="120"/>
      <c r="TVX36" s="177"/>
      <c r="TVY36" s="120"/>
      <c r="TVZ36" s="177"/>
      <c r="TWA36" s="120"/>
      <c r="TWB36" s="177"/>
      <c r="TWC36" s="120"/>
      <c r="TWD36" s="177"/>
      <c r="TWE36" s="120"/>
      <c r="TWF36" s="177"/>
      <c r="TWG36" s="120"/>
      <c r="TWH36" s="177"/>
      <c r="TWI36" s="120"/>
      <c r="TWJ36" s="177"/>
      <c r="TWK36" s="120"/>
      <c r="TWL36" s="177"/>
      <c r="TWM36" s="120"/>
      <c r="TWN36" s="177"/>
      <c r="TWO36" s="120"/>
      <c r="TWP36" s="177"/>
      <c r="TWQ36" s="120"/>
      <c r="TWR36" s="177"/>
      <c r="TWS36" s="120"/>
      <c r="TWT36" s="177"/>
      <c r="TWU36" s="120"/>
      <c r="TWV36" s="177"/>
      <c r="TWW36" s="120"/>
      <c r="TWX36" s="177"/>
      <c r="TWY36" s="120"/>
      <c r="TWZ36" s="177"/>
      <c r="TXA36" s="120"/>
      <c r="TXB36" s="177"/>
      <c r="TXC36" s="120"/>
      <c r="TXD36" s="177"/>
      <c r="TXE36" s="120"/>
      <c r="TXF36" s="177"/>
      <c r="TXG36" s="120"/>
      <c r="TXH36" s="177"/>
      <c r="TXI36" s="120"/>
      <c r="TXJ36" s="177"/>
      <c r="TXK36" s="120"/>
      <c r="TXL36" s="177"/>
      <c r="TXM36" s="120"/>
      <c r="TXN36" s="177"/>
      <c r="TXO36" s="120"/>
      <c r="TXP36" s="177"/>
      <c r="TXQ36" s="120"/>
      <c r="TXR36" s="177"/>
      <c r="TXS36" s="120"/>
      <c r="TXT36" s="177"/>
      <c r="TXU36" s="120"/>
      <c r="TXV36" s="177"/>
      <c r="TXW36" s="120"/>
      <c r="TXX36" s="177"/>
      <c r="TXY36" s="120"/>
      <c r="TXZ36" s="177"/>
      <c r="TYA36" s="120"/>
      <c r="TYB36" s="177"/>
      <c r="TYC36" s="120"/>
      <c r="TYD36" s="177"/>
      <c r="TYE36" s="120"/>
      <c r="TYF36" s="177"/>
      <c r="TYG36" s="120"/>
      <c r="TYH36" s="177"/>
      <c r="TYI36" s="120"/>
      <c r="TYJ36" s="177"/>
      <c r="TYK36" s="120"/>
      <c r="TYL36" s="177"/>
      <c r="TYM36" s="120"/>
      <c r="TYN36" s="177"/>
      <c r="TYO36" s="120"/>
      <c r="TYP36" s="177"/>
      <c r="TYQ36" s="120"/>
      <c r="TYR36" s="177"/>
      <c r="TYS36" s="120"/>
      <c r="TYT36" s="177"/>
      <c r="TYU36" s="120"/>
      <c r="TYV36" s="177"/>
      <c r="TYW36" s="120"/>
      <c r="TYX36" s="177"/>
      <c r="TYY36" s="120"/>
      <c r="TYZ36" s="177"/>
      <c r="TZA36" s="120"/>
      <c r="TZB36" s="177"/>
      <c r="TZC36" s="120"/>
      <c r="TZD36" s="177"/>
      <c r="TZE36" s="120"/>
      <c r="TZF36" s="177"/>
      <c r="TZG36" s="120"/>
      <c r="TZH36" s="177"/>
      <c r="TZI36" s="120"/>
      <c r="TZJ36" s="177"/>
      <c r="TZK36" s="120"/>
      <c r="TZL36" s="177"/>
      <c r="TZM36" s="120"/>
      <c r="TZN36" s="177"/>
      <c r="TZO36" s="120"/>
      <c r="TZP36" s="177"/>
      <c r="TZQ36" s="120"/>
      <c r="TZR36" s="177"/>
      <c r="TZS36" s="120"/>
      <c r="TZT36" s="177"/>
      <c r="TZU36" s="120"/>
      <c r="TZV36" s="177"/>
      <c r="TZW36" s="120"/>
      <c r="TZX36" s="177"/>
      <c r="TZY36" s="120"/>
      <c r="TZZ36" s="177"/>
      <c r="UAA36" s="120"/>
      <c r="UAB36" s="177"/>
      <c r="UAC36" s="120"/>
      <c r="UAD36" s="177"/>
      <c r="UAE36" s="120"/>
      <c r="UAF36" s="177"/>
      <c r="UAG36" s="120"/>
      <c r="UAH36" s="177"/>
      <c r="UAI36" s="120"/>
      <c r="UAJ36" s="177"/>
      <c r="UAK36" s="120"/>
      <c r="UAL36" s="177"/>
      <c r="UAM36" s="120"/>
      <c r="UAN36" s="177"/>
      <c r="UAO36" s="120"/>
      <c r="UAP36" s="177"/>
      <c r="UAQ36" s="120"/>
      <c r="UAR36" s="177"/>
      <c r="UAS36" s="120"/>
      <c r="UAT36" s="177"/>
      <c r="UAU36" s="120"/>
      <c r="UAV36" s="177"/>
      <c r="UAW36" s="120"/>
      <c r="UAX36" s="177"/>
      <c r="UAY36" s="120"/>
      <c r="UAZ36" s="177"/>
      <c r="UBA36" s="120"/>
      <c r="UBB36" s="177"/>
      <c r="UBC36" s="120"/>
      <c r="UBD36" s="177"/>
      <c r="UBE36" s="120"/>
      <c r="UBF36" s="177"/>
      <c r="UBG36" s="120"/>
      <c r="UBH36" s="177"/>
      <c r="UBI36" s="120"/>
      <c r="UBJ36" s="177"/>
      <c r="UBK36" s="120"/>
      <c r="UBL36" s="177"/>
      <c r="UBM36" s="120"/>
      <c r="UBN36" s="177"/>
      <c r="UBO36" s="120"/>
      <c r="UBP36" s="177"/>
      <c r="UBQ36" s="120"/>
      <c r="UBR36" s="177"/>
      <c r="UBS36" s="120"/>
      <c r="UBT36" s="177"/>
      <c r="UBU36" s="120"/>
      <c r="UBV36" s="177"/>
      <c r="UBW36" s="120"/>
      <c r="UBX36" s="177"/>
      <c r="UBY36" s="120"/>
      <c r="UBZ36" s="177"/>
      <c r="UCA36" s="120"/>
      <c r="UCB36" s="177"/>
      <c r="UCC36" s="120"/>
      <c r="UCD36" s="177"/>
      <c r="UCE36" s="120"/>
      <c r="UCF36" s="177"/>
      <c r="UCG36" s="120"/>
      <c r="UCH36" s="177"/>
      <c r="UCI36" s="120"/>
      <c r="UCJ36" s="177"/>
      <c r="UCK36" s="120"/>
      <c r="UCL36" s="177"/>
      <c r="UCM36" s="120"/>
      <c r="UCN36" s="177"/>
      <c r="UCO36" s="120"/>
      <c r="UCP36" s="177"/>
      <c r="UCQ36" s="120"/>
      <c r="UCR36" s="177"/>
      <c r="UCS36" s="120"/>
      <c r="UCT36" s="177"/>
      <c r="UCU36" s="120"/>
      <c r="UCV36" s="177"/>
      <c r="UCW36" s="120"/>
      <c r="UCX36" s="177"/>
      <c r="UCY36" s="120"/>
      <c r="UCZ36" s="177"/>
      <c r="UDA36" s="120"/>
      <c r="UDB36" s="177"/>
      <c r="UDC36" s="120"/>
      <c r="UDD36" s="177"/>
      <c r="UDE36" s="120"/>
      <c r="UDF36" s="177"/>
      <c r="UDG36" s="120"/>
      <c r="UDH36" s="177"/>
      <c r="UDI36" s="120"/>
      <c r="UDJ36" s="177"/>
      <c r="UDK36" s="120"/>
      <c r="UDL36" s="177"/>
      <c r="UDM36" s="120"/>
      <c r="UDN36" s="177"/>
      <c r="UDO36" s="120"/>
      <c r="UDP36" s="177"/>
      <c r="UDQ36" s="120"/>
      <c r="UDR36" s="177"/>
      <c r="UDS36" s="120"/>
      <c r="UDT36" s="177"/>
      <c r="UDU36" s="120"/>
      <c r="UDV36" s="177"/>
      <c r="UDW36" s="120"/>
      <c r="UDX36" s="177"/>
      <c r="UDY36" s="120"/>
      <c r="UDZ36" s="177"/>
      <c r="UEA36" s="120"/>
      <c r="UEB36" s="177"/>
      <c r="UEC36" s="120"/>
      <c r="UED36" s="177"/>
      <c r="UEE36" s="120"/>
      <c r="UEF36" s="177"/>
      <c r="UEG36" s="120"/>
      <c r="UEH36" s="177"/>
      <c r="UEI36" s="120"/>
      <c r="UEJ36" s="177"/>
      <c r="UEK36" s="120"/>
      <c r="UEL36" s="177"/>
      <c r="UEM36" s="120"/>
      <c r="UEN36" s="177"/>
      <c r="UEO36" s="120"/>
      <c r="UEP36" s="177"/>
      <c r="UEQ36" s="120"/>
      <c r="UER36" s="177"/>
      <c r="UES36" s="120"/>
      <c r="UET36" s="177"/>
      <c r="UEU36" s="120"/>
      <c r="UEV36" s="177"/>
      <c r="UEW36" s="120"/>
      <c r="UEX36" s="177"/>
      <c r="UEY36" s="120"/>
      <c r="UEZ36" s="177"/>
      <c r="UFA36" s="120"/>
      <c r="UFB36" s="177"/>
      <c r="UFC36" s="120"/>
      <c r="UFD36" s="177"/>
      <c r="UFE36" s="120"/>
      <c r="UFF36" s="177"/>
      <c r="UFG36" s="120"/>
      <c r="UFH36" s="177"/>
      <c r="UFI36" s="120"/>
      <c r="UFJ36" s="177"/>
      <c r="UFK36" s="120"/>
      <c r="UFL36" s="177"/>
      <c r="UFM36" s="120"/>
      <c r="UFN36" s="177"/>
      <c r="UFO36" s="120"/>
      <c r="UFP36" s="177"/>
      <c r="UFQ36" s="120"/>
      <c r="UFR36" s="177"/>
      <c r="UFS36" s="120"/>
      <c r="UFT36" s="177"/>
      <c r="UFU36" s="120"/>
      <c r="UFV36" s="177"/>
      <c r="UFW36" s="120"/>
      <c r="UFX36" s="177"/>
      <c r="UFY36" s="120"/>
      <c r="UFZ36" s="177"/>
      <c r="UGA36" s="120"/>
      <c r="UGB36" s="177"/>
      <c r="UGC36" s="120"/>
      <c r="UGD36" s="177"/>
      <c r="UGE36" s="120"/>
      <c r="UGF36" s="177"/>
      <c r="UGG36" s="120"/>
      <c r="UGH36" s="177"/>
      <c r="UGI36" s="120"/>
      <c r="UGJ36" s="177"/>
      <c r="UGK36" s="120"/>
      <c r="UGL36" s="177"/>
      <c r="UGM36" s="120"/>
      <c r="UGN36" s="177"/>
      <c r="UGO36" s="120"/>
      <c r="UGP36" s="177"/>
      <c r="UGQ36" s="120"/>
      <c r="UGR36" s="177"/>
      <c r="UGS36" s="120"/>
      <c r="UGT36" s="177"/>
      <c r="UGU36" s="120"/>
      <c r="UGV36" s="177"/>
      <c r="UGW36" s="120"/>
      <c r="UGX36" s="177"/>
      <c r="UGY36" s="120"/>
      <c r="UGZ36" s="177"/>
      <c r="UHA36" s="120"/>
      <c r="UHB36" s="177"/>
      <c r="UHC36" s="120"/>
      <c r="UHD36" s="177"/>
      <c r="UHE36" s="120"/>
      <c r="UHF36" s="177"/>
      <c r="UHG36" s="120"/>
      <c r="UHH36" s="177"/>
      <c r="UHI36" s="120"/>
      <c r="UHJ36" s="177"/>
      <c r="UHK36" s="120"/>
      <c r="UHL36" s="177"/>
      <c r="UHM36" s="120"/>
      <c r="UHN36" s="177"/>
      <c r="UHO36" s="120"/>
      <c r="UHP36" s="177"/>
      <c r="UHQ36" s="120"/>
      <c r="UHR36" s="177"/>
      <c r="UHS36" s="120"/>
      <c r="UHT36" s="177"/>
      <c r="UHU36" s="120"/>
      <c r="UHV36" s="177"/>
      <c r="UHW36" s="120"/>
      <c r="UHX36" s="177"/>
      <c r="UHY36" s="120"/>
      <c r="UHZ36" s="177"/>
      <c r="UIA36" s="120"/>
      <c r="UIB36" s="177"/>
      <c r="UIC36" s="120"/>
      <c r="UID36" s="177"/>
      <c r="UIE36" s="120"/>
      <c r="UIF36" s="177"/>
      <c r="UIG36" s="120"/>
      <c r="UIH36" s="177"/>
      <c r="UII36" s="120"/>
      <c r="UIJ36" s="177"/>
      <c r="UIK36" s="120"/>
      <c r="UIL36" s="177"/>
      <c r="UIM36" s="120"/>
      <c r="UIN36" s="177"/>
      <c r="UIO36" s="120"/>
      <c r="UIP36" s="177"/>
      <c r="UIQ36" s="120"/>
      <c r="UIR36" s="177"/>
      <c r="UIS36" s="120"/>
      <c r="UIT36" s="177"/>
      <c r="UIU36" s="120"/>
      <c r="UIV36" s="177"/>
      <c r="UIW36" s="120"/>
      <c r="UIX36" s="177"/>
      <c r="UIY36" s="120"/>
      <c r="UIZ36" s="177"/>
      <c r="UJA36" s="120"/>
      <c r="UJB36" s="177"/>
      <c r="UJC36" s="120"/>
      <c r="UJD36" s="177"/>
      <c r="UJE36" s="120"/>
      <c r="UJF36" s="177"/>
      <c r="UJG36" s="120"/>
      <c r="UJH36" s="177"/>
      <c r="UJI36" s="120"/>
      <c r="UJJ36" s="177"/>
      <c r="UJK36" s="120"/>
      <c r="UJL36" s="177"/>
      <c r="UJM36" s="120"/>
      <c r="UJN36" s="177"/>
      <c r="UJO36" s="120"/>
      <c r="UJP36" s="177"/>
      <c r="UJQ36" s="120"/>
      <c r="UJR36" s="177"/>
      <c r="UJS36" s="120"/>
      <c r="UJT36" s="177"/>
      <c r="UJU36" s="120"/>
      <c r="UJV36" s="177"/>
      <c r="UJW36" s="120"/>
      <c r="UJX36" s="177"/>
      <c r="UJY36" s="120"/>
      <c r="UJZ36" s="177"/>
      <c r="UKA36" s="120"/>
      <c r="UKB36" s="177"/>
      <c r="UKC36" s="120"/>
      <c r="UKD36" s="177"/>
      <c r="UKE36" s="120"/>
      <c r="UKF36" s="177"/>
      <c r="UKG36" s="120"/>
      <c r="UKH36" s="177"/>
      <c r="UKI36" s="120"/>
      <c r="UKJ36" s="177"/>
      <c r="UKK36" s="120"/>
      <c r="UKL36" s="177"/>
      <c r="UKM36" s="120"/>
      <c r="UKN36" s="177"/>
      <c r="UKO36" s="120"/>
      <c r="UKP36" s="177"/>
      <c r="UKQ36" s="120"/>
      <c r="UKR36" s="177"/>
      <c r="UKS36" s="120"/>
      <c r="UKT36" s="177"/>
      <c r="UKU36" s="120"/>
      <c r="UKV36" s="177"/>
      <c r="UKW36" s="120"/>
      <c r="UKX36" s="177"/>
      <c r="UKY36" s="120"/>
      <c r="UKZ36" s="177"/>
      <c r="ULA36" s="120"/>
      <c r="ULB36" s="177"/>
      <c r="ULC36" s="120"/>
      <c r="ULD36" s="177"/>
      <c r="ULE36" s="120"/>
      <c r="ULF36" s="177"/>
      <c r="ULG36" s="120"/>
      <c r="ULH36" s="177"/>
      <c r="ULI36" s="120"/>
      <c r="ULJ36" s="177"/>
      <c r="ULK36" s="120"/>
      <c r="ULL36" s="177"/>
      <c r="ULM36" s="120"/>
      <c r="ULN36" s="177"/>
      <c r="ULO36" s="120"/>
      <c r="ULP36" s="177"/>
      <c r="ULQ36" s="120"/>
      <c r="ULR36" s="177"/>
      <c r="ULS36" s="120"/>
      <c r="ULT36" s="177"/>
      <c r="ULU36" s="120"/>
      <c r="ULV36" s="177"/>
      <c r="ULW36" s="120"/>
      <c r="ULX36" s="177"/>
      <c r="ULY36" s="120"/>
      <c r="ULZ36" s="177"/>
      <c r="UMA36" s="120"/>
      <c r="UMB36" s="177"/>
      <c r="UMC36" s="120"/>
      <c r="UMD36" s="177"/>
      <c r="UME36" s="120"/>
      <c r="UMF36" s="177"/>
      <c r="UMG36" s="120"/>
      <c r="UMH36" s="177"/>
      <c r="UMI36" s="120"/>
      <c r="UMJ36" s="177"/>
      <c r="UMK36" s="120"/>
      <c r="UML36" s="177"/>
      <c r="UMM36" s="120"/>
      <c r="UMN36" s="177"/>
      <c r="UMO36" s="120"/>
      <c r="UMP36" s="177"/>
      <c r="UMQ36" s="120"/>
      <c r="UMR36" s="177"/>
      <c r="UMS36" s="120"/>
      <c r="UMT36" s="177"/>
      <c r="UMU36" s="120"/>
      <c r="UMV36" s="177"/>
      <c r="UMW36" s="120"/>
      <c r="UMX36" s="177"/>
      <c r="UMY36" s="120"/>
      <c r="UMZ36" s="177"/>
      <c r="UNA36" s="120"/>
      <c r="UNB36" s="177"/>
      <c r="UNC36" s="120"/>
      <c r="UND36" s="177"/>
      <c r="UNE36" s="120"/>
      <c r="UNF36" s="177"/>
      <c r="UNG36" s="120"/>
      <c r="UNH36" s="177"/>
      <c r="UNI36" s="120"/>
      <c r="UNJ36" s="177"/>
      <c r="UNK36" s="120"/>
      <c r="UNL36" s="177"/>
      <c r="UNM36" s="120"/>
      <c r="UNN36" s="177"/>
      <c r="UNO36" s="120"/>
      <c r="UNP36" s="177"/>
      <c r="UNQ36" s="120"/>
      <c r="UNR36" s="177"/>
      <c r="UNS36" s="120"/>
      <c r="UNT36" s="177"/>
      <c r="UNU36" s="120"/>
      <c r="UNV36" s="177"/>
      <c r="UNW36" s="120"/>
      <c r="UNX36" s="177"/>
      <c r="UNY36" s="120"/>
      <c r="UNZ36" s="177"/>
      <c r="UOA36" s="120"/>
      <c r="UOB36" s="177"/>
      <c r="UOC36" s="120"/>
      <c r="UOD36" s="177"/>
      <c r="UOE36" s="120"/>
      <c r="UOF36" s="177"/>
      <c r="UOG36" s="120"/>
      <c r="UOH36" s="177"/>
      <c r="UOI36" s="120"/>
      <c r="UOJ36" s="177"/>
      <c r="UOK36" s="120"/>
      <c r="UOL36" s="177"/>
      <c r="UOM36" s="120"/>
      <c r="UON36" s="177"/>
      <c r="UOO36" s="120"/>
      <c r="UOP36" s="177"/>
      <c r="UOQ36" s="120"/>
      <c r="UOR36" s="177"/>
      <c r="UOS36" s="120"/>
      <c r="UOT36" s="177"/>
      <c r="UOU36" s="120"/>
      <c r="UOV36" s="177"/>
      <c r="UOW36" s="120"/>
      <c r="UOX36" s="177"/>
      <c r="UOY36" s="120"/>
      <c r="UOZ36" s="177"/>
      <c r="UPA36" s="120"/>
      <c r="UPB36" s="177"/>
      <c r="UPC36" s="120"/>
      <c r="UPD36" s="177"/>
      <c r="UPE36" s="120"/>
      <c r="UPF36" s="177"/>
      <c r="UPG36" s="120"/>
      <c r="UPH36" s="177"/>
      <c r="UPI36" s="120"/>
      <c r="UPJ36" s="177"/>
      <c r="UPK36" s="120"/>
      <c r="UPL36" s="177"/>
      <c r="UPM36" s="120"/>
      <c r="UPN36" s="177"/>
      <c r="UPO36" s="120"/>
      <c r="UPP36" s="177"/>
      <c r="UPQ36" s="120"/>
      <c r="UPR36" s="177"/>
      <c r="UPS36" s="120"/>
      <c r="UPT36" s="177"/>
      <c r="UPU36" s="120"/>
      <c r="UPV36" s="177"/>
      <c r="UPW36" s="120"/>
      <c r="UPX36" s="177"/>
      <c r="UPY36" s="120"/>
      <c r="UPZ36" s="177"/>
      <c r="UQA36" s="120"/>
      <c r="UQB36" s="177"/>
      <c r="UQC36" s="120"/>
      <c r="UQD36" s="177"/>
      <c r="UQE36" s="120"/>
      <c r="UQF36" s="177"/>
      <c r="UQG36" s="120"/>
      <c r="UQH36" s="177"/>
      <c r="UQI36" s="120"/>
      <c r="UQJ36" s="177"/>
      <c r="UQK36" s="120"/>
      <c r="UQL36" s="177"/>
      <c r="UQM36" s="120"/>
      <c r="UQN36" s="177"/>
      <c r="UQO36" s="120"/>
      <c r="UQP36" s="177"/>
      <c r="UQQ36" s="120"/>
      <c r="UQR36" s="177"/>
      <c r="UQS36" s="120"/>
      <c r="UQT36" s="177"/>
      <c r="UQU36" s="120"/>
      <c r="UQV36" s="177"/>
      <c r="UQW36" s="120"/>
      <c r="UQX36" s="177"/>
      <c r="UQY36" s="120"/>
      <c r="UQZ36" s="177"/>
      <c r="URA36" s="120"/>
      <c r="URB36" s="177"/>
      <c r="URC36" s="120"/>
      <c r="URD36" s="177"/>
      <c r="URE36" s="120"/>
      <c r="URF36" s="177"/>
      <c r="URG36" s="120"/>
      <c r="URH36" s="177"/>
      <c r="URI36" s="120"/>
      <c r="URJ36" s="177"/>
      <c r="URK36" s="120"/>
      <c r="URL36" s="177"/>
      <c r="URM36" s="120"/>
      <c r="URN36" s="177"/>
      <c r="URO36" s="120"/>
      <c r="URP36" s="177"/>
      <c r="URQ36" s="120"/>
      <c r="URR36" s="177"/>
      <c r="URS36" s="120"/>
      <c r="URT36" s="177"/>
      <c r="URU36" s="120"/>
      <c r="URV36" s="177"/>
      <c r="URW36" s="120"/>
      <c r="URX36" s="177"/>
      <c r="URY36" s="120"/>
      <c r="URZ36" s="177"/>
      <c r="USA36" s="120"/>
      <c r="USB36" s="177"/>
      <c r="USC36" s="120"/>
      <c r="USD36" s="177"/>
      <c r="USE36" s="120"/>
      <c r="USF36" s="177"/>
      <c r="USG36" s="120"/>
      <c r="USH36" s="177"/>
      <c r="USI36" s="120"/>
      <c r="USJ36" s="177"/>
      <c r="USK36" s="120"/>
      <c r="USL36" s="177"/>
      <c r="USM36" s="120"/>
      <c r="USN36" s="177"/>
      <c r="USO36" s="120"/>
      <c r="USP36" s="177"/>
      <c r="USQ36" s="120"/>
      <c r="USR36" s="177"/>
      <c r="USS36" s="120"/>
      <c r="UST36" s="177"/>
      <c r="USU36" s="120"/>
      <c r="USV36" s="177"/>
      <c r="USW36" s="120"/>
      <c r="USX36" s="177"/>
      <c r="USY36" s="120"/>
      <c r="USZ36" s="177"/>
      <c r="UTA36" s="120"/>
      <c r="UTB36" s="177"/>
      <c r="UTC36" s="120"/>
      <c r="UTD36" s="177"/>
      <c r="UTE36" s="120"/>
      <c r="UTF36" s="177"/>
      <c r="UTG36" s="120"/>
      <c r="UTH36" s="177"/>
      <c r="UTI36" s="120"/>
      <c r="UTJ36" s="177"/>
      <c r="UTK36" s="120"/>
      <c r="UTL36" s="177"/>
      <c r="UTM36" s="120"/>
      <c r="UTN36" s="177"/>
      <c r="UTO36" s="120"/>
      <c r="UTP36" s="177"/>
      <c r="UTQ36" s="120"/>
      <c r="UTR36" s="177"/>
      <c r="UTS36" s="120"/>
      <c r="UTT36" s="177"/>
      <c r="UTU36" s="120"/>
      <c r="UTV36" s="177"/>
      <c r="UTW36" s="120"/>
      <c r="UTX36" s="177"/>
      <c r="UTY36" s="120"/>
      <c r="UTZ36" s="177"/>
      <c r="UUA36" s="120"/>
      <c r="UUB36" s="177"/>
      <c r="UUC36" s="120"/>
      <c r="UUD36" s="177"/>
      <c r="UUE36" s="120"/>
      <c r="UUF36" s="177"/>
      <c r="UUG36" s="120"/>
      <c r="UUH36" s="177"/>
      <c r="UUI36" s="120"/>
      <c r="UUJ36" s="177"/>
      <c r="UUK36" s="120"/>
      <c r="UUL36" s="177"/>
      <c r="UUM36" s="120"/>
      <c r="UUN36" s="177"/>
      <c r="UUO36" s="120"/>
      <c r="UUP36" s="177"/>
      <c r="UUQ36" s="120"/>
      <c r="UUR36" s="177"/>
      <c r="UUS36" s="120"/>
      <c r="UUT36" s="177"/>
      <c r="UUU36" s="120"/>
      <c r="UUV36" s="177"/>
      <c r="UUW36" s="120"/>
      <c r="UUX36" s="177"/>
      <c r="UUY36" s="120"/>
      <c r="UUZ36" s="177"/>
      <c r="UVA36" s="120"/>
      <c r="UVB36" s="177"/>
      <c r="UVC36" s="120"/>
      <c r="UVD36" s="177"/>
      <c r="UVE36" s="120"/>
      <c r="UVF36" s="177"/>
      <c r="UVG36" s="120"/>
      <c r="UVH36" s="177"/>
      <c r="UVI36" s="120"/>
      <c r="UVJ36" s="177"/>
      <c r="UVK36" s="120"/>
      <c r="UVL36" s="177"/>
      <c r="UVM36" s="120"/>
      <c r="UVN36" s="177"/>
      <c r="UVO36" s="120"/>
      <c r="UVP36" s="177"/>
      <c r="UVQ36" s="120"/>
      <c r="UVR36" s="177"/>
      <c r="UVS36" s="120"/>
      <c r="UVT36" s="177"/>
      <c r="UVU36" s="120"/>
      <c r="UVV36" s="177"/>
      <c r="UVW36" s="120"/>
      <c r="UVX36" s="177"/>
      <c r="UVY36" s="120"/>
      <c r="UVZ36" s="177"/>
      <c r="UWA36" s="120"/>
      <c r="UWB36" s="177"/>
      <c r="UWC36" s="120"/>
      <c r="UWD36" s="177"/>
      <c r="UWE36" s="120"/>
      <c r="UWF36" s="177"/>
      <c r="UWG36" s="120"/>
      <c r="UWH36" s="177"/>
      <c r="UWI36" s="120"/>
      <c r="UWJ36" s="177"/>
      <c r="UWK36" s="120"/>
      <c r="UWL36" s="177"/>
      <c r="UWM36" s="120"/>
      <c r="UWN36" s="177"/>
      <c r="UWO36" s="120"/>
      <c r="UWP36" s="177"/>
      <c r="UWQ36" s="120"/>
      <c r="UWR36" s="177"/>
      <c r="UWS36" s="120"/>
      <c r="UWT36" s="177"/>
      <c r="UWU36" s="120"/>
      <c r="UWV36" s="177"/>
      <c r="UWW36" s="120"/>
      <c r="UWX36" s="177"/>
      <c r="UWY36" s="120"/>
      <c r="UWZ36" s="177"/>
      <c r="UXA36" s="120"/>
      <c r="UXB36" s="177"/>
      <c r="UXC36" s="120"/>
      <c r="UXD36" s="177"/>
      <c r="UXE36" s="120"/>
      <c r="UXF36" s="177"/>
      <c r="UXG36" s="120"/>
      <c r="UXH36" s="177"/>
      <c r="UXI36" s="120"/>
      <c r="UXJ36" s="177"/>
      <c r="UXK36" s="120"/>
      <c r="UXL36" s="177"/>
      <c r="UXM36" s="120"/>
      <c r="UXN36" s="177"/>
      <c r="UXO36" s="120"/>
      <c r="UXP36" s="177"/>
      <c r="UXQ36" s="120"/>
      <c r="UXR36" s="177"/>
      <c r="UXS36" s="120"/>
      <c r="UXT36" s="177"/>
      <c r="UXU36" s="120"/>
      <c r="UXV36" s="177"/>
      <c r="UXW36" s="120"/>
      <c r="UXX36" s="177"/>
      <c r="UXY36" s="120"/>
      <c r="UXZ36" s="177"/>
      <c r="UYA36" s="120"/>
      <c r="UYB36" s="177"/>
      <c r="UYC36" s="120"/>
      <c r="UYD36" s="177"/>
      <c r="UYE36" s="120"/>
      <c r="UYF36" s="177"/>
      <c r="UYG36" s="120"/>
      <c r="UYH36" s="177"/>
      <c r="UYI36" s="120"/>
      <c r="UYJ36" s="177"/>
      <c r="UYK36" s="120"/>
      <c r="UYL36" s="177"/>
      <c r="UYM36" s="120"/>
      <c r="UYN36" s="177"/>
      <c r="UYO36" s="120"/>
      <c r="UYP36" s="177"/>
      <c r="UYQ36" s="120"/>
      <c r="UYR36" s="177"/>
      <c r="UYS36" s="120"/>
      <c r="UYT36" s="177"/>
      <c r="UYU36" s="120"/>
      <c r="UYV36" s="177"/>
      <c r="UYW36" s="120"/>
      <c r="UYX36" s="177"/>
      <c r="UYY36" s="120"/>
      <c r="UYZ36" s="177"/>
      <c r="UZA36" s="120"/>
      <c r="UZB36" s="177"/>
      <c r="UZC36" s="120"/>
      <c r="UZD36" s="177"/>
      <c r="UZE36" s="120"/>
      <c r="UZF36" s="177"/>
      <c r="UZG36" s="120"/>
      <c r="UZH36" s="177"/>
      <c r="UZI36" s="120"/>
      <c r="UZJ36" s="177"/>
      <c r="UZK36" s="120"/>
      <c r="UZL36" s="177"/>
      <c r="UZM36" s="120"/>
      <c r="UZN36" s="177"/>
      <c r="UZO36" s="120"/>
      <c r="UZP36" s="177"/>
      <c r="UZQ36" s="120"/>
      <c r="UZR36" s="177"/>
      <c r="UZS36" s="120"/>
      <c r="UZT36" s="177"/>
      <c r="UZU36" s="120"/>
      <c r="UZV36" s="177"/>
      <c r="UZW36" s="120"/>
      <c r="UZX36" s="177"/>
      <c r="UZY36" s="120"/>
      <c r="UZZ36" s="177"/>
      <c r="VAA36" s="120"/>
      <c r="VAB36" s="177"/>
      <c r="VAC36" s="120"/>
      <c r="VAD36" s="177"/>
      <c r="VAE36" s="120"/>
      <c r="VAF36" s="177"/>
      <c r="VAG36" s="120"/>
      <c r="VAH36" s="177"/>
      <c r="VAI36" s="120"/>
      <c r="VAJ36" s="177"/>
      <c r="VAK36" s="120"/>
      <c r="VAL36" s="177"/>
      <c r="VAM36" s="120"/>
      <c r="VAN36" s="177"/>
      <c r="VAO36" s="120"/>
      <c r="VAP36" s="177"/>
      <c r="VAQ36" s="120"/>
      <c r="VAR36" s="177"/>
      <c r="VAS36" s="120"/>
      <c r="VAT36" s="177"/>
      <c r="VAU36" s="120"/>
      <c r="VAV36" s="177"/>
      <c r="VAW36" s="120"/>
      <c r="VAX36" s="177"/>
      <c r="VAY36" s="120"/>
      <c r="VAZ36" s="177"/>
      <c r="VBA36" s="120"/>
      <c r="VBB36" s="177"/>
      <c r="VBC36" s="120"/>
      <c r="VBD36" s="177"/>
      <c r="VBE36" s="120"/>
      <c r="VBF36" s="177"/>
      <c r="VBG36" s="120"/>
      <c r="VBH36" s="177"/>
      <c r="VBI36" s="120"/>
      <c r="VBJ36" s="177"/>
      <c r="VBK36" s="120"/>
      <c r="VBL36" s="177"/>
      <c r="VBM36" s="120"/>
      <c r="VBN36" s="177"/>
      <c r="VBO36" s="120"/>
      <c r="VBP36" s="177"/>
      <c r="VBQ36" s="120"/>
      <c r="VBR36" s="177"/>
      <c r="VBS36" s="120"/>
      <c r="VBT36" s="177"/>
      <c r="VBU36" s="120"/>
      <c r="VBV36" s="177"/>
      <c r="VBW36" s="120"/>
      <c r="VBX36" s="177"/>
      <c r="VBY36" s="120"/>
      <c r="VBZ36" s="177"/>
      <c r="VCA36" s="120"/>
      <c r="VCB36" s="177"/>
      <c r="VCC36" s="120"/>
      <c r="VCD36" s="177"/>
      <c r="VCE36" s="120"/>
      <c r="VCF36" s="177"/>
      <c r="VCG36" s="120"/>
      <c r="VCH36" s="177"/>
      <c r="VCI36" s="120"/>
      <c r="VCJ36" s="177"/>
      <c r="VCK36" s="120"/>
      <c r="VCL36" s="177"/>
      <c r="VCM36" s="120"/>
      <c r="VCN36" s="177"/>
      <c r="VCO36" s="120"/>
      <c r="VCP36" s="177"/>
      <c r="VCQ36" s="120"/>
      <c r="VCR36" s="177"/>
      <c r="VCS36" s="120"/>
      <c r="VCT36" s="177"/>
      <c r="VCU36" s="120"/>
      <c r="VCV36" s="177"/>
      <c r="VCW36" s="120"/>
      <c r="VCX36" s="177"/>
      <c r="VCY36" s="120"/>
      <c r="VCZ36" s="177"/>
      <c r="VDA36" s="120"/>
      <c r="VDB36" s="177"/>
      <c r="VDC36" s="120"/>
      <c r="VDD36" s="177"/>
      <c r="VDE36" s="120"/>
      <c r="VDF36" s="177"/>
      <c r="VDG36" s="120"/>
      <c r="VDH36" s="177"/>
      <c r="VDI36" s="120"/>
      <c r="VDJ36" s="177"/>
      <c r="VDK36" s="120"/>
      <c r="VDL36" s="177"/>
      <c r="VDM36" s="120"/>
      <c r="VDN36" s="177"/>
      <c r="VDO36" s="120"/>
      <c r="VDP36" s="177"/>
      <c r="VDQ36" s="120"/>
      <c r="VDR36" s="177"/>
      <c r="VDS36" s="120"/>
      <c r="VDT36" s="177"/>
      <c r="VDU36" s="120"/>
      <c r="VDV36" s="177"/>
      <c r="VDW36" s="120"/>
      <c r="VDX36" s="177"/>
      <c r="VDY36" s="120"/>
      <c r="VDZ36" s="177"/>
      <c r="VEA36" s="120"/>
      <c r="VEB36" s="177"/>
      <c r="VEC36" s="120"/>
      <c r="VED36" s="177"/>
      <c r="VEE36" s="120"/>
      <c r="VEF36" s="177"/>
      <c r="VEG36" s="120"/>
      <c r="VEH36" s="177"/>
      <c r="VEI36" s="120"/>
      <c r="VEJ36" s="177"/>
      <c r="VEK36" s="120"/>
      <c r="VEL36" s="177"/>
      <c r="VEM36" s="120"/>
      <c r="VEN36" s="177"/>
      <c r="VEO36" s="120"/>
      <c r="VEP36" s="177"/>
      <c r="VEQ36" s="120"/>
      <c r="VER36" s="177"/>
      <c r="VES36" s="120"/>
      <c r="VET36" s="177"/>
      <c r="VEU36" s="120"/>
      <c r="VEV36" s="177"/>
      <c r="VEW36" s="120"/>
      <c r="VEX36" s="177"/>
      <c r="VEY36" s="120"/>
      <c r="VEZ36" s="177"/>
      <c r="VFA36" s="120"/>
      <c r="VFB36" s="177"/>
      <c r="VFC36" s="120"/>
      <c r="VFD36" s="177"/>
      <c r="VFE36" s="120"/>
      <c r="VFF36" s="177"/>
      <c r="VFG36" s="120"/>
      <c r="VFH36" s="177"/>
      <c r="VFI36" s="120"/>
      <c r="VFJ36" s="177"/>
      <c r="VFK36" s="120"/>
      <c r="VFL36" s="177"/>
      <c r="VFM36" s="120"/>
      <c r="VFN36" s="177"/>
      <c r="VFO36" s="120"/>
      <c r="VFP36" s="177"/>
      <c r="VFQ36" s="120"/>
      <c r="VFR36" s="177"/>
      <c r="VFS36" s="120"/>
      <c r="VFT36" s="177"/>
      <c r="VFU36" s="120"/>
      <c r="VFV36" s="177"/>
      <c r="VFW36" s="120"/>
      <c r="VFX36" s="177"/>
      <c r="VFY36" s="120"/>
      <c r="VFZ36" s="177"/>
      <c r="VGA36" s="120"/>
      <c r="VGB36" s="177"/>
      <c r="VGC36" s="120"/>
      <c r="VGD36" s="177"/>
      <c r="VGE36" s="120"/>
      <c r="VGF36" s="177"/>
      <c r="VGG36" s="120"/>
      <c r="VGH36" s="177"/>
      <c r="VGI36" s="120"/>
      <c r="VGJ36" s="177"/>
      <c r="VGK36" s="120"/>
      <c r="VGL36" s="177"/>
      <c r="VGM36" s="120"/>
      <c r="VGN36" s="177"/>
      <c r="VGO36" s="120"/>
      <c r="VGP36" s="177"/>
      <c r="VGQ36" s="120"/>
      <c r="VGR36" s="177"/>
      <c r="VGS36" s="120"/>
      <c r="VGT36" s="177"/>
      <c r="VGU36" s="120"/>
      <c r="VGV36" s="177"/>
      <c r="VGW36" s="120"/>
      <c r="VGX36" s="177"/>
      <c r="VGY36" s="120"/>
      <c r="VGZ36" s="177"/>
      <c r="VHA36" s="120"/>
      <c r="VHB36" s="177"/>
      <c r="VHC36" s="120"/>
      <c r="VHD36" s="177"/>
      <c r="VHE36" s="120"/>
      <c r="VHF36" s="177"/>
      <c r="VHG36" s="120"/>
      <c r="VHH36" s="177"/>
      <c r="VHI36" s="120"/>
      <c r="VHJ36" s="177"/>
      <c r="VHK36" s="120"/>
      <c r="VHL36" s="177"/>
      <c r="VHM36" s="120"/>
      <c r="VHN36" s="177"/>
      <c r="VHO36" s="120"/>
      <c r="VHP36" s="177"/>
      <c r="VHQ36" s="120"/>
      <c r="VHR36" s="177"/>
      <c r="VHS36" s="120"/>
      <c r="VHT36" s="177"/>
      <c r="VHU36" s="120"/>
      <c r="VHV36" s="177"/>
      <c r="VHW36" s="120"/>
      <c r="VHX36" s="177"/>
      <c r="VHY36" s="120"/>
      <c r="VHZ36" s="177"/>
      <c r="VIA36" s="120"/>
      <c r="VIB36" s="177"/>
      <c r="VIC36" s="120"/>
      <c r="VID36" s="177"/>
      <c r="VIE36" s="120"/>
      <c r="VIF36" s="177"/>
      <c r="VIG36" s="120"/>
      <c r="VIH36" s="177"/>
      <c r="VII36" s="120"/>
      <c r="VIJ36" s="177"/>
      <c r="VIK36" s="120"/>
      <c r="VIL36" s="177"/>
      <c r="VIM36" s="120"/>
      <c r="VIN36" s="177"/>
      <c r="VIO36" s="120"/>
      <c r="VIP36" s="177"/>
      <c r="VIQ36" s="120"/>
      <c r="VIR36" s="177"/>
      <c r="VIS36" s="120"/>
      <c r="VIT36" s="177"/>
      <c r="VIU36" s="120"/>
      <c r="VIV36" s="177"/>
      <c r="VIW36" s="120"/>
      <c r="VIX36" s="177"/>
      <c r="VIY36" s="120"/>
      <c r="VIZ36" s="177"/>
      <c r="VJA36" s="120"/>
      <c r="VJB36" s="177"/>
      <c r="VJC36" s="120"/>
      <c r="VJD36" s="177"/>
      <c r="VJE36" s="120"/>
      <c r="VJF36" s="177"/>
      <c r="VJG36" s="120"/>
      <c r="VJH36" s="177"/>
      <c r="VJI36" s="120"/>
      <c r="VJJ36" s="177"/>
      <c r="VJK36" s="120"/>
      <c r="VJL36" s="177"/>
      <c r="VJM36" s="120"/>
      <c r="VJN36" s="177"/>
      <c r="VJO36" s="120"/>
      <c r="VJP36" s="177"/>
      <c r="VJQ36" s="120"/>
      <c r="VJR36" s="177"/>
      <c r="VJS36" s="120"/>
      <c r="VJT36" s="177"/>
      <c r="VJU36" s="120"/>
      <c r="VJV36" s="177"/>
      <c r="VJW36" s="120"/>
      <c r="VJX36" s="177"/>
      <c r="VJY36" s="120"/>
      <c r="VJZ36" s="177"/>
      <c r="VKA36" s="120"/>
      <c r="VKB36" s="177"/>
      <c r="VKC36" s="120"/>
      <c r="VKD36" s="177"/>
      <c r="VKE36" s="120"/>
      <c r="VKF36" s="177"/>
      <c r="VKG36" s="120"/>
      <c r="VKH36" s="177"/>
      <c r="VKI36" s="120"/>
      <c r="VKJ36" s="177"/>
      <c r="VKK36" s="120"/>
      <c r="VKL36" s="177"/>
      <c r="VKM36" s="120"/>
      <c r="VKN36" s="177"/>
      <c r="VKO36" s="120"/>
      <c r="VKP36" s="177"/>
      <c r="VKQ36" s="120"/>
      <c r="VKR36" s="177"/>
      <c r="VKS36" s="120"/>
      <c r="VKT36" s="177"/>
      <c r="VKU36" s="120"/>
      <c r="VKV36" s="177"/>
      <c r="VKW36" s="120"/>
      <c r="VKX36" s="177"/>
      <c r="VKY36" s="120"/>
      <c r="VKZ36" s="177"/>
      <c r="VLA36" s="120"/>
      <c r="VLB36" s="177"/>
      <c r="VLC36" s="120"/>
      <c r="VLD36" s="177"/>
      <c r="VLE36" s="120"/>
      <c r="VLF36" s="177"/>
      <c r="VLG36" s="120"/>
      <c r="VLH36" s="177"/>
      <c r="VLI36" s="120"/>
      <c r="VLJ36" s="177"/>
      <c r="VLK36" s="120"/>
      <c r="VLL36" s="177"/>
      <c r="VLM36" s="120"/>
      <c r="VLN36" s="177"/>
      <c r="VLO36" s="120"/>
      <c r="VLP36" s="177"/>
      <c r="VLQ36" s="120"/>
      <c r="VLR36" s="177"/>
      <c r="VLS36" s="120"/>
      <c r="VLT36" s="177"/>
      <c r="VLU36" s="120"/>
      <c r="VLV36" s="177"/>
      <c r="VLW36" s="120"/>
      <c r="VLX36" s="177"/>
      <c r="VLY36" s="120"/>
      <c r="VLZ36" s="177"/>
      <c r="VMA36" s="120"/>
      <c r="VMB36" s="177"/>
      <c r="VMC36" s="120"/>
      <c r="VMD36" s="177"/>
      <c r="VME36" s="120"/>
      <c r="VMF36" s="177"/>
      <c r="VMG36" s="120"/>
      <c r="VMH36" s="177"/>
      <c r="VMI36" s="120"/>
      <c r="VMJ36" s="177"/>
      <c r="VMK36" s="120"/>
      <c r="VML36" s="177"/>
      <c r="VMM36" s="120"/>
      <c r="VMN36" s="177"/>
      <c r="VMO36" s="120"/>
      <c r="VMP36" s="177"/>
      <c r="VMQ36" s="120"/>
      <c r="VMR36" s="177"/>
      <c r="VMS36" s="120"/>
      <c r="VMT36" s="177"/>
      <c r="VMU36" s="120"/>
      <c r="VMV36" s="177"/>
      <c r="VMW36" s="120"/>
      <c r="VMX36" s="177"/>
      <c r="VMY36" s="120"/>
      <c r="VMZ36" s="177"/>
      <c r="VNA36" s="120"/>
      <c r="VNB36" s="177"/>
      <c r="VNC36" s="120"/>
      <c r="VND36" s="177"/>
      <c r="VNE36" s="120"/>
      <c r="VNF36" s="177"/>
      <c r="VNG36" s="120"/>
      <c r="VNH36" s="177"/>
      <c r="VNI36" s="120"/>
      <c r="VNJ36" s="177"/>
      <c r="VNK36" s="120"/>
      <c r="VNL36" s="177"/>
      <c r="VNM36" s="120"/>
      <c r="VNN36" s="177"/>
      <c r="VNO36" s="120"/>
      <c r="VNP36" s="177"/>
      <c r="VNQ36" s="120"/>
      <c r="VNR36" s="177"/>
      <c r="VNS36" s="120"/>
      <c r="VNT36" s="177"/>
      <c r="VNU36" s="120"/>
      <c r="VNV36" s="177"/>
      <c r="VNW36" s="120"/>
      <c r="VNX36" s="177"/>
      <c r="VNY36" s="120"/>
      <c r="VNZ36" s="177"/>
      <c r="VOA36" s="120"/>
      <c r="VOB36" s="177"/>
      <c r="VOC36" s="120"/>
      <c r="VOD36" s="177"/>
      <c r="VOE36" s="120"/>
      <c r="VOF36" s="177"/>
      <c r="VOG36" s="120"/>
      <c r="VOH36" s="177"/>
      <c r="VOI36" s="120"/>
      <c r="VOJ36" s="177"/>
      <c r="VOK36" s="120"/>
      <c r="VOL36" s="177"/>
      <c r="VOM36" s="120"/>
      <c r="VON36" s="177"/>
      <c r="VOO36" s="120"/>
      <c r="VOP36" s="177"/>
      <c r="VOQ36" s="120"/>
      <c r="VOR36" s="177"/>
      <c r="VOS36" s="120"/>
      <c r="VOT36" s="177"/>
      <c r="VOU36" s="120"/>
      <c r="VOV36" s="177"/>
      <c r="VOW36" s="120"/>
      <c r="VOX36" s="177"/>
      <c r="VOY36" s="120"/>
      <c r="VOZ36" s="177"/>
      <c r="VPA36" s="120"/>
      <c r="VPB36" s="177"/>
      <c r="VPC36" s="120"/>
      <c r="VPD36" s="177"/>
      <c r="VPE36" s="120"/>
      <c r="VPF36" s="177"/>
      <c r="VPG36" s="120"/>
      <c r="VPH36" s="177"/>
      <c r="VPI36" s="120"/>
      <c r="VPJ36" s="177"/>
      <c r="VPK36" s="120"/>
      <c r="VPL36" s="177"/>
      <c r="VPM36" s="120"/>
      <c r="VPN36" s="177"/>
      <c r="VPO36" s="120"/>
      <c r="VPP36" s="177"/>
      <c r="VPQ36" s="120"/>
      <c r="VPR36" s="177"/>
      <c r="VPS36" s="120"/>
      <c r="VPT36" s="177"/>
      <c r="VPU36" s="120"/>
      <c r="VPV36" s="177"/>
      <c r="VPW36" s="120"/>
      <c r="VPX36" s="177"/>
      <c r="VPY36" s="120"/>
      <c r="VPZ36" s="177"/>
      <c r="VQA36" s="120"/>
      <c r="VQB36" s="177"/>
      <c r="VQC36" s="120"/>
      <c r="VQD36" s="177"/>
      <c r="VQE36" s="120"/>
      <c r="VQF36" s="177"/>
      <c r="VQG36" s="120"/>
      <c r="VQH36" s="177"/>
      <c r="VQI36" s="120"/>
      <c r="VQJ36" s="177"/>
      <c r="VQK36" s="120"/>
      <c r="VQL36" s="177"/>
      <c r="VQM36" s="120"/>
      <c r="VQN36" s="177"/>
      <c r="VQO36" s="120"/>
      <c r="VQP36" s="177"/>
      <c r="VQQ36" s="120"/>
      <c r="VQR36" s="177"/>
      <c r="VQS36" s="120"/>
      <c r="VQT36" s="177"/>
      <c r="VQU36" s="120"/>
      <c r="VQV36" s="177"/>
      <c r="VQW36" s="120"/>
      <c r="VQX36" s="177"/>
      <c r="VQY36" s="120"/>
      <c r="VQZ36" s="177"/>
      <c r="VRA36" s="120"/>
      <c r="VRB36" s="177"/>
      <c r="VRC36" s="120"/>
      <c r="VRD36" s="177"/>
      <c r="VRE36" s="120"/>
      <c r="VRF36" s="177"/>
      <c r="VRG36" s="120"/>
      <c r="VRH36" s="177"/>
      <c r="VRI36" s="120"/>
      <c r="VRJ36" s="177"/>
      <c r="VRK36" s="120"/>
      <c r="VRL36" s="177"/>
      <c r="VRM36" s="120"/>
      <c r="VRN36" s="177"/>
      <c r="VRO36" s="120"/>
      <c r="VRP36" s="177"/>
      <c r="VRQ36" s="120"/>
      <c r="VRR36" s="177"/>
      <c r="VRS36" s="120"/>
      <c r="VRT36" s="177"/>
      <c r="VRU36" s="120"/>
      <c r="VRV36" s="177"/>
      <c r="VRW36" s="120"/>
      <c r="VRX36" s="177"/>
      <c r="VRY36" s="120"/>
      <c r="VRZ36" s="177"/>
      <c r="VSA36" s="120"/>
      <c r="VSB36" s="177"/>
      <c r="VSC36" s="120"/>
      <c r="VSD36" s="177"/>
      <c r="VSE36" s="120"/>
      <c r="VSF36" s="177"/>
      <c r="VSG36" s="120"/>
      <c r="VSH36" s="177"/>
      <c r="VSI36" s="120"/>
      <c r="VSJ36" s="177"/>
      <c r="VSK36" s="120"/>
      <c r="VSL36" s="177"/>
      <c r="VSM36" s="120"/>
      <c r="VSN36" s="177"/>
      <c r="VSO36" s="120"/>
      <c r="VSP36" s="177"/>
      <c r="VSQ36" s="120"/>
      <c r="VSR36" s="177"/>
      <c r="VSS36" s="120"/>
      <c r="VST36" s="177"/>
      <c r="VSU36" s="120"/>
      <c r="VSV36" s="177"/>
      <c r="VSW36" s="120"/>
      <c r="VSX36" s="177"/>
      <c r="VSY36" s="120"/>
      <c r="VSZ36" s="177"/>
      <c r="VTA36" s="120"/>
      <c r="VTB36" s="177"/>
      <c r="VTC36" s="120"/>
      <c r="VTD36" s="177"/>
      <c r="VTE36" s="120"/>
      <c r="VTF36" s="177"/>
      <c r="VTG36" s="120"/>
      <c r="VTH36" s="177"/>
      <c r="VTI36" s="120"/>
      <c r="VTJ36" s="177"/>
      <c r="VTK36" s="120"/>
      <c r="VTL36" s="177"/>
      <c r="VTM36" s="120"/>
      <c r="VTN36" s="177"/>
      <c r="VTO36" s="120"/>
      <c r="VTP36" s="177"/>
      <c r="VTQ36" s="120"/>
      <c r="VTR36" s="177"/>
      <c r="VTS36" s="120"/>
      <c r="VTT36" s="177"/>
      <c r="VTU36" s="120"/>
      <c r="VTV36" s="177"/>
      <c r="VTW36" s="120"/>
      <c r="VTX36" s="177"/>
      <c r="VTY36" s="120"/>
      <c r="VTZ36" s="177"/>
      <c r="VUA36" s="120"/>
      <c r="VUB36" s="177"/>
      <c r="VUC36" s="120"/>
      <c r="VUD36" s="177"/>
      <c r="VUE36" s="120"/>
      <c r="VUF36" s="177"/>
      <c r="VUG36" s="120"/>
      <c r="VUH36" s="177"/>
      <c r="VUI36" s="120"/>
      <c r="VUJ36" s="177"/>
      <c r="VUK36" s="120"/>
      <c r="VUL36" s="177"/>
      <c r="VUM36" s="120"/>
      <c r="VUN36" s="177"/>
      <c r="VUO36" s="120"/>
      <c r="VUP36" s="177"/>
      <c r="VUQ36" s="120"/>
      <c r="VUR36" s="177"/>
      <c r="VUS36" s="120"/>
      <c r="VUT36" s="177"/>
      <c r="VUU36" s="120"/>
      <c r="VUV36" s="177"/>
      <c r="VUW36" s="120"/>
      <c r="VUX36" s="177"/>
      <c r="VUY36" s="120"/>
      <c r="VUZ36" s="177"/>
      <c r="VVA36" s="120"/>
      <c r="VVB36" s="177"/>
      <c r="VVC36" s="120"/>
      <c r="VVD36" s="177"/>
      <c r="VVE36" s="120"/>
      <c r="VVF36" s="177"/>
      <c r="VVG36" s="120"/>
      <c r="VVH36" s="177"/>
      <c r="VVI36" s="120"/>
      <c r="VVJ36" s="177"/>
      <c r="VVK36" s="120"/>
      <c r="VVL36" s="177"/>
      <c r="VVM36" s="120"/>
      <c r="VVN36" s="177"/>
      <c r="VVO36" s="120"/>
      <c r="VVP36" s="177"/>
      <c r="VVQ36" s="120"/>
      <c r="VVR36" s="177"/>
      <c r="VVS36" s="120"/>
      <c r="VVT36" s="177"/>
      <c r="VVU36" s="120"/>
      <c r="VVV36" s="177"/>
      <c r="VVW36" s="120"/>
      <c r="VVX36" s="177"/>
      <c r="VVY36" s="120"/>
      <c r="VVZ36" s="177"/>
      <c r="VWA36" s="120"/>
      <c r="VWB36" s="177"/>
      <c r="VWC36" s="120"/>
      <c r="VWD36" s="177"/>
      <c r="VWE36" s="120"/>
      <c r="VWF36" s="177"/>
      <c r="VWG36" s="120"/>
      <c r="VWH36" s="177"/>
      <c r="VWI36" s="120"/>
      <c r="VWJ36" s="177"/>
      <c r="VWK36" s="120"/>
      <c r="VWL36" s="177"/>
      <c r="VWM36" s="120"/>
      <c r="VWN36" s="177"/>
      <c r="VWO36" s="120"/>
      <c r="VWP36" s="177"/>
      <c r="VWQ36" s="120"/>
      <c r="VWR36" s="177"/>
      <c r="VWS36" s="120"/>
      <c r="VWT36" s="177"/>
      <c r="VWU36" s="120"/>
      <c r="VWV36" s="177"/>
      <c r="VWW36" s="120"/>
      <c r="VWX36" s="177"/>
      <c r="VWY36" s="120"/>
      <c r="VWZ36" s="177"/>
      <c r="VXA36" s="120"/>
      <c r="VXB36" s="177"/>
      <c r="VXC36" s="120"/>
      <c r="VXD36" s="177"/>
      <c r="VXE36" s="120"/>
      <c r="VXF36" s="177"/>
      <c r="VXG36" s="120"/>
      <c r="VXH36" s="177"/>
      <c r="VXI36" s="120"/>
      <c r="VXJ36" s="177"/>
      <c r="VXK36" s="120"/>
      <c r="VXL36" s="177"/>
      <c r="VXM36" s="120"/>
      <c r="VXN36" s="177"/>
      <c r="VXO36" s="120"/>
      <c r="VXP36" s="177"/>
      <c r="VXQ36" s="120"/>
      <c r="VXR36" s="177"/>
      <c r="VXS36" s="120"/>
      <c r="VXT36" s="177"/>
      <c r="VXU36" s="120"/>
      <c r="VXV36" s="177"/>
      <c r="VXW36" s="120"/>
      <c r="VXX36" s="177"/>
      <c r="VXY36" s="120"/>
      <c r="VXZ36" s="177"/>
      <c r="VYA36" s="120"/>
      <c r="VYB36" s="177"/>
      <c r="VYC36" s="120"/>
      <c r="VYD36" s="177"/>
      <c r="VYE36" s="120"/>
      <c r="VYF36" s="177"/>
      <c r="VYG36" s="120"/>
      <c r="VYH36" s="177"/>
      <c r="VYI36" s="120"/>
      <c r="VYJ36" s="177"/>
      <c r="VYK36" s="120"/>
      <c r="VYL36" s="177"/>
      <c r="VYM36" s="120"/>
      <c r="VYN36" s="177"/>
      <c r="VYO36" s="120"/>
      <c r="VYP36" s="177"/>
      <c r="VYQ36" s="120"/>
      <c r="VYR36" s="177"/>
      <c r="VYS36" s="120"/>
      <c r="VYT36" s="177"/>
      <c r="VYU36" s="120"/>
      <c r="VYV36" s="177"/>
      <c r="VYW36" s="120"/>
      <c r="VYX36" s="177"/>
      <c r="VYY36" s="120"/>
      <c r="VYZ36" s="177"/>
      <c r="VZA36" s="120"/>
      <c r="VZB36" s="177"/>
      <c r="VZC36" s="120"/>
      <c r="VZD36" s="177"/>
      <c r="VZE36" s="120"/>
      <c r="VZF36" s="177"/>
      <c r="VZG36" s="120"/>
      <c r="VZH36" s="177"/>
      <c r="VZI36" s="120"/>
      <c r="VZJ36" s="177"/>
      <c r="VZK36" s="120"/>
      <c r="VZL36" s="177"/>
      <c r="VZM36" s="120"/>
      <c r="VZN36" s="177"/>
      <c r="VZO36" s="120"/>
      <c r="VZP36" s="177"/>
      <c r="VZQ36" s="120"/>
      <c r="VZR36" s="177"/>
      <c r="VZS36" s="120"/>
      <c r="VZT36" s="177"/>
      <c r="VZU36" s="120"/>
      <c r="VZV36" s="177"/>
      <c r="VZW36" s="120"/>
      <c r="VZX36" s="177"/>
      <c r="VZY36" s="120"/>
      <c r="VZZ36" s="177"/>
      <c r="WAA36" s="120"/>
      <c r="WAB36" s="177"/>
      <c r="WAC36" s="120"/>
      <c r="WAD36" s="177"/>
      <c r="WAE36" s="120"/>
      <c r="WAF36" s="177"/>
      <c r="WAG36" s="120"/>
      <c r="WAH36" s="177"/>
      <c r="WAI36" s="120"/>
      <c r="WAJ36" s="177"/>
      <c r="WAK36" s="120"/>
      <c r="WAL36" s="177"/>
      <c r="WAM36" s="120"/>
      <c r="WAN36" s="177"/>
      <c r="WAO36" s="120"/>
      <c r="WAP36" s="177"/>
      <c r="WAQ36" s="120"/>
      <c r="WAR36" s="177"/>
      <c r="WAS36" s="120"/>
      <c r="WAT36" s="177"/>
      <c r="WAU36" s="120"/>
      <c r="WAV36" s="177"/>
      <c r="WAW36" s="120"/>
      <c r="WAX36" s="177"/>
      <c r="WAY36" s="120"/>
      <c r="WAZ36" s="177"/>
      <c r="WBA36" s="120"/>
      <c r="WBB36" s="177"/>
      <c r="WBC36" s="120"/>
      <c r="WBD36" s="177"/>
      <c r="WBE36" s="120"/>
      <c r="WBF36" s="177"/>
      <c r="WBG36" s="120"/>
      <c r="WBH36" s="177"/>
      <c r="WBI36" s="120"/>
      <c r="WBJ36" s="177"/>
      <c r="WBK36" s="120"/>
      <c r="WBL36" s="177"/>
      <c r="WBM36" s="120"/>
      <c r="WBN36" s="177"/>
      <c r="WBO36" s="120"/>
      <c r="WBP36" s="177"/>
      <c r="WBQ36" s="120"/>
      <c r="WBR36" s="177"/>
      <c r="WBS36" s="120"/>
      <c r="WBT36" s="177"/>
      <c r="WBU36" s="120"/>
      <c r="WBV36" s="177"/>
      <c r="WBW36" s="120"/>
      <c r="WBX36" s="177"/>
      <c r="WBY36" s="120"/>
      <c r="WBZ36" s="177"/>
      <c r="WCA36" s="120"/>
      <c r="WCB36" s="177"/>
      <c r="WCC36" s="120"/>
      <c r="WCD36" s="177"/>
      <c r="WCE36" s="120"/>
      <c r="WCF36" s="177"/>
      <c r="WCG36" s="120"/>
      <c r="WCH36" s="177"/>
      <c r="WCI36" s="120"/>
      <c r="WCJ36" s="177"/>
      <c r="WCK36" s="120"/>
      <c r="WCL36" s="177"/>
      <c r="WCM36" s="120"/>
      <c r="WCN36" s="177"/>
      <c r="WCO36" s="120"/>
      <c r="WCP36" s="177"/>
      <c r="WCQ36" s="120"/>
      <c r="WCR36" s="177"/>
      <c r="WCS36" s="120"/>
      <c r="WCT36" s="177"/>
      <c r="WCU36" s="120"/>
      <c r="WCV36" s="177"/>
      <c r="WCW36" s="120"/>
      <c r="WCX36" s="177"/>
      <c r="WCY36" s="120"/>
      <c r="WCZ36" s="177"/>
      <c r="WDA36" s="120"/>
      <c r="WDB36" s="177"/>
      <c r="WDC36" s="120"/>
      <c r="WDD36" s="177"/>
      <c r="WDE36" s="120"/>
      <c r="WDF36" s="177"/>
      <c r="WDG36" s="120"/>
      <c r="WDH36" s="177"/>
      <c r="WDI36" s="120"/>
      <c r="WDJ36" s="177"/>
      <c r="WDK36" s="120"/>
      <c r="WDL36" s="177"/>
      <c r="WDM36" s="120"/>
      <c r="WDN36" s="177"/>
      <c r="WDO36" s="120"/>
      <c r="WDP36" s="177"/>
      <c r="WDQ36" s="120"/>
      <c r="WDR36" s="177"/>
      <c r="WDS36" s="120"/>
      <c r="WDT36" s="177"/>
      <c r="WDU36" s="120"/>
      <c r="WDV36" s="177"/>
      <c r="WDW36" s="120"/>
      <c r="WDX36" s="177"/>
      <c r="WDY36" s="120"/>
      <c r="WDZ36" s="177"/>
      <c r="WEA36" s="120"/>
      <c r="WEB36" s="177"/>
      <c r="WEC36" s="120"/>
      <c r="WED36" s="177"/>
      <c r="WEE36" s="120"/>
      <c r="WEF36" s="177"/>
      <c r="WEG36" s="120"/>
      <c r="WEH36" s="177"/>
      <c r="WEI36" s="120"/>
      <c r="WEJ36" s="177"/>
      <c r="WEK36" s="120"/>
      <c r="WEL36" s="177"/>
      <c r="WEM36" s="120"/>
      <c r="WEN36" s="177"/>
      <c r="WEO36" s="120"/>
      <c r="WEP36" s="177"/>
      <c r="WEQ36" s="120"/>
      <c r="WER36" s="177"/>
      <c r="WES36" s="120"/>
      <c r="WET36" s="177"/>
      <c r="WEU36" s="120"/>
      <c r="WEV36" s="177"/>
      <c r="WEW36" s="120"/>
      <c r="WEX36" s="177"/>
      <c r="WEY36" s="120"/>
      <c r="WEZ36" s="177"/>
      <c r="WFA36" s="120"/>
      <c r="WFB36" s="177"/>
      <c r="WFC36" s="120"/>
      <c r="WFD36" s="177"/>
      <c r="WFE36" s="120"/>
      <c r="WFF36" s="177"/>
      <c r="WFG36" s="120"/>
      <c r="WFH36" s="177"/>
      <c r="WFI36" s="120"/>
      <c r="WFJ36" s="177"/>
      <c r="WFK36" s="120"/>
      <c r="WFL36" s="177"/>
      <c r="WFM36" s="120"/>
      <c r="WFN36" s="177"/>
      <c r="WFO36" s="120"/>
      <c r="WFP36" s="177"/>
      <c r="WFQ36" s="120"/>
      <c r="WFR36" s="177"/>
      <c r="WFS36" s="120"/>
      <c r="WFT36" s="177"/>
      <c r="WFU36" s="120"/>
      <c r="WFV36" s="177"/>
      <c r="WFW36" s="120"/>
      <c r="WFX36" s="177"/>
      <c r="WFY36" s="120"/>
      <c r="WFZ36" s="177"/>
      <c r="WGA36" s="120"/>
      <c r="WGB36" s="177"/>
      <c r="WGC36" s="120"/>
      <c r="WGD36" s="177"/>
      <c r="WGE36" s="120"/>
      <c r="WGF36" s="177"/>
      <c r="WGG36" s="120"/>
      <c r="WGH36" s="177"/>
      <c r="WGI36" s="120"/>
      <c r="WGJ36" s="177"/>
      <c r="WGK36" s="120"/>
      <c r="WGL36" s="177"/>
      <c r="WGM36" s="120"/>
      <c r="WGN36" s="177"/>
      <c r="WGO36" s="120"/>
      <c r="WGP36" s="177"/>
      <c r="WGQ36" s="120"/>
      <c r="WGR36" s="177"/>
      <c r="WGS36" s="120"/>
      <c r="WGT36" s="177"/>
      <c r="WGU36" s="120"/>
      <c r="WGV36" s="177"/>
      <c r="WGW36" s="120"/>
      <c r="WGX36" s="177"/>
      <c r="WGY36" s="120"/>
      <c r="WGZ36" s="177"/>
      <c r="WHA36" s="120"/>
      <c r="WHB36" s="177"/>
      <c r="WHC36" s="120"/>
      <c r="WHD36" s="177"/>
      <c r="WHE36" s="120"/>
      <c r="WHF36" s="177"/>
      <c r="WHG36" s="120"/>
      <c r="WHH36" s="177"/>
      <c r="WHI36" s="120"/>
      <c r="WHJ36" s="177"/>
      <c r="WHK36" s="120"/>
      <c r="WHL36" s="177"/>
      <c r="WHM36" s="120"/>
      <c r="WHN36" s="177"/>
      <c r="WHO36" s="120"/>
      <c r="WHP36" s="177"/>
      <c r="WHQ36" s="120"/>
      <c r="WHR36" s="177"/>
      <c r="WHS36" s="120"/>
      <c r="WHT36" s="177"/>
      <c r="WHU36" s="120"/>
      <c r="WHV36" s="177"/>
      <c r="WHW36" s="120"/>
      <c r="WHX36" s="177"/>
      <c r="WHY36" s="120"/>
      <c r="WHZ36" s="177"/>
      <c r="WIA36" s="120"/>
      <c r="WIB36" s="177"/>
      <c r="WIC36" s="120"/>
      <c r="WID36" s="177"/>
      <c r="WIE36" s="120"/>
      <c r="WIF36" s="177"/>
      <c r="WIG36" s="120"/>
      <c r="WIH36" s="177"/>
      <c r="WII36" s="120"/>
      <c r="WIJ36" s="177"/>
      <c r="WIK36" s="120"/>
      <c r="WIL36" s="177"/>
      <c r="WIM36" s="120"/>
      <c r="WIN36" s="177"/>
      <c r="WIO36" s="120"/>
      <c r="WIP36" s="177"/>
      <c r="WIQ36" s="120"/>
      <c r="WIR36" s="177"/>
      <c r="WIS36" s="120"/>
      <c r="WIT36" s="177"/>
      <c r="WIU36" s="120"/>
      <c r="WIV36" s="177"/>
      <c r="WIW36" s="120"/>
      <c r="WIX36" s="177"/>
      <c r="WIY36" s="120"/>
      <c r="WIZ36" s="177"/>
      <c r="WJA36" s="120"/>
      <c r="WJB36" s="177"/>
      <c r="WJC36" s="120"/>
      <c r="WJD36" s="177"/>
      <c r="WJE36" s="120"/>
      <c r="WJF36" s="177"/>
      <c r="WJG36" s="120"/>
      <c r="WJH36" s="177"/>
      <c r="WJI36" s="120"/>
      <c r="WJJ36" s="177"/>
      <c r="WJK36" s="120"/>
      <c r="WJL36" s="177"/>
      <c r="WJM36" s="120"/>
      <c r="WJN36" s="177"/>
      <c r="WJO36" s="120"/>
      <c r="WJP36" s="177"/>
      <c r="WJQ36" s="120"/>
      <c r="WJR36" s="177"/>
      <c r="WJS36" s="120"/>
      <c r="WJT36" s="177"/>
      <c r="WJU36" s="120"/>
      <c r="WJV36" s="177"/>
      <c r="WJW36" s="120"/>
      <c r="WJX36" s="177"/>
      <c r="WJY36" s="120"/>
      <c r="WJZ36" s="177"/>
      <c r="WKA36" s="120"/>
      <c r="WKB36" s="177"/>
      <c r="WKC36" s="120"/>
      <c r="WKD36" s="177"/>
      <c r="WKE36" s="120"/>
      <c r="WKF36" s="177"/>
      <c r="WKG36" s="120"/>
      <c r="WKH36" s="177"/>
      <c r="WKI36" s="120"/>
      <c r="WKJ36" s="177"/>
      <c r="WKK36" s="120"/>
      <c r="WKL36" s="177"/>
      <c r="WKM36" s="120"/>
      <c r="WKN36" s="177"/>
      <c r="WKO36" s="120"/>
      <c r="WKP36" s="177"/>
      <c r="WKQ36" s="120"/>
      <c r="WKR36" s="177"/>
      <c r="WKS36" s="120"/>
      <c r="WKT36" s="177"/>
      <c r="WKU36" s="120"/>
      <c r="WKV36" s="177"/>
      <c r="WKW36" s="120"/>
      <c r="WKX36" s="177"/>
      <c r="WKY36" s="120"/>
      <c r="WKZ36" s="177"/>
      <c r="WLA36" s="120"/>
      <c r="WLB36" s="177"/>
      <c r="WLC36" s="120"/>
      <c r="WLD36" s="177"/>
      <c r="WLE36" s="120"/>
      <c r="WLF36" s="177"/>
      <c r="WLG36" s="120"/>
      <c r="WLH36" s="177"/>
      <c r="WLI36" s="120"/>
      <c r="WLJ36" s="177"/>
      <c r="WLK36" s="120"/>
      <c r="WLL36" s="177"/>
      <c r="WLM36" s="120"/>
      <c r="WLN36" s="177"/>
      <c r="WLO36" s="120"/>
      <c r="WLP36" s="177"/>
      <c r="WLQ36" s="120"/>
      <c r="WLR36" s="177"/>
      <c r="WLS36" s="120"/>
      <c r="WLT36" s="177"/>
      <c r="WLU36" s="120"/>
      <c r="WLV36" s="177"/>
      <c r="WLW36" s="120"/>
      <c r="WLX36" s="177"/>
      <c r="WLY36" s="120"/>
      <c r="WLZ36" s="177"/>
      <c r="WMA36" s="120"/>
      <c r="WMB36" s="177"/>
      <c r="WMC36" s="120"/>
      <c r="WMD36" s="177"/>
      <c r="WME36" s="120"/>
      <c r="WMF36" s="177"/>
      <c r="WMG36" s="120"/>
      <c r="WMH36" s="177"/>
      <c r="WMI36" s="120"/>
      <c r="WMJ36" s="177"/>
      <c r="WMK36" s="120"/>
      <c r="WML36" s="177"/>
      <c r="WMM36" s="120"/>
      <c r="WMN36" s="177"/>
      <c r="WMO36" s="120"/>
      <c r="WMP36" s="177"/>
      <c r="WMQ36" s="120"/>
      <c r="WMR36" s="177"/>
      <c r="WMS36" s="120"/>
      <c r="WMT36" s="177"/>
      <c r="WMU36" s="120"/>
      <c r="WMV36" s="177"/>
      <c r="WMW36" s="120"/>
      <c r="WMX36" s="177"/>
      <c r="WMY36" s="120"/>
      <c r="WMZ36" s="177"/>
      <c r="WNA36" s="120"/>
      <c r="WNB36" s="177"/>
      <c r="WNC36" s="120"/>
      <c r="WND36" s="177"/>
      <c r="WNE36" s="120"/>
      <c r="WNF36" s="177"/>
      <c r="WNG36" s="120"/>
      <c r="WNH36" s="177"/>
      <c r="WNI36" s="120"/>
      <c r="WNJ36" s="177"/>
      <c r="WNK36" s="120"/>
      <c r="WNL36" s="177"/>
      <c r="WNM36" s="120"/>
      <c r="WNN36" s="177"/>
      <c r="WNO36" s="120"/>
      <c r="WNP36" s="177"/>
      <c r="WNQ36" s="120"/>
      <c r="WNR36" s="177"/>
      <c r="WNS36" s="120"/>
      <c r="WNT36" s="177"/>
      <c r="WNU36" s="120"/>
      <c r="WNV36" s="177"/>
      <c r="WNW36" s="120"/>
      <c r="WNX36" s="177"/>
      <c r="WNY36" s="120"/>
      <c r="WNZ36" s="177"/>
      <c r="WOA36" s="120"/>
      <c r="WOB36" s="177"/>
      <c r="WOC36" s="120"/>
      <c r="WOD36" s="177"/>
      <c r="WOE36" s="120"/>
      <c r="WOF36" s="177"/>
      <c r="WOG36" s="120"/>
      <c r="WOH36" s="177"/>
      <c r="WOI36" s="120"/>
      <c r="WOJ36" s="177"/>
      <c r="WOK36" s="120"/>
      <c r="WOL36" s="177"/>
      <c r="WOM36" s="120"/>
      <c r="WON36" s="177"/>
      <c r="WOO36" s="120"/>
      <c r="WOP36" s="177"/>
      <c r="WOQ36" s="120"/>
      <c r="WOR36" s="177"/>
      <c r="WOS36" s="120"/>
      <c r="WOT36" s="177"/>
      <c r="WOU36" s="120"/>
      <c r="WOV36" s="177"/>
      <c r="WOW36" s="120"/>
      <c r="WOX36" s="177"/>
      <c r="WOY36" s="120"/>
      <c r="WOZ36" s="177"/>
      <c r="WPA36" s="120"/>
      <c r="WPB36" s="177"/>
      <c r="WPC36" s="120"/>
      <c r="WPD36" s="177"/>
      <c r="WPE36" s="120"/>
      <c r="WPF36" s="177"/>
      <c r="WPG36" s="120"/>
      <c r="WPH36" s="177"/>
      <c r="WPI36" s="120"/>
      <c r="WPJ36" s="177"/>
      <c r="WPK36" s="120"/>
      <c r="WPL36" s="177"/>
      <c r="WPM36" s="120"/>
      <c r="WPN36" s="177"/>
      <c r="WPO36" s="120"/>
      <c r="WPP36" s="177"/>
      <c r="WPQ36" s="120"/>
      <c r="WPR36" s="177"/>
      <c r="WPS36" s="120"/>
      <c r="WPT36" s="177"/>
      <c r="WPU36" s="120"/>
      <c r="WPV36" s="177"/>
      <c r="WPW36" s="120"/>
      <c r="WPX36" s="177"/>
      <c r="WPY36" s="120"/>
      <c r="WPZ36" s="177"/>
      <c r="WQA36" s="120"/>
      <c r="WQB36" s="177"/>
      <c r="WQC36" s="120"/>
      <c r="WQD36" s="177"/>
      <c r="WQE36" s="120"/>
      <c r="WQF36" s="177"/>
      <c r="WQG36" s="120"/>
      <c r="WQH36" s="177"/>
      <c r="WQI36" s="120"/>
      <c r="WQJ36" s="177"/>
      <c r="WQK36" s="120"/>
      <c r="WQL36" s="177"/>
      <c r="WQM36" s="120"/>
      <c r="WQN36" s="177"/>
      <c r="WQO36" s="120"/>
      <c r="WQP36" s="177"/>
      <c r="WQQ36" s="120"/>
      <c r="WQR36" s="177"/>
      <c r="WQS36" s="120"/>
      <c r="WQT36" s="177"/>
      <c r="WQU36" s="120"/>
      <c r="WQV36" s="177"/>
      <c r="WQW36" s="120"/>
      <c r="WQX36" s="177"/>
      <c r="WQY36" s="120"/>
      <c r="WQZ36" s="177"/>
      <c r="WRA36" s="120"/>
      <c r="WRB36" s="177"/>
      <c r="WRC36" s="120"/>
      <c r="WRD36" s="177"/>
      <c r="WRE36" s="120"/>
      <c r="WRF36" s="177"/>
      <c r="WRG36" s="120"/>
      <c r="WRH36" s="177"/>
      <c r="WRI36" s="120"/>
      <c r="WRJ36" s="177"/>
      <c r="WRK36" s="120"/>
      <c r="WRL36" s="177"/>
      <c r="WRM36" s="120"/>
      <c r="WRN36" s="177"/>
      <c r="WRO36" s="120"/>
      <c r="WRP36" s="177"/>
      <c r="WRQ36" s="120"/>
      <c r="WRR36" s="177"/>
      <c r="WRS36" s="120"/>
      <c r="WRT36" s="177"/>
      <c r="WRU36" s="120"/>
      <c r="WRV36" s="177"/>
      <c r="WRW36" s="120"/>
      <c r="WRX36" s="177"/>
      <c r="WRY36" s="120"/>
      <c r="WRZ36" s="177"/>
      <c r="WSA36" s="120"/>
      <c r="WSB36" s="177"/>
      <c r="WSC36" s="120"/>
      <c r="WSD36" s="177"/>
      <c r="WSE36" s="120"/>
      <c r="WSF36" s="177"/>
      <c r="WSG36" s="120"/>
      <c r="WSH36" s="177"/>
      <c r="WSI36" s="120"/>
      <c r="WSJ36" s="177"/>
      <c r="WSK36" s="120"/>
      <c r="WSL36" s="177"/>
      <c r="WSM36" s="120"/>
      <c r="WSN36" s="177"/>
      <c r="WSO36" s="120"/>
      <c r="WSP36" s="177"/>
      <c r="WSQ36" s="120"/>
      <c r="WSR36" s="177"/>
      <c r="WSS36" s="120"/>
      <c r="WST36" s="177"/>
      <c r="WSU36" s="120"/>
      <c r="WSV36" s="177"/>
      <c r="WSW36" s="120"/>
      <c r="WSX36" s="177"/>
      <c r="WSY36" s="120"/>
      <c r="WSZ36" s="177"/>
      <c r="WTA36" s="120"/>
      <c r="WTB36" s="177"/>
      <c r="WTC36" s="120"/>
      <c r="WTD36" s="177"/>
      <c r="WTE36" s="120"/>
      <c r="WTF36" s="177"/>
      <c r="WTG36" s="120"/>
      <c r="WTH36" s="177"/>
      <c r="WTI36" s="120"/>
      <c r="WTJ36" s="177"/>
      <c r="WTK36" s="120"/>
      <c r="WTL36" s="177"/>
      <c r="WTM36" s="120"/>
      <c r="WTN36" s="177"/>
      <c r="WTO36" s="120"/>
      <c r="WTP36" s="177"/>
      <c r="WTQ36" s="120"/>
      <c r="WTR36" s="177"/>
      <c r="WTS36" s="120"/>
      <c r="WTT36" s="177"/>
      <c r="WTU36" s="120"/>
      <c r="WTV36" s="177"/>
      <c r="WTW36" s="120"/>
      <c r="WTX36" s="177"/>
      <c r="WTY36" s="120"/>
      <c r="WTZ36" s="177"/>
      <c r="WUA36" s="120"/>
      <c r="WUB36" s="177"/>
      <c r="WUC36" s="120"/>
      <c r="WUD36" s="177"/>
      <c r="WUE36" s="120"/>
      <c r="WUF36" s="177"/>
      <c r="WUG36" s="120"/>
      <c r="WUH36" s="177"/>
      <c r="WUI36" s="120"/>
      <c r="WUJ36" s="177"/>
      <c r="WUK36" s="120"/>
      <c r="WUL36" s="177"/>
      <c r="WUM36" s="120"/>
      <c r="WUN36" s="177"/>
      <c r="WUO36" s="120"/>
      <c r="WUP36" s="177"/>
      <c r="WUQ36" s="120"/>
      <c r="WUR36" s="177"/>
      <c r="WUS36" s="120"/>
      <c r="WUT36" s="177"/>
      <c r="WUU36" s="120"/>
      <c r="WUV36" s="177"/>
      <c r="WUW36" s="120"/>
      <c r="WUX36" s="177"/>
      <c r="WUY36" s="120"/>
      <c r="WUZ36" s="177"/>
      <c r="WVA36" s="120"/>
      <c r="WVB36" s="177"/>
      <c r="WVC36" s="120"/>
      <c r="WVD36" s="177"/>
      <c r="WVE36" s="120"/>
      <c r="WVF36" s="177"/>
      <c r="WVG36" s="120"/>
      <c r="WVH36" s="177"/>
      <c r="WVI36" s="120"/>
      <c r="WVJ36" s="177"/>
      <c r="WVK36" s="120"/>
      <c r="WVL36" s="177"/>
      <c r="WVM36" s="120"/>
      <c r="WVN36" s="177"/>
      <c r="WVO36" s="120"/>
      <c r="WVP36" s="177"/>
      <c r="WVQ36" s="120"/>
      <c r="WVR36" s="177"/>
      <c r="WVS36" s="120"/>
      <c r="WVT36" s="177"/>
      <c r="WVU36" s="120"/>
      <c r="WVV36" s="177"/>
      <c r="WVW36" s="120"/>
      <c r="WVX36" s="177"/>
      <c r="WVY36" s="120"/>
      <c r="WVZ36" s="177"/>
      <c r="WWA36" s="120"/>
      <c r="WWB36" s="177"/>
      <c r="WWC36" s="120"/>
      <c r="WWD36" s="177"/>
      <c r="WWE36" s="120"/>
      <c r="WWF36" s="177"/>
      <c r="WWG36" s="120"/>
      <c r="WWH36" s="177"/>
      <c r="WWI36" s="120"/>
      <c r="WWJ36" s="177"/>
      <c r="WWK36" s="120"/>
      <c r="WWL36" s="177"/>
      <c r="WWM36" s="120"/>
      <c r="WWN36" s="177"/>
      <c r="WWO36" s="120"/>
      <c r="WWP36" s="177"/>
      <c r="WWQ36" s="120"/>
      <c r="WWR36" s="177"/>
      <c r="WWS36" s="120"/>
      <c r="WWT36" s="177"/>
      <c r="WWU36" s="120"/>
      <c r="WWV36" s="177"/>
      <c r="WWW36" s="120"/>
      <c r="WWX36" s="177"/>
      <c r="WWY36" s="120"/>
      <c r="WWZ36" s="177"/>
      <c r="WXA36" s="120"/>
      <c r="WXB36" s="177"/>
      <c r="WXC36" s="120"/>
      <c r="WXD36" s="177"/>
      <c r="WXE36" s="120"/>
      <c r="WXF36" s="177"/>
      <c r="WXG36" s="120"/>
      <c r="WXH36" s="177"/>
      <c r="WXI36" s="120"/>
      <c r="WXJ36" s="177"/>
      <c r="WXK36" s="120"/>
      <c r="WXL36" s="177"/>
      <c r="WXM36" s="120"/>
      <c r="WXN36" s="177"/>
      <c r="WXO36" s="120"/>
      <c r="WXP36" s="177"/>
      <c r="WXQ36" s="120"/>
      <c r="WXR36" s="177"/>
      <c r="WXS36" s="120"/>
      <c r="WXT36" s="177"/>
      <c r="WXU36" s="120"/>
      <c r="WXV36" s="177"/>
      <c r="WXW36" s="120"/>
      <c r="WXX36" s="177"/>
      <c r="WXY36" s="120"/>
      <c r="WXZ36" s="177"/>
      <c r="WYA36" s="120"/>
      <c r="WYB36" s="177"/>
      <c r="WYC36" s="120"/>
      <c r="WYD36" s="177"/>
      <c r="WYE36" s="120"/>
      <c r="WYF36" s="177"/>
      <c r="WYG36" s="120"/>
      <c r="WYH36" s="177"/>
      <c r="WYI36" s="120"/>
      <c r="WYJ36" s="177"/>
      <c r="WYK36" s="120"/>
      <c r="WYL36" s="177"/>
      <c r="WYM36" s="120"/>
      <c r="WYN36" s="177"/>
      <c r="WYO36" s="120"/>
      <c r="WYP36" s="177"/>
      <c r="WYQ36" s="120"/>
      <c r="WYR36" s="177"/>
      <c r="WYS36" s="120"/>
      <c r="WYT36" s="177"/>
      <c r="WYU36" s="120"/>
      <c r="WYV36" s="177"/>
      <c r="WYW36" s="120"/>
      <c r="WYX36" s="177"/>
      <c r="WYY36" s="120"/>
      <c r="WYZ36" s="177"/>
      <c r="WZA36" s="120"/>
      <c r="WZB36" s="177"/>
      <c r="WZC36" s="120"/>
      <c r="WZD36" s="177"/>
      <c r="WZE36" s="120"/>
      <c r="WZF36" s="177"/>
      <c r="WZG36" s="120"/>
      <c r="WZH36" s="177"/>
      <c r="WZI36" s="120"/>
      <c r="WZJ36" s="177"/>
      <c r="WZK36" s="120"/>
      <c r="WZL36" s="177"/>
      <c r="WZM36" s="120"/>
      <c r="WZN36" s="177"/>
      <c r="WZO36" s="120"/>
      <c r="WZP36" s="177"/>
      <c r="WZQ36" s="120"/>
      <c r="WZR36" s="177"/>
      <c r="WZS36" s="120"/>
      <c r="WZT36" s="177"/>
      <c r="WZU36" s="120"/>
      <c r="WZV36" s="177"/>
      <c r="WZW36" s="120"/>
      <c r="WZX36" s="177"/>
      <c r="WZY36" s="120"/>
      <c r="WZZ36" s="177"/>
      <c r="XAA36" s="120"/>
      <c r="XAB36" s="177"/>
      <c r="XAC36" s="120"/>
      <c r="XAD36" s="177"/>
      <c r="XAE36" s="120"/>
      <c r="XAF36" s="177"/>
      <c r="XAG36" s="120"/>
      <c r="XAH36" s="177"/>
      <c r="XAI36" s="120"/>
      <c r="XAJ36" s="177"/>
      <c r="XAK36" s="120"/>
      <c r="XAL36" s="177"/>
      <c r="XAM36" s="120"/>
      <c r="XAN36" s="177"/>
      <c r="XAO36" s="120"/>
      <c r="XAP36" s="177"/>
      <c r="XAQ36" s="120"/>
      <c r="XAR36" s="177"/>
      <c r="XAS36" s="120"/>
      <c r="XAT36" s="177"/>
      <c r="XAU36" s="120"/>
      <c r="XAV36" s="177"/>
      <c r="XAW36" s="120"/>
      <c r="XAX36" s="177"/>
      <c r="XAY36" s="120"/>
      <c r="XAZ36" s="177"/>
      <c r="XBA36" s="120"/>
      <c r="XBB36" s="177"/>
      <c r="XBC36" s="120"/>
      <c r="XBD36" s="177"/>
      <c r="XBE36" s="120"/>
      <c r="XBF36" s="177"/>
      <c r="XBG36" s="120"/>
      <c r="XBH36" s="177"/>
      <c r="XBI36" s="120"/>
      <c r="XBJ36" s="177"/>
      <c r="XBK36" s="120"/>
      <c r="XBL36" s="177"/>
      <c r="XBM36" s="120"/>
      <c r="XBN36" s="177"/>
      <c r="XBO36" s="120"/>
      <c r="XBP36" s="177"/>
      <c r="XBQ36" s="120"/>
      <c r="XBR36" s="177"/>
      <c r="XBS36" s="120"/>
      <c r="XBT36" s="177"/>
      <c r="XBU36" s="120"/>
      <c r="XBV36" s="177"/>
      <c r="XBW36" s="120"/>
      <c r="XBX36" s="177"/>
      <c r="XBY36" s="120"/>
      <c r="XBZ36" s="177"/>
      <c r="XCA36" s="120"/>
      <c r="XCB36" s="177"/>
      <c r="XCC36" s="120"/>
      <c r="XCD36" s="177"/>
      <c r="XCE36" s="120"/>
      <c r="XCF36" s="177"/>
      <c r="XCG36" s="120"/>
      <c r="XCH36" s="177"/>
      <c r="XCI36" s="120"/>
      <c r="XCJ36" s="177"/>
      <c r="XCK36" s="120"/>
      <c r="XCL36" s="177"/>
      <c r="XCM36" s="120"/>
      <c r="XCN36" s="177"/>
      <c r="XCO36" s="120"/>
      <c r="XCP36" s="177"/>
      <c r="XCQ36" s="120"/>
      <c r="XCR36" s="177"/>
      <c r="XCS36" s="120"/>
      <c r="XCT36" s="177"/>
      <c r="XCU36" s="120"/>
      <c r="XCV36" s="177"/>
      <c r="XCW36" s="120"/>
      <c r="XCX36" s="177"/>
      <c r="XCY36" s="120"/>
      <c r="XCZ36" s="177"/>
      <c r="XDA36" s="120"/>
      <c r="XDB36" s="177"/>
      <c r="XDC36" s="120"/>
      <c r="XDD36" s="177"/>
      <c r="XDE36" s="120"/>
      <c r="XDF36" s="177"/>
      <c r="XDG36" s="120"/>
      <c r="XDH36" s="177"/>
      <c r="XDI36" s="120"/>
      <c r="XDJ36" s="177"/>
      <c r="XDK36" s="120"/>
      <c r="XDL36" s="177"/>
      <c r="XDM36" s="120"/>
      <c r="XDN36" s="177"/>
      <c r="XDO36" s="120"/>
      <c r="XDP36" s="177"/>
      <c r="XDQ36" s="120"/>
      <c r="XDR36" s="177"/>
      <c r="XDS36" s="120"/>
      <c r="XDT36" s="177"/>
      <c r="XDU36" s="120"/>
      <c r="XDV36" s="177"/>
      <c r="XDW36" s="120"/>
      <c r="XDX36" s="177"/>
      <c r="XDY36" s="120"/>
      <c r="XDZ36" s="177"/>
      <c r="XEA36" s="120"/>
      <c r="XEB36" s="177"/>
      <c r="XEC36" s="120"/>
      <c r="XED36" s="177"/>
      <c r="XEE36" s="120"/>
      <c r="XEF36" s="177"/>
      <c r="XEG36" s="120"/>
      <c r="XEH36" s="177"/>
      <c r="XEI36" s="120"/>
      <c r="XEJ36" s="177"/>
      <c r="XEK36" s="120"/>
      <c r="XEL36" s="177"/>
      <c r="XEM36" s="120"/>
      <c r="XEN36" s="177"/>
      <c r="XEO36" s="120"/>
      <c r="XEP36" s="177"/>
      <c r="XEQ36" s="120"/>
      <c r="XER36" s="177"/>
      <c r="XES36" s="120"/>
      <c r="XET36" s="177"/>
      <c r="XEU36" s="120"/>
      <c r="XEV36" s="177"/>
      <c r="XEW36" s="120"/>
      <c r="XEX36" s="177"/>
      <c r="XEY36" s="120"/>
      <c r="XEZ36" s="177"/>
      <c r="XFA36" s="120"/>
      <c r="XFB36" s="177"/>
      <c r="XFC36" s="120"/>
      <c r="XFD36" s="177"/>
    </row>
    <row r="37" spans="1:16384" customHeight="1" ht="15" s="176" customFormat="1">
      <c r="A37" s="120"/>
      <c r="D37" s="177"/>
      <c r="E37" s="120"/>
      <c r="F37" s="177"/>
      <c r="G37" s="140" t="s">
        <v>41</v>
      </c>
      <c r="H37" s="136">
        <f>'Prima de mercado'!J3</f>
        <v>0.045426807303537</v>
      </c>
      <c r="I37" s="120"/>
      <c r="J37" s="177"/>
      <c r="K37" s="120"/>
      <c r="L37" s="177"/>
      <c r="M37" s="120"/>
      <c r="N37" s="177"/>
      <c r="O37" s="120"/>
      <c r="P37" s="177"/>
      <c r="Q37" s="120"/>
      <c r="R37" s="177"/>
      <c r="S37" s="120"/>
      <c r="T37" s="177"/>
      <c r="U37" s="120"/>
      <c r="V37" s="177"/>
      <c r="W37" s="120"/>
      <c r="X37" s="177"/>
      <c r="Y37" s="120"/>
      <c r="Z37" s="177"/>
      <c r="AA37" s="120"/>
      <c r="AB37" s="177"/>
      <c r="AC37" s="120"/>
      <c r="AD37" s="177"/>
      <c r="AE37" s="120"/>
      <c r="AF37" s="177"/>
      <c r="AG37" s="120"/>
      <c r="AH37" s="177"/>
      <c r="AI37" s="120"/>
      <c r="AJ37" s="177"/>
      <c r="AK37" s="120"/>
      <c r="AL37" s="177"/>
      <c r="AM37" s="120"/>
      <c r="AN37" s="177"/>
      <c r="AO37" s="120"/>
      <c r="AP37" s="177"/>
      <c r="AQ37" s="120"/>
      <c r="AR37" s="177"/>
      <c r="AS37" s="120"/>
      <c r="AT37" s="177"/>
      <c r="AU37" s="120"/>
      <c r="AV37" s="177"/>
      <c r="AW37" s="120"/>
      <c r="AX37" s="177"/>
      <c r="AY37" s="120"/>
      <c r="AZ37" s="177"/>
      <c r="BA37" s="120"/>
      <c r="BB37" s="177"/>
      <c r="BC37" s="120"/>
      <c r="BD37" s="177"/>
      <c r="BE37" s="120"/>
      <c r="BF37" s="177"/>
      <c r="BG37" s="120"/>
      <c r="BH37" s="177"/>
      <c r="BI37" s="120"/>
      <c r="BJ37" s="177"/>
      <c r="BK37" s="120"/>
      <c r="BL37" s="177"/>
      <c r="BM37" s="120"/>
      <c r="BN37" s="177"/>
      <c r="BO37" s="120"/>
      <c r="BP37" s="177"/>
      <c r="BQ37" s="120"/>
      <c r="BR37" s="177"/>
      <c r="BS37" s="120"/>
      <c r="BT37" s="177"/>
      <c r="BU37" s="120"/>
      <c r="BV37" s="177"/>
      <c r="BW37" s="120"/>
      <c r="BX37" s="177"/>
      <c r="BY37" s="120"/>
      <c r="BZ37" s="177"/>
      <c r="CA37" s="120"/>
      <c r="CB37" s="177"/>
      <c r="CC37" s="120"/>
      <c r="CD37" s="177"/>
      <c r="CE37" s="120"/>
      <c r="CF37" s="177"/>
      <c r="CG37" s="120"/>
      <c r="CH37" s="177"/>
      <c r="CI37" s="120"/>
      <c r="CJ37" s="177"/>
      <c r="CK37" s="120"/>
      <c r="CL37" s="177"/>
      <c r="CM37" s="120"/>
      <c r="CN37" s="177"/>
      <c r="CO37" s="120"/>
      <c r="CP37" s="177"/>
      <c r="CQ37" s="120"/>
      <c r="CR37" s="177"/>
      <c r="CS37" s="120"/>
      <c r="CT37" s="177"/>
      <c r="CU37" s="120"/>
      <c r="CV37" s="177"/>
      <c r="CW37" s="120"/>
      <c r="CX37" s="177"/>
      <c r="CY37" s="120"/>
      <c r="CZ37" s="177"/>
      <c r="DA37" s="120"/>
      <c r="DB37" s="177"/>
      <c r="DC37" s="120"/>
      <c r="DD37" s="177"/>
      <c r="DE37" s="120"/>
      <c r="DF37" s="177"/>
      <c r="DG37" s="120"/>
      <c r="DH37" s="177"/>
      <c r="DI37" s="120"/>
      <c r="DJ37" s="177"/>
      <c r="DK37" s="120"/>
      <c r="DL37" s="177"/>
      <c r="DM37" s="120"/>
      <c r="DN37" s="177"/>
      <c r="DO37" s="120"/>
      <c r="DP37" s="177"/>
      <c r="DQ37" s="120"/>
      <c r="DR37" s="177"/>
      <c r="DS37" s="120"/>
      <c r="DT37" s="177"/>
      <c r="DU37" s="120"/>
      <c r="DV37" s="177"/>
      <c r="DW37" s="120"/>
      <c r="DX37" s="177"/>
      <c r="DY37" s="120"/>
      <c r="DZ37" s="177"/>
      <c r="EA37" s="120"/>
      <c r="EB37" s="177"/>
      <c r="EC37" s="120"/>
      <c r="ED37" s="177"/>
      <c r="EE37" s="120"/>
      <c r="EF37" s="177"/>
      <c r="EG37" s="120"/>
      <c r="EH37" s="177"/>
      <c r="EI37" s="120"/>
      <c r="EJ37" s="177"/>
      <c r="EK37" s="120"/>
      <c r="EL37" s="177"/>
      <c r="EM37" s="120"/>
      <c r="EN37" s="177"/>
      <c r="EO37" s="120"/>
      <c r="EP37" s="177"/>
      <c r="EQ37" s="120"/>
      <c r="ER37" s="177"/>
      <c r="ES37" s="120"/>
      <c r="ET37" s="177"/>
      <c r="EU37" s="120"/>
      <c r="EV37" s="177"/>
      <c r="EW37" s="120"/>
      <c r="EX37" s="177"/>
      <c r="EY37" s="120"/>
      <c r="EZ37" s="177"/>
      <c r="FA37" s="120"/>
      <c r="FB37" s="177"/>
      <c r="FC37" s="120"/>
      <c r="FD37" s="177"/>
      <c r="FE37" s="120"/>
      <c r="FF37" s="177"/>
      <c r="FG37" s="120"/>
      <c r="FH37" s="177"/>
      <c r="FI37" s="120"/>
      <c r="FJ37" s="177"/>
      <c r="FK37" s="120"/>
      <c r="FL37" s="177"/>
      <c r="FM37" s="120"/>
      <c r="FN37" s="177"/>
      <c r="FO37" s="120"/>
      <c r="FP37" s="177"/>
      <c r="FQ37" s="120"/>
      <c r="FR37" s="177"/>
      <c r="FS37" s="120"/>
      <c r="FT37" s="177"/>
      <c r="FU37" s="120"/>
      <c r="FV37" s="177"/>
      <c r="FW37" s="120"/>
      <c r="FX37" s="177"/>
      <c r="FY37" s="120"/>
      <c r="FZ37" s="177"/>
      <c r="GA37" s="120"/>
      <c r="GB37" s="177"/>
      <c r="GC37" s="120"/>
      <c r="GD37" s="177"/>
      <c r="GE37" s="120"/>
      <c r="GF37" s="177"/>
      <c r="GG37" s="120"/>
      <c r="GH37" s="177"/>
      <c r="GI37" s="120"/>
      <c r="GJ37" s="177"/>
      <c r="GK37" s="120"/>
      <c r="GL37" s="177"/>
      <c r="GM37" s="120"/>
      <c r="GN37" s="177"/>
      <c r="GO37" s="120"/>
      <c r="GP37" s="177"/>
      <c r="GQ37" s="120"/>
      <c r="GR37" s="177"/>
      <c r="GS37" s="120"/>
      <c r="GT37" s="177"/>
      <c r="GU37" s="120"/>
      <c r="GV37" s="177"/>
      <c r="GW37" s="120"/>
      <c r="GX37" s="177"/>
      <c r="GY37" s="120"/>
      <c r="GZ37" s="177"/>
      <c r="HA37" s="120"/>
      <c r="HB37" s="177"/>
      <c r="HC37" s="120"/>
      <c r="HD37" s="177"/>
      <c r="HE37" s="120"/>
      <c r="HF37" s="177"/>
      <c r="HG37" s="120"/>
      <c r="HH37" s="177"/>
      <c r="HI37" s="120"/>
      <c r="HJ37" s="177"/>
      <c r="HK37" s="120"/>
      <c r="HL37" s="177"/>
      <c r="HM37" s="120"/>
      <c r="HN37" s="177"/>
      <c r="HO37" s="120"/>
      <c r="HP37" s="177"/>
      <c r="HQ37" s="120"/>
      <c r="HR37" s="177"/>
      <c r="HS37" s="120"/>
      <c r="HT37" s="177"/>
      <c r="HU37" s="120"/>
      <c r="HV37" s="177"/>
      <c r="HW37" s="120"/>
      <c r="HX37" s="177"/>
      <c r="HY37" s="120"/>
      <c r="HZ37" s="177"/>
      <c r="IA37" s="120"/>
      <c r="IB37" s="177"/>
      <c r="IC37" s="120"/>
      <c r="ID37" s="177"/>
      <c r="IE37" s="120"/>
      <c r="IF37" s="177"/>
      <c r="IG37" s="120"/>
      <c r="IH37" s="177"/>
      <c r="II37" s="120"/>
      <c r="IJ37" s="177"/>
      <c r="IK37" s="120"/>
      <c r="IL37" s="177"/>
      <c r="IM37" s="120"/>
      <c r="IN37" s="177"/>
      <c r="IO37" s="120"/>
      <c r="IP37" s="177"/>
      <c r="IQ37" s="120"/>
      <c r="IR37" s="177"/>
      <c r="IS37" s="120"/>
      <c r="IT37" s="177"/>
      <c r="IU37" s="120"/>
      <c r="IV37" s="177"/>
      <c r="IW37" s="120"/>
      <c r="IX37" s="177"/>
      <c r="IY37" s="120"/>
      <c r="IZ37" s="177"/>
      <c r="JA37" s="120"/>
      <c r="JB37" s="177"/>
      <c r="JC37" s="120"/>
      <c r="JD37" s="177"/>
      <c r="JE37" s="120"/>
      <c r="JF37" s="177"/>
      <c r="JG37" s="120"/>
      <c r="JH37" s="177"/>
      <c r="JI37" s="120"/>
      <c r="JJ37" s="177"/>
      <c r="JK37" s="120"/>
      <c r="JL37" s="177"/>
      <c r="JM37" s="120"/>
      <c r="JN37" s="177"/>
      <c r="JO37" s="120"/>
      <c r="JP37" s="177"/>
      <c r="JQ37" s="120"/>
      <c r="JR37" s="177"/>
      <c r="JS37" s="120"/>
      <c r="JT37" s="177"/>
      <c r="JU37" s="120"/>
      <c r="JV37" s="177"/>
      <c r="JW37" s="120"/>
      <c r="JX37" s="177"/>
      <c r="JY37" s="120"/>
      <c r="JZ37" s="177"/>
      <c r="KA37" s="120"/>
      <c r="KB37" s="177"/>
      <c r="KC37" s="120"/>
      <c r="KD37" s="177"/>
      <c r="KE37" s="120"/>
      <c r="KF37" s="177"/>
      <c r="KG37" s="120"/>
      <c r="KH37" s="177"/>
      <c r="KI37" s="120"/>
      <c r="KJ37" s="177"/>
      <c r="KK37" s="120"/>
      <c r="KL37" s="177"/>
      <c r="KM37" s="120"/>
      <c r="KN37" s="177"/>
      <c r="KO37" s="120"/>
      <c r="KP37" s="177"/>
      <c r="KQ37" s="120"/>
      <c r="KR37" s="177"/>
      <c r="KS37" s="120"/>
      <c r="KT37" s="177"/>
      <c r="KU37" s="120"/>
      <c r="KV37" s="177"/>
      <c r="KW37" s="120"/>
      <c r="KX37" s="177"/>
      <c r="KY37" s="120"/>
      <c r="KZ37" s="177"/>
      <c r="LA37" s="120"/>
      <c r="LB37" s="177"/>
      <c r="LC37" s="120"/>
      <c r="LD37" s="177"/>
      <c r="LE37" s="120"/>
      <c r="LF37" s="177"/>
      <c r="LG37" s="120"/>
      <c r="LH37" s="177"/>
      <c r="LI37" s="120"/>
      <c r="LJ37" s="177"/>
      <c r="LK37" s="120"/>
      <c r="LL37" s="177"/>
      <c r="LM37" s="120"/>
      <c r="LN37" s="177"/>
      <c r="LO37" s="120"/>
      <c r="LP37" s="177"/>
      <c r="LQ37" s="120"/>
      <c r="LR37" s="177"/>
      <c r="LS37" s="120"/>
      <c r="LT37" s="177"/>
      <c r="LU37" s="120"/>
      <c r="LV37" s="177"/>
      <c r="LW37" s="120"/>
      <c r="LX37" s="177"/>
      <c r="LY37" s="120"/>
      <c r="LZ37" s="177"/>
      <c r="MA37" s="120"/>
      <c r="MB37" s="177"/>
      <c r="MC37" s="120"/>
      <c r="MD37" s="177"/>
      <c r="ME37" s="120"/>
      <c r="MF37" s="177"/>
      <c r="MG37" s="120"/>
      <c r="MH37" s="177"/>
      <c r="MI37" s="120"/>
      <c r="MJ37" s="177"/>
      <c r="MK37" s="120"/>
      <c r="ML37" s="177"/>
      <c r="MM37" s="120"/>
      <c r="MN37" s="177"/>
      <c r="MO37" s="120"/>
      <c r="MP37" s="177"/>
      <c r="MQ37" s="120"/>
      <c r="MR37" s="177"/>
      <c r="MS37" s="120"/>
      <c r="MT37" s="177"/>
      <c r="MU37" s="120"/>
      <c r="MV37" s="177"/>
      <c r="MW37" s="120"/>
      <c r="MX37" s="177"/>
      <c r="MY37" s="120"/>
      <c r="MZ37" s="177"/>
      <c r="NA37" s="120"/>
      <c r="NB37" s="177"/>
      <c r="NC37" s="120"/>
      <c r="ND37" s="177"/>
      <c r="NE37" s="120"/>
      <c r="NF37" s="177"/>
      <c r="NG37" s="120"/>
      <c r="NH37" s="177"/>
      <c r="NI37" s="120"/>
      <c r="NJ37" s="177"/>
      <c r="NK37" s="120"/>
      <c r="NL37" s="177"/>
      <c r="NM37" s="120"/>
      <c r="NN37" s="177"/>
      <c r="NO37" s="120"/>
      <c r="NP37" s="177"/>
      <c r="NQ37" s="120"/>
      <c r="NR37" s="177"/>
      <c r="NS37" s="120"/>
      <c r="NT37" s="177"/>
      <c r="NU37" s="120"/>
      <c r="NV37" s="177"/>
      <c r="NW37" s="120"/>
      <c r="NX37" s="177"/>
      <c r="NY37" s="120"/>
      <c r="NZ37" s="177"/>
      <c r="OA37" s="120"/>
      <c r="OB37" s="177"/>
      <c r="OC37" s="120"/>
      <c r="OD37" s="177"/>
      <c r="OE37" s="120"/>
      <c r="OF37" s="177"/>
      <c r="OG37" s="120"/>
      <c r="OH37" s="177"/>
      <c r="OI37" s="120"/>
      <c r="OJ37" s="177"/>
      <c r="OK37" s="120"/>
      <c r="OL37" s="177"/>
      <c r="OM37" s="120"/>
      <c r="ON37" s="177"/>
      <c r="OO37" s="120"/>
      <c r="OP37" s="177"/>
      <c r="OQ37" s="120"/>
      <c r="OR37" s="177"/>
      <c r="OS37" s="120"/>
      <c r="OT37" s="177"/>
      <c r="OU37" s="120"/>
      <c r="OV37" s="177"/>
      <c r="OW37" s="120"/>
      <c r="OX37" s="177"/>
      <c r="OY37" s="120"/>
      <c r="OZ37" s="177"/>
      <c r="PA37" s="120"/>
      <c r="PB37" s="177"/>
      <c r="PC37" s="120"/>
      <c r="PD37" s="177"/>
      <c r="PE37" s="120"/>
      <c r="PF37" s="177"/>
      <c r="PG37" s="120"/>
      <c r="PH37" s="177"/>
      <c r="PI37" s="120"/>
      <c r="PJ37" s="177"/>
      <c r="PK37" s="120"/>
      <c r="PL37" s="177"/>
      <c r="PM37" s="120"/>
      <c r="PN37" s="177"/>
      <c r="PO37" s="120"/>
      <c r="PP37" s="177"/>
      <c r="PQ37" s="120"/>
      <c r="PR37" s="177"/>
      <c r="PS37" s="120"/>
      <c r="PT37" s="177"/>
      <c r="PU37" s="120"/>
      <c r="PV37" s="177"/>
      <c r="PW37" s="120"/>
      <c r="PX37" s="177"/>
      <c r="PY37" s="120"/>
      <c r="PZ37" s="177"/>
      <c r="QA37" s="120"/>
      <c r="QB37" s="177"/>
      <c r="QC37" s="120"/>
      <c r="QD37" s="177"/>
      <c r="QE37" s="120"/>
      <c r="QF37" s="177"/>
      <c r="QG37" s="120"/>
      <c r="QH37" s="177"/>
      <c r="QI37" s="120"/>
      <c r="QJ37" s="177"/>
      <c r="QK37" s="120"/>
      <c r="QL37" s="177"/>
      <c r="QM37" s="120"/>
      <c r="QN37" s="177"/>
      <c r="QO37" s="120"/>
      <c r="QP37" s="177"/>
      <c r="QQ37" s="120"/>
      <c r="QR37" s="177"/>
      <c r="QS37" s="120"/>
      <c r="QT37" s="177"/>
      <c r="QU37" s="120"/>
      <c r="QV37" s="177"/>
      <c r="QW37" s="120"/>
      <c r="QX37" s="177"/>
      <c r="QY37" s="120"/>
      <c r="QZ37" s="177"/>
      <c r="RA37" s="120"/>
      <c r="RB37" s="177"/>
      <c r="RC37" s="120"/>
      <c r="RD37" s="177"/>
      <c r="RE37" s="120"/>
      <c r="RF37" s="177"/>
      <c r="RG37" s="120"/>
      <c r="RH37" s="177"/>
      <c r="RI37" s="120"/>
      <c r="RJ37" s="177"/>
      <c r="RK37" s="120"/>
      <c r="RL37" s="177"/>
      <c r="RM37" s="120"/>
      <c r="RN37" s="177"/>
      <c r="RO37" s="120"/>
      <c r="RP37" s="177"/>
      <c r="RQ37" s="120"/>
      <c r="RR37" s="177"/>
      <c r="RS37" s="120"/>
      <c r="RT37" s="177"/>
      <c r="RU37" s="120"/>
      <c r="RV37" s="177"/>
      <c r="RW37" s="120"/>
      <c r="RX37" s="177"/>
      <c r="RY37" s="120"/>
      <c r="RZ37" s="177"/>
      <c r="SA37" s="120"/>
      <c r="SB37" s="177"/>
      <c r="SC37" s="120"/>
      <c r="SD37" s="177"/>
      <c r="SE37" s="120"/>
      <c r="SF37" s="177"/>
      <c r="SG37" s="120"/>
      <c r="SH37" s="177"/>
      <c r="SI37" s="120"/>
      <c r="SJ37" s="177"/>
      <c r="SK37" s="120"/>
      <c r="SL37" s="177"/>
      <c r="SM37" s="120"/>
      <c r="SN37" s="177"/>
      <c r="SO37" s="120"/>
      <c r="SP37" s="177"/>
      <c r="SQ37" s="120"/>
      <c r="SR37" s="177"/>
      <c r="SS37" s="120"/>
      <c r="ST37" s="177"/>
      <c r="SU37" s="120"/>
      <c r="SV37" s="177"/>
      <c r="SW37" s="120"/>
      <c r="SX37" s="177"/>
      <c r="SY37" s="120"/>
      <c r="SZ37" s="177"/>
      <c r="TA37" s="120"/>
      <c r="TB37" s="177"/>
      <c r="TC37" s="120"/>
      <c r="TD37" s="177"/>
      <c r="TE37" s="120"/>
      <c r="TF37" s="177"/>
      <c r="TG37" s="120"/>
      <c r="TH37" s="177"/>
      <c r="TI37" s="120"/>
      <c r="TJ37" s="177"/>
      <c r="TK37" s="120"/>
      <c r="TL37" s="177"/>
      <c r="TM37" s="120"/>
      <c r="TN37" s="177"/>
      <c r="TO37" s="120"/>
      <c r="TP37" s="177"/>
      <c r="TQ37" s="120"/>
      <c r="TR37" s="177"/>
      <c r="TS37" s="120"/>
      <c r="TT37" s="177"/>
      <c r="TU37" s="120"/>
      <c r="TV37" s="177"/>
      <c r="TW37" s="120"/>
      <c r="TX37" s="177"/>
      <c r="TY37" s="120"/>
      <c r="TZ37" s="177"/>
      <c r="UA37" s="120"/>
      <c r="UB37" s="177"/>
      <c r="UC37" s="120"/>
      <c r="UD37" s="177"/>
      <c r="UE37" s="120"/>
      <c r="UF37" s="177"/>
      <c r="UG37" s="120"/>
      <c r="UH37" s="177"/>
      <c r="UI37" s="120"/>
      <c r="UJ37" s="177"/>
      <c r="UK37" s="120"/>
      <c r="UL37" s="177"/>
      <c r="UM37" s="120"/>
      <c r="UN37" s="177"/>
      <c r="UO37" s="120"/>
      <c r="UP37" s="177"/>
      <c r="UQ37" s="120"/>
      <c r="UR37" s="177"/>
      <c r="US37" s="120"/>
      <c r="UT37" s="177"/>
      <c r="UU37" s="120"/>
      <c r="UV37" s="177"/>
      <c r="UW37" s="120"/>
      <c r="UX37" s="177"/>
      <c r="UY37" s="120"/>
      <c r="UZ37" s="177"/>
      <c r="VA37" s="120"/>
      <c r="VB37" s="177"/>
      <c r="VC37" s="120"/>
      <c r="VD37" s="177"/>
      <c r="VE37" s="120"/>
      <c r="VF37" s="177"/>
      <c r="VG37" s="120"/>
      <c r="VH37" s="177"/>
      <c r="VI37" s="120"/>
      <c r="VJ37" s="177"/>
      <c r="VK37" s="120"/>
      <c r="VL37" s="177"/>
      <c r="VM37" s="120"/>
      <c r="VN37" s="177"/>
      <c r="VO37" s="120"/>
      <c r="VP37" s="177"/>
      <c r="VQ37" s="120"/>
      <c r="VR37" s="177"/>
      <c r="VS37" s="120"/>
      <c r="VT37" s="177"/>
      <c r="VU37" s="120"/>
      <c r="VV37" s="177"/>
      <c r="VW37" s="120"/>
      <c r="VX37" s="177"/>
      <c r="VY37" s="120"/>
      <c r="VZ37" s="177"/>
      <c r="WA37" s="120"/>
      <c r="WB37" s="177"/>
      <c r="WC37" s="120"/>
      <c r="WD37" s="177"/>
      <c r="WE37" s="120"/>
      <c r="WF37" s="177"/>
      <c r="WG37" s="120"/>
      <c r="WH37" s="177"/>
      <c r="WI37" s="120"/>
      <c r="WJ37" s="177"/>
      <c r="WK37" s="120"/>
      <c r="WL37" s="177"/>
      <c r="WM37" s="120"/>
      <c r="WN37" s="177"/>
      <c r="WO37" s="120"/>
      <c r="WP37" s="177"/>
      <c r="WQ37" s="120"/>
      <c r="WR37" s="177"/>
      <c r="WS37" s="120"/>
      <c r="WT37" s="177"/>
      <c r="WU37" s="120"/>
      <c r="WV37" s="177"/>
      <c r="WW37" s="120"/>
      <c r="WX37" s="177"/>
      <c r="WY37" s="120"/>
      <c r="WZ37" s="177"/>
      <c r="XA37" s="120"/>
      <c r="XB37" s="177"/>
      <c r="XC37" s="120"/>
      <c r="XD37" s="177"/>
      <c r="XE37" s="120"/>
      <c r="XF37" s="177"/>
      <c r="XG37" s="120"/>
      <c r="XH37" s="177"/>
      <c r="XI37" s="120"/>
      <c r="XJ37" s="177"/>
      <c r="XK37" s="120"/>
      <c r="XL37" s="177"/>
      <c r="XM37" s="120"/>
      <c r="XN37" s="177"/>
      <c r="XO37" s="120"/>
      <c r="XP37" s="177"/>
      <c r="XQ37" s="120"/>
      <c r="XR37" s="177"/>
      <c r="XS37" s="120"/>
      <c r="XT37" s="177"/>
      <c r="XU37" s="120"/>
      <c r="XV37" s="177"/>
      <c r="XW37" s="120"/>
      <c r="XX37" s="177"/>
      <c r="XY37" s="120"/>
      <c r="XZ37" s="177"/>
      <c r="YA37" s="120"/>
      <c r="YB37" s="177"/>
      <c r="YC37" s="120"/>
      <c r="YD37" s="177"/>
      <c r="YE37" s="120"/>
      <c r="YF37" s="177"/>
      <c r="YG37" s="120"/>
      <c r="YH37" s="177"/>
      <c r="YI37" s="120"/>
      <c r="YJ37" s="177"/>
      <c r="YK37" s="120"/>
      <c r="YL37" s="177"/>
      <c r="YM37" s="120"/>
      <c r="YN37" s="177"/>
      <c r="YO37" s="120"/>
      <c r="YP37" s="177"/>
      <c r="YQ37" s="120"/>
      <c r="YR37" s="177"/>
      <c r="YS37" s="120"/>
      <c r="YT37" s="177"/>
      <c r="YU37" s="120"/>
      <c r="YV37" s="177"/>
      <c r="YW37" s="120"/>
      <c r="YX37" s="177"/>
      <c r="YY37" s="120"/>
      <c r="YZ37" s="177"/>
      <c r="ZA37" s="120"/>
      <c r="ZB37" s="177"/>
      <c r="ZC37" s="120"/>
      <c r="ZD37" s="177"/>
      <c r="ZE37" s="120"/>
      <c r="ZF37" s="177"/>
      <c r="ZG37" s="120"/>
      <c r="ZH37" s="177"/>
      <c r="ZI37" s="120"/>
      <c r="ZJ37" s="177"/>
      <c r="ZK37" s="120"/>
      <c r="ZL37" s="177"/>
      <c r="ZM37" s="120"/>
      <c r="ZN37" s="177"/>
      <c r="ZO37" s="120"/>
      <c r="ZP37" s="177"/>
      <c r="ZQ37" s="120"/>
      <c r="ZR37" s="177"/>
      <c r="ZS37" s="120"/>
      <c r="ZT37" s="177"/>
      <c r="ZU37" s="120"/>
      <c r="ZV37" s="177"/>
      <c r="ZW37" s="120"/>
      <c r="ZX37" s="177"/>
      <c r="ZY37" s="120"/>
      <c r="ZZ37" s="177"/>
      <c r="AAA37" s="120"/>
      <c r="AAB37" s="177"/>
      <c r="AAC37" s="120"/>
      <c r="AAD37" s="177"/>
      <c r="AAE37" s="120"/>
      <c r="AAF37" s="177"/>
      <c r="AAG37" s="120"/>
      <c r="AAH37" s="177"/>
      <c r="AAI37" s="120"/>
      <c r="AAJ37" s="177"/>
      <c r="AAK37" s="120"/>
      <c r="AAL37" s="177"/>
      <c r="AAM37" s="120"/>
      <c r="AAN37" s="177"/>
      <c r="AAO37" s="120"/>
      <c r="AAP37" s="177"/>
      <c r="AAQ37" s="120"/>
      <c r="AAR37" s="177"/>
      <c r="AAS37" s="120"/>
      <c r="AAT37" s="177"/>
      <c r="AAU37" s="120"/>
      <c r="AAV37" s="177"/>
      <c r="AAW37" s="120"/>
      <c r="AAX37" s="177"/>
      <c r="AAY37" s="120"/>
      <c r="AAZ37" s="177"/>
      <c r="ABA37" s="120"/>
      <c r="ABB37" s="177"/>
      <c r="ABC37" s="120"/>
      <c r="ABD37" s="177"/>
      <c r="ABE37" s="120"/>
      <c r="ABF37" s="177"/>
      <c r="ABG37" s="120"/>
      <c r="ABH37" s="177"/>
      <c r="ABI37" s="120"/>
      <c r="ABJ37" s="177"/>
      <c r="ABK37" s="120"/>
      <c r="ABL37" s="177"/>
      <c r="ABM37" s="120"/>
      <c r="ABN37" s="177"/>
      <c r="ABO37" s="120"/>
      <c r="ABP37" s="177"/>
      <c r="ABQ37" s="120"/>
      <c r="ABR37" s="177"/>
      <c r="ABS37" s="120"/>
      <c r="ABT37" s="177"/>
      <c r="ABU37" s="120"/>
      <c r="ABV37" s="177"/>
      <c r="ABW37" s="120"/>
      <c r="ABX37" s="177"/>
      <c r="ABY37" s="120"/>
      <c r="ABZ37" s="177"/>
      <c r="ACA37" s="120"/>
      <c r="ACB37" s="177"/>
      <c r="ACC37" s="120"/>
      <c r="ACD37" s="177"/>
      <c r="ACE37" s="120"/>
      <c r="ACF37" s="177"/>
      <c r="ACG37" s="120"/>
      <c r="ACH37" s="177"/>
      <c r="ACI37" s="120"/>
      <c r="ACJ37" s="177"/>
      <c r="ACK37" s="120"/>
      <c r="ACL37" s="177"/>
      <c r="ACM37" s="120"/>
      <c r="ACN37" s="177"/>
      <c r="ACO37" s="120"/>
      <c r="ACP37" s="177"/>
      <c r="ACQ37" s="120"/>
      <c r="ACR37" s="177"/>
      <c r="ACS37" s="120"/>
      <c r="ACT37" s="177"/>
      <c r="ACU37" s="120"/>
      <c r="ACV37" s="177"/>
      <c r="ACW37" s="120"/>
      <c r="ACX37" s="177"/>
      <c r="ACY37" s="120"/>
      <c r="ACZ37" s="177"/>
      <c r="ADA37" s="120"/>
      <c r="ADB37" s="177"/>
      <c r="ADC37" s="120"/>
      <c r="ADD37" s="177"/>
      <c r="ADE37" s="120"/>
      <c r="ADF37" s="177"/>
      <c r="ADG37" s="120"/>
      <c r="ADH37" s="177"/>
      <c r="ADI37" s="120"/>
      <c r="ADJ37" s="177"/>
      <c r="ADK37" s="120"/>
      <c r="ADL37" s="177"/>
      <c r="ADM37" s="120"/>
      <c r="ADN37" s="177"/>
      <c r="ADO37" s="120"/>
      <c r="ADP37" s="177"/>
      <c r="ADQ37" s="120"/>
      <c r="ADR37" s="177"/>
      <c r="ADS37" s="120"/>
      <c r="ADT37" s="177"/>
      <c r="ADU37" s="120"/>
      <c r="ADV37" s="177"/>
      <c r="ADW37" s="120"/>
      <c r="ADX37" s="177"/>
      <c r="ADY37" s="120"/>
      <c r="ADZ37" s="177"/>
      <c r="AEA37" s="120"/>
      <c r="AEB37" s="177"/>
      <c r="AEC37" s="120"/>
      <c r="AED37" s="177"/>
      <c r="AEE37" s="120"/>
      <c r="AEF37" s="177"/>
      <c r="AEG37" s="120"/>
      <c r="AEH37" s="177"/>
      <c r="AEI37" s="120"/>
      <c r="AEJ37" s="177"/>
      <c r="AEK37" s="120"/>
      <c r="AEL37" s="177"/>
      <c r="AEM37" s="120"/>
      <c r="AEN37" s="177"/>
      <c r="AEO37" s="120"/>
      <c r="AEP37" s="177"/>
      <c r="AEQ37" s="120"/>
      <c r="AER37" s="177"/>
      <c r="AES37" s="120"/>
      <c r="AET37" s="177"/>
      <c r="AEU37" s="120"/>
      <c r="AEV37" s="177"/>
      <c r="AEW37" s="120"/>
      <c r="AEX37" s="177"/>
      <c r="AEY37" s="120"/>
      <c r="AEZ37" s="177"/>
      <c r="AFA37" s="120"/>
      <c r="AFB37" s="177"/>
      <c r="AFC37" s="120"/>
      <c r="AFD37" s="177"/>
      <c r="AFE37" s="120"/>
      <c r="AFF37" s="177"/>
      <c r="AFG37" s="120"/>
      <c r="AFH37" s="177"/>
      <c r="AFI37" s="120"/>
      <c r="AFJ37" s="177"/>
      <c r="AFK37" s="120"/>
      <c r="AFL37" s="177"/>
      <c r="AFM37" s="120"/>
      <c r="AFN37" s="177"/>
      <c r="AFO37" s="120"/>
      <c r="AFP37" s="177"/>
      <c r="AFQ37" s="120"/>
      <c r="AFR37" s="177"/>
      <c r="AFS37" s="120"/>
      <c r="AFT37" s="177"/>
      <c r="AFU37" s="120"/>
      <c r="AFV37" s="177"/>
      <c r="AFW37" s="120"/>
      <c r="AFX37" s="177"/>
      <c r="AFY37" s="120"/>
      <c r="AFZ37" s="177"/>
      <c r="AGA37" s="120"/>
      <c r="AGB37" s="177"/>
      <c r="AGC37" s="120"/>
      <c r="AGD37" s="177"/>
      <c r="AGE37" s="120"/>
      <c r="AGF37" s="177"/>
      <c r="AGG37" s="120"/>
      <c r="AGH37" s="177"/>
      <c r="AGI37" s="120"/>
      <c r="AGJ37" s="177"/>
      <c r="AGK37" s="120"/>
      <c r="AGL37" s="177"/>
      <c r="AGM37" s="120"/>
      <c r="AGN37" s="177"/>
      <c r="AGO37" s="120"/>
      <c r="AGP37" s="177"/>
      <c r="AGQ37" s="120"/>
      <c r="AGR37" s="177"/>
      <c r="AGS37" s="120"/>
      <c r="AGT37" s="177"/>
      <c r="AGU37" s="120"/>
      <c r="AGV37" s="177"/>
      <c r="AGW37" s="120"/>
      <c r="AGX37" s="177"/>
      <c r="AGY37" s="120"/>
      <c r="AGZ37" s="177"/>
      <c r="AHA37" s="120"/>
      <c r="AHB37" s="177"/>
      <c r="AHC37" s="120"/>
      <c r="AHD37" s="177"/>
      <c r="AHE37" s="120"/>
      <c r="AHF37" s="177"/>
      <c r="AHG37" s="120"/>
      <c r="AHH37" s="177"/>
      <c r="AHI37" s="120"/>
      <c r="AHJ37" s="177"/>
      <c r="AHK37" s="120"/>
      <c r="AHL37" s="177"/>
      <c r="AHM37" s="120"/>
      <c r="AHN37" s="177"/>
      <c r="AHO37" s="120"/>
      <c r="AHP37" s="177"/>
      <c r="AHQ37" s="120"/>
      <c r="AHR37" s="177"/>
      <c r="AHS37" s="120"/>
      <c r="AHT37" s="177"/>
      <c r="AHU37" s="120"/>
      <c r="AHV37" s="177"/>
      <c r="AHW37" s="120"/>
      <c r="AHX37" s="177"/>
      <c r="AHY37" s="120"/>
      <c r="AHZ37" s="177"/>
      <c r="AIA37" s="120"/>
      <c r="AIB37" s="177"/>
      <c r="AIC37" s="120"/>
      <c r="AID37" s="177"/>
      <c r="AIE37" s="120"/>
      <c r="AIF37" s="177"/>
      <c r="AIG37" s="120"/>
      <c r="AIH37" s="177"/>
      <c r="AII37" s="120"/>
      <c r="AIJ37" s="177"/>
      <c r="AIK37" s="120"/>
      <c r="AIL37" s="177"/>
      <c r="AIM37" s="120"/>
      <c r="AIN37" s="177"/>
      <c r="AIO37" s="120"/>
      <c r="AIP37" s="177"/>
      <c r="AIQ37" s="120"/>
      <c r="AIR37" s="177"/>
      <c r="AIS37" s="120"/>
      <c r="AIT37" s="177"/>
      <c r="AIU37" s="120"/>
      <c r="AIV37" s="177"/>
      <c r="AIW37" s="120"/>
      <c r="AIX37" s="177"/>
      <c r="AIY37" s="120"/>
      <c r="AIZ37" s="177"/>
      <c r="AJA37" s="120"/>
      <c r="AJB37" s="177"/>
      <c r="AJC37" s="120"/>
      <c r="AJD37" s="177"/>
      <c r="AJE37" s="120"/>
      <c r="AJF37" s="177"/>
      <c r="AJG37" s="120"/>
      <c r="AJH37" s="177"/>
      <c r="AJI37" s="120"/>
      <c r="AJJ37" s="177"/>
      <c r="AJK37" s="120"/>
      <c r="AJL37" s="177"/>
      <c r="AJM37" s="120"/>
      <c r="AJN37" s="177"/>
      <c r="AJO37" s="120"/>
      <c r="AJP37" s="177"/>
      <c r="AJQ37" s="120"/>
      <c r="AJR37" s="177"/>
      <c r="AJS37" s="120"/>
      <c r="AJT37" s="177"/>
      <c r="AJU37" s="120"/>
      <c r="AJV37" s="177"/>
      <c r="AJW37" s="120"/>
      <c r="AJX37" s="177"/>
      <c r="AJY37" s="120"/>
      <c r="AJZ37" s="177"/>
      <c r="AKA37" s="120"/>
      <c r="AKB37" s="177"/>
      <c r="AKC37" s="120"/>
      <c r="AKD37" s="177"/>
      <c r="AKE37" s="120"/>
      <c r="AKF37" s="177"/>
      <c r="AKG37" s="120"/>
      <c r="AKH37" s="177"/>
      <c r="AKI37" s="120"/>
      <c r="AKJ37" s="177"/>
      <c r="AKK37" s="120"/>
      <c r="AKL37" s="177"/>
      <c r="AKM37" s="120"/>
      <c r="AKN37" s="177"/>
      <c r="AKO37" s="120"/>
      <c r="AKP37" s="177"/>
      <c r="AKQ37" s="120"/>
      <c r="AKR37" s="177"/>
      <c r="AKS37" s="120"/>
      <c r="AKT37" s="177"/>
      <c r="AKU37" s="120"/>
      <c r="AKV37" s="177"/>
      <c r="AKW37" s="120"/>
      <c r="AKX37" s="177"/>
      <c r="AKY37" s="120"/>
      <c r="AKZ37" s="177"/>
      <c r="ALA37" s="120"/>
      <c r="ALB37" s="177"/>
      <c r="ALC37" s="120"/>
      <c r="ALD37" s="177"/>
      <c r="ALE37" s="120"/>
      <c r="ALF37" s="177"/>
      <c r="ALG37" s="120"/>
      <c r="ALH37" s="177"/>
      <c r="ALI37" s="120"/>
      <c r="ALJ37" s="177"/>
      <c r="ALK37" s="120"/>
      <c r="ALL37" s="177"/>
      <c r="ALM37" s="120"/>
      <c r="ALN37" s="177"/>
      <c r="ALO37" s="120"/>
      <c r="ALP37" s="177"/>
      <c r="ALQ37" s="120"/>
      <c r="ALR37" s="177"/>
      <c r="ALS37" s="120"/>
      <c r="ALT37" s="177"/>
      <c r="ALU37" s="120"/>
      <c r="ALV37" s="177"/>
      <c r="ALW37" s="120"/>
      <c r="ALX37" s="177"/>
      <c r="ALY37" s="120"/>
      <c r="ALZ37" s="177"/>
      <c r="AMA37" s="120"/>
      <c r="AMB37" s="177"/>
      <c r="AMC37" s="120"/>
      <c r="AMD37" s="177"/>
      <c r="AME37" s="120"/>
      <c r="AMF37" s="177"/>
      <c r="AMG37" s="120"/>
      <c r="AMH37" s="177"/>
      <c r="AMI37" s="120"/>
      <c r="AMJ37" s="177"/>
      <c r="AMK37" s="120"/>
      <c r="AML37" s="177"/>
      <c r="AMM37" s="120"/>
      <c r="AMN37" s="177"/>
      <c r="AMO37" s="120"/>
      <c r="AMP37" s="177"/>
      <c r="AMQ37" s="120"/>
      <c r="AMR37" s="177"/>
      <c r="AMS37" s="120"/>
      <c r="AMT37" s="177"/>
      <c r="AMU37" s="120"/>
      <c r="AMV37" s="177"/>
      <c r="AMW37" s="120"/>
      <c r="AMX37" s="177"/>
      <c r="AMY37" s="120"/>
      <c r="AMZ37" s="177"/>
      <c r="ANA37" s="120"/>
      <c r="ANB37" s="177"/>
      <c r="ANC37" s="120"/>
      <c r="AND37" s="177"/>
      <c r="ANE37" s="120"/>
      <c r="ANF37" s="177"/>
      <c r="ANG37" s="120"/>
      <c r="ANH37" s="177"/>
      <c r="ANI37" s="120"/>
      <c r="ANJ37" s="177"/>
      <c r="ANK37" s="120"/>
      <c r="ANL37" s="177"/>
      <c r="ANM37" s="120"/>
      <c r="ANN37" s="177"/>
      <c r="ANO37" s="120"/>
      <c r="ANP37" s="177"/>
      <c r="ANQ37" s="120"/>
      <c r="ANR37" s="177"/>
      <c r="ANS37" s="120"/>
      <c r="ANT37" s="177"/>
      <c r="ANU37" s="120"/>
      <c r="ANV37" s="177"/>
      <c r="ANW37" s="120"/>
      <c r="ANX37" s="177"/>
      <c r="ANY37" s="120"/>
      <c r="ANZ37" s="177"/>
      <c r="AOA37" s="120"/>
      <c r="AOB37" s="177"/>
      <c r="AOC37" s="120"/>
      <c r="AOD37" s="177"/>
      <c r="AOE37" s="120"/>
      <c r="AOF37" s="177"/>
      <c r="AOG37" s="120"/>
      <c r="AOH37" s="177"/>
      <c r="AOI37" s="120"/>
      <c r="AOJ37" s="177"/>
      <c r="AOK37" s="120"/>
      <c r="AOL37" s="177"/>
      <c r="AOM37" s="120"/>
      <c r="AON37" s="177"/>
      <c r="AOO37" s="120"/>
      <c r="AOP37" s="177"/>
      <c r="AOQ37" s="120"/>
      <c r="AOR37" s="177"/>
      <c r="AOS37" s="120"/>
      <c r="AOT37" s="177"/>
      <c r="AOU37" s="120"/>
      <c r="AOV37" s="177"/>
      <c r="AOW37" s="120"/>
      <c r="AOX37" s="177"/>
      <c r="AOY37" s="120"/>
      <c r="AOZ37" s="177"/>
      <c r="APA37" s="120"/>
      <c r="APB37" s="177"/>
      <c r="APC37" s="120"/>
      <c r="APD37" s="177"/>
      <c r="APE37" s="120"/>
      <c r="APF37" s="177"/>
      <c r="APG37" s="120"/>
      <c r="APH37" s="177"/>
      <c r="API37" s="120"/>
      <c r="APJ37" s="177"/>
      <c r="APK37" s="120"/>
      <c r="APL37" s="177"/>
      <c r="APM37" s="120"/>
      <c r="APN37" s="177"/>
      <c r="APO37" s="120"/>
      <c r="APP37" s="177"/>
      <c r="APQ37" s="120"/>
      <c r="APR37" s="177"/>
      <c r="APS37" s="120"/>
      <c r="APT37" s="177"/>
      <c r="APU37" s="120"/>
      <c r="APV37" s="177"/>
      <c r="APW37" s="120"/>
      <c r="APX37" s="177"/>
      <c r="APY37" s="120"/>
      <c r="APZ37" s="177"/>
      <c r="AQA37" s="120"/>
      <c r="AQB37" s="177"/>
      <c r="AQC37" s="120"/>
      <c r="AQD37" s="177"/>
      <c r="AQE37" s="120"/>
      <c r="AQF37" s="177"/>
      <c r="AQG37" s="120"/>
      <c r="AQH37" s="177"/>
      <c r="AQI37" s="120"/>
      <c r="AQJ37" s="177"/>
      <c r="AQK37" s="120"/>
      <c r="AQL37" s="177"/>
      <c r="AQM37" s="120"/>
      <c r="AQN37" s="177"/>
      <c r="AQO37" s="120"/>
      <c r="AQP37" s="177"/>
      <c r="AQQ37" s="120"/>
      <c r="AQR37" s="177"/>
      <c r="AQS37" s="120"/>
      <c r="AQT37" s="177"/>
      <c r="AQU37" s="120"/>
      <c r="AQV37" s="177"/>
      <c r="AQW37" s="120"/>
      <c r="AQX37" s="177"/>
      <c r="AQY37" s="120"/>
      <c r="AQZ37" s="177"/>
      <c r="ARA37" s="120"/>
      <c r="ARB37" s="177"/>
      <c r="ARC37" s="120"/>
      <c r="ARD37" s="177"/>
      <c r="ARE37" s="120"/>
      <c r="ARF37" s="177"/>
      <c r="ARG37" s="120"/>
      <c r="ARH37" s="177"/>
      <c r="ARI37" s="120"/>
      <c r="ARJ37" s="177"/>
      <c r="ARK37" s="120"/>
      <c r="ARL37" s="177"/>
      <c r="ARM37" s="120"/>
      <c r="ARN37" s="177"/>
      <c r="ARO37" s="120"/>
      <c r="ARP37" s="177"/>
      <c r="ARQ37" s="120"/>
      <c r="ARR37" s="177"/>
      <c r="ARS37" s="120"/>
      <c r="ART37" s="177"/>
      <c r="ARU37" s="120"/>
      <c r="ARV37" s="177"/>
      <c r="ARW37" s="120"/>
      <c r="ARX37" s="177"/>
      <c r="ARY37" s="120"/>
      <c r="ARZ37" s="177"/>
      <c r="ASA37" s="120"/>
      <c r="ASB37" s="177"/>
      <c r="ASC37" s="120"/>
      <c r="ASD37" s="177"/>
      <c r="ASE37" s="120"/>
      <c r="ASF37" s="177"/>
      <c r="ASG37" s="120"/>
      <c r="ASH37" s="177"/>
      <c r="ASI37" s="120"/>
      <c r="ASJ37" s="177"/>
      <c r="ASK37" s="120"/>
      <c r="ASL37" s="177"/>
      <c r="ASM37" s="120"/>
      <c r="ASN37" s="177"/>
      <c r="ASO37" s="120"/>
      <c r="ASP37" s="177"/>
      <c r="ASQ37" s="120"/>
      <c r="ASR37" s="177"/>
      <c r="ASS37" s="120"/>
      <c r="AST37" s="177"/>
      <c r="ASU37" s="120"/>
      <c r="ASV37" s="177"/>
      <c r="ASW37" s="120"/>
      <c r="ASX37" s="177"/>
      <c r="ASY37" s="120"/>
      <c r="ASZ37" s="177"/>
      <c r="ATA37" s="120"/>
      <c r="ATB37" s="177"/>
      <c r="ATC37" s="120"/>
      <c r="ATD37" s="177"/>
      <c r="ATE37" s="120"/>
      <c r="ATF37" s="177"/>
      <c r="ATG37" s="120"/>
      <c r="ATH37" s="177"/>
      <c r="ATI37" s="120"/>
      <c r="ATJ37" s="177"/>
      <c r="ATK37" s="120"/>
      <c r="ATL37" s="177"/>
      <c r="ATM37" s="120"/>
      <c r="ATN37" s="177"/>
      <c r="ATO37" s="120"/>
      <c r="ATP37" s="177"/>
      <c r="ATQ37" s="120"/>
      <c r="ATR37" s="177"/>
      <c r="ATS37" s="120"/>
      <c r="ATT37" s="177"/>
      <c r="ATU37" s="120"/>
      <c r="ATV37" s="177"/>
      <c r="ATW37" s="120"/>
      <c r="ATX37" s="177"/>
      <c r="ATY37" s="120"/>
      <c r="ATZ37" s="177"/>
      <c r="AUA37" s="120"/>
      <c r="AUB37" s="177"/>
      <c r="AUC37" s="120"/>
      <c r="AUD37" s="177"/>
      <c r="AUE37" s="120"/>
      <c r="AUF37" s="177"/>
      <c r="AUG37" s="120"/>
      <c r="AUH37" s="177"/>
      <c r="AUI37" s="120"/>
      <c r="AUJ37" s="177"/>
      <c r="AUK37" s="120"/>
      <c r="AUL37" s="177"/>
      <c r="AUM37" s="120"/>
      <c r="AUN37" s="177"/>
      <c r="AUO37" s="120"/>
      <c r="AUP37" s="177"/>
      <c r="AUQ37" s="120"/>
      <c r="AUR37" s="177"/>
      <c r="AUS37" s="120"/>
      <c r="AUT37" s="177"/>
      <c r="AUU37" s="120"/>
      <c r="AUV37" s="177"/>
      <c r="AUW37" s="120"/>
      <c r="AUX37" s="177"/>
      <c r="AUY37" s="120"/>
      <c r="AUZ37" s="177"/>
      <c r="AVA37" s="120"/>
      <c r="AVB37" s="177"/>
      <c r="AVC37" s="120"/>
      <c r="AVD37" s="177"/>
      <c r="AVE37" s="120"/>
      <c r="AVF37" s="177"/>
      <c r="AVG37" s="120"/>
      <c r="AVH37" s="177"/>
      <c r="AVI37" s="120"/>
      <c r="AVJ37" s="177"/>
      <c r="AVK37" s="120"/>
      <c r="AVL37" s="177"/>
      <c r="AVM37" s="120"/>
      <c r="AVN37" s="177"/>
      <c r="AVO37" s="120"/>
      <c r="AVP37" s="177"/>
      <c r="AVQ37" s="120"/>
      <c r="AVR37" s="177"/>
      <c r="AVS37" s="120"/>
      <c r="AVT37" s="177"/>
      <c r="AVU37" s="120"/>
      <c r="AVV37" s="177"/>
      <c r="AVW37" s="120"/>
      <c r="AVX37" s="177"/>
      <c r="AVY37" s="120"/>
      <c r="AVZ37" s="177"/>
      <c r="AWA37" s="120"/>
      <c r="AWB37" s="177"/>
      <c r="AWC37" s="120"/>
      <c r="AWD37" s="177"/>
      <c r="AWE37" s="120"/>
      <c r="AWF37" s="177"/>
      <c r="AWG37" s="120"/>
      <c r="AWH37" s="177"/>
      <c r="AWI37" s="120"/>
      <c r="AWJ37" s="177"/>
      <c r="AWK37" s="120"/>
      <c r="AWL37" s="177"/>
      <c r="AWM37" s="120"/>
      <c r="AWN37" s="177"/>
      <c r="AWO37" s="120"/>
      <c r="AWP37" s="177"/>
      <c r="AWQ37" s="120"/>
      <c r="AWR37" s="177"/>
      <c r="AWS37" s="120"/>
      <c r="AWT37" s="177"/>
      <c r="AWU37" s="120"/>
      <c r="AWV37" s="177"/>
      <c r="AWW37" s="120"/>
      <c r="AWX37" s="177"/>
      <c r="AWY37" s="120"/>
      <c r="AWZ37" s="177"/>
      <c r="AXA37" s="120"/>
      <c r="AXB37" s="177"/>
      <c r="AXC37" s="120"/>
      <c r="AXD37" s="177"/>
      <c r="AXE37" s="120"/>
      <c r="AXF37" s="177"/>
      <c r="AXG37" s="120"/>
      <c r="AXH37" s="177"/>
      <c r="AXI37" s="120"/>
      <c r="AXJ37" s="177"/>
      <c r="AXK37" s="120"/>
      <c r="AXL37" s="177"/>
      <c r="AXM37" s="120"/>
      <c r="AXN37" s="177"/>
      <c r="AXO37" s="120"/>
      <c r="AXP37" s="177"/>
      <c r="AXQ37" s="120"/>
      <c r="AXR37" s="177"/>
      <c r="AXS37" s="120"/>
      <c r="AXT37" s="177"/>
      <c r="AXU37" s="120"/>
      <c r="AXV37" s="177"/>
      <c r="AXW37" s="120"/>
      <c r="AXX37" s="177"/>
      <c r="AXY37" s="120"/>
      <c r="AXZ37" s="177"/>
      <c r="AYA37" s="120"/>
      <c r="AYB37" s="177"/>
      <c r="AYC37" s="120"/>
      <c r="AYD37" s="177"/>
      <c r="AYE37" s="120"/>
      <c r="AYF37" s="177"/>
      <c r="AYG37" s="120"/>
      <c r="AYH37" s="177"/>
      <c r="AYI37" s="120"/>
      <c r="AYJ37" s="177"/>
      <c r="AYK37" s="120"/>
      <c r="AYL37" s="177"/>
      <c r="AYM37" s="120"/>
      <c r="AYN37" s="177"/>
      <c r="AYO37" s="120"/>
      <c r="AYP37" s="177"/>
      <c r="AYQ37" s="120"/>
      <c r="AYR37" s="177"/>
      <c r="AYS37" s="120"/>
      <c r="AYT37" s="177"/>
      <c r="AYU37" s="120"/>
      <c r="AYV37" s="177"/>
      <c r="AYW37" s="120"/>
      <c r="AYX37" s="177"/>
      <c r="AYY37" s="120"/>
      <c r="AYZ37" s="177"/>
      <c r="AZA37" s="120"/>
      <c r="AZB37" s="177"/>
      <c r="AZC37" s="120"/>
      <c r="AZD37" s="177"/>
      <c r="AZE37" s="120"/>
      <c r="AZF37" s="177"/>
      <c r="AZG37" s="120"/>
      <c r="AZH37" s="177"/>
      <c r="AZI37" s="120"/>
      <c r="AZJ37" s="177"/>
      <c r="AZK37" s="120"/>
      <c r="AZL37" s="177"/>
      <c r="AZM37" s="120"/>
      <c r="AZN37" s="177"/>
      <c r="AZO37" s="120"/>
      <c r="AZP37" s="177"/>
      <c r="AZQ37" s="120"/>
      <c r="AZR37" s="177"/>
      <c r="AZS37" s="120"/>
      <c r="AZT37" s="177"/>
      <c r="AZU37" s="120"/>
      <c r="AZV37" s="177"/>
      <c r="AZW37" s="120"/>
      <c r="AZX37" s="177"/>
      <c r="AZY37" s="120"/>
      <c r="AZZ37" s="177"/>
      <c r="BAA37" s="120"/>
      <c r="BAB37" s="177"/>
      <c r="BAC37" s="120"/>
      <c r="BAD37" s="177"/>
      <c r="BAE37" s="120"/>
      <c r="BAF37" s="177"/>
      <c r="BAG37" s="120"/>
      <c r="BAH37" s="177"/>
      <c r="BAI37" s="120"/>
      <c r="BAJ37" s="177"/>
      <c r="BAK37" s="120"/>
      <c r="BAL37" s="177"/>
      <c r="BAM37" s="120"/>
      <c r="BAN37" s="177"/>
      <c r="BAO37" s="120"/>
      <c r="BAP37" s="177"/>
      <c r="BAQ37" s="120"/>
      <c r="BAR37" s="177"/>
      <c r="BAS37" s="120"/>
      <c r="BAT37" s="177"/>
      <c r="BAU37" s="120"/>
      <c r="BAV37" s="177"/>
      <c r="BAW37" s="120"/>
      <c r="BAX37" s="177"/>
      <c r="BAY37" s="120"/>
      <c r="BAZ37" s="177"/>
      <c r="BBA37" s="120"/>
      <c r="BBB37" s="177"/>
      <c r="BBC37" s="120"/>
      <c r="BBD37" s="177"/>
      <c r="BBE37" s="120"/>
      <c r="BBF37" s="177"/>
      <c r="BBG37" s="120"/>
      <c r="BBH37" s="177"/>
      <c r="BBI37" s="120"/>
      <c r="BBJ37" s="177"/>
      <c r="BBK37" s="120"/>
      <c r="BBL37" s="177"/>
      <c r="BBM37" s="120"/>
      <c r="BBN37" s="177"/>
      <c r="BBO37" s="120"/>
      <c r="BBP37" s="177"/>
      <c r="BBQ37" s="120"/>
      <c r="BBR37" s="177"/>
      <c r="BBS37" s="120"/>
      <c r="BBT37" s="177"/>
      <c r="BBU37" s="120"/>
      <c r="BBV37" s="177"/>
      <c r="BBW37" s="120"/>
      <c r="BBX37" s="177"/>
      <c r="BBY37" s="120"/>
      <c r="BBZ37" s="177"/>
      <c r="BCA37" s="120"/>
      <c r="BCB37" s="177"/>
      <c r="BCC37" s="120"/>
      <c r="BCD37" s="177"/>
      <c r="BCE37" s="120"/>
      <c r="BCF37" s="177"/>
      <c r="BCG37" s="120"/>
      <c r="BCH37" s="177"/>
      <c r="BCI37" s="120"/>
      <c r="BCJ37" s="177"/>
      <c r="BCK37" s="120"/>
      <c r="BCL37" s="177"/>
      <c r="BCM37" s="120"/>
      <c r="BCN37" s="177"/>
      <c r="BCO37" s="120"/>
      <c r="BCP37" s="177"/>
      <c r="BCQ37" s="120"/>
      <c r="BCR37" s="177"/>
      <c r="BCS37" s="120"/>
      <c r="BCT37" s="177"/>
      <c r="BCU37" s="120"/>
      <c r="BCV37" s="177"/>
      <c r="BCW37" s="120"/>
      <c r="BCX37" s="177"/>
      <c r="BCY37" s="120"/>
      <c r="BCZ37" s="177"/>
      <c r="BDA37" s="120"/>
      <c r="BDB37" s="177"/>
      <c r="BDC37" s="120"/>
      <c r="BDD37" s="177"/>
      <c r="BDE37" s="120"/>
      <c r="BDF37" s="177"/>
      <c r="BDG37" s="120"/>
      <c r="BDH37" s="177"/>
      <c r="BDI37" s="120"/>
      <c r="BDJ37" s="177"/>
      <c r="BDK37" s="120"/>
      <c r="BDL37" s="177"/>
      <c r="BDM37" s="120"/>
      <c r="BDN37" s="177"/>
      <c r="BDO37" s="120"/>
      <c r="BDP37" s="177"/>
      <c r="BDQ37" s="120"/>
      <c r="BDR37" s="177"/>
      <c r="BDS37" s="120"/>
      <c r="BDT37" s="177"/>
      <c r="BDU37" s="120"/>
      <c r="BDV37" s="177"/>
      <c r="BDW37" s="120"/>
      <c r="BDX37" s="177"/>
      <c r="BDY37" s="120"/>
      <c r="BDZ37" s="177"/>
      <c r="BEA37" s="120"/>
      <c r="BEB37" s="177"/>
      <c r="BEC37" s="120"/>
      <c r="BED37" s="177"/>
      <c r="BEE37" s="120"/>
      <c r="BEF37" s="177"/>
      <c r="BEG37" s="120"/>
      <c r="BEH37" s="177"/>
      <c r="BEI37" s="120"/>
      <c r="BEJ37" s="177"/>
      <c r="BEK37" s="120"/>
      <c r="BEL37" s="177"/>
      <c r="BEM37" s="120"/>
      <c r="BEN37" s="177"/>
      <c r="BEO37" s="120"/>
      <c r="BEP37" s="177"/>
      <c r="BEQ37" s="120"/>
      <c r="BER37" s="177"/>
      <c r="BES37" s="120"/>
      <c r="BET37" s="177"/>
      <c r="BEU37" s="120"/>
      <c r="BEV37" s="177"/>
      <c r="BEW37" s="120"/>
      <c r="BEX37" s="177"/>
      <c r="BEY37" s="120"/>
      <c r="BEZ37" s="177"/>
      <c r="BFA37" s="120"/>
      <c r="BFB37" s="177"/>
      <c r="BFC37" s="120"/>
      <c r="BFD37" s="177"/>
      <c r="BFE37" s="120"/>
      <c r="BFF37" s="177"/>
      <c r="BFG37" s="120"/>
      <c r="BFH37" s="177"/>
      <c r="BFI37" s="120"/>
      <c r="BFJ37" s="177"/>
      <c r="BFK37" s="120"/>
      <c r="BFL37" s="177"/>
      <c r="BFM37" s="120"/>
      <c r="BFN37" s="177"/>
      <c r="BFO37" s="120"/>
      <c r="BFP37" s="177"/>
      <c r="BFQ37" s="120"/>
      <c r="BFR37" s="177"/>
      <c r="BFS37" s="120"/>
      <c r="BFT37" s="177"/>
      <c r="BFU37" s="120"/>
      <c r="BFV37" s="177"/>
      <c r="BFW37" s="120"/>
      <c r="BFX37" s="177"/>
      <c r="BFY37" s="120"/>
      <c r="BFZ37" s="177"/>
      <c r="BGA37" s="120"/>
      <c r="BGB37" s="177"/>
      <c r="BGC37" s="120"/>
      <c r="BGD37" s="177"/>
      <c r="BGE37" s="120"/>
      <c r="BGF37" s="177"/>
      <c r="BGG37" s="120"/>
      <c r="BGH37" s="177"/>
      <c r="BGI37" s="120"/>
      <c r="BGJ37" s="177"/>
      <c r="BGK37" s="120"/>
      <c r="BGL37" s="177"/>
      <c r="BGM37" s="120"/>
      <c r="BGN37" s="177"/>
      <c r="BGO37" s="120"/>
      <c r="BGP37" s="177"/>
      <c r="BGQ37" s="120"/>
      <c r="BGR37" s="177"/>
      <c r="BGS37" s="120"/>
      <c r="BGT37" s="177"/>
      <c r="BGU37" s="120"/>
      <c r="BGV37" s="177"/>
      <c r="BGW37" s="120"/>
      <c r="BGX37" s="177"/>
      <c r="BGY37" s="120"/>
      <c r="BGZ37" s="177"/>
      <c r="BHA37" s="120"/>
      <c r="BHB37" s="177"/>
      <c r="BHC37" s="120"/>
      <c r="BHD37" s="177"/>
      <c r="BHE37" s="120"/>
      <c r="BHF37" s="177"/>
      <c r="BHG37" s="120"/>
      <c r="BHH37" s="177"/>
      <c r="BHI37" s="120"/>
      <c r="BHJ37" s="177"/>
      <c r="BHK37" s="120"/>
      <c r="BHL37" s="177"/>
      <c r="BHM37" s="120"/>
      <c r="BHN37" s="177"/>
      <c r="BHO37" s="120"/>
      <c r="BHP37" s="177"/>
      <c r="BHQ37" s="120"/>
      <c r="BHR37" s="177"/>
      <c r="BHS37" s="120"/>
      <c r="BHT37" s="177"/>
      <c r="BHU37" s="120"/>
      <c r="BHV37" s="177"/>
      <c r="BHW37" s="120"/>
      <c r="BHX37" s="177"/>
      <c r="BHY37" s="120"/>
      <c r="BHZ37" s="177"/>
      <c r="BIA37" s="120"/>
      <c r="BIB37" s="177"/>
      <c r="BIC37" s="120"/>
      <c r="BID37" s="177"/>
      <c r="BIE37" s="120"/>
      <c r="BIF37" s="177"/>
      <c r="BIG37" s="120"/>
      <c r="BIH37" s="177"/>
      <c r="BII37" s="120"/>
      <c r="BIJ37" s="177"/>
      <c r="BIK37" s="120"/>
      <c r="BIL37" s="177"/>
      <c r="BIM37" s="120"/>
      <c r="BIN37" s="177"/>
      <c r="BIO37" s="120"/>
      <c r="BIP37" s="177"/>
      <c r="BIQ37" s="120"/>
      <c r="BIR37" s="177"/>
      <c r="BIS37" s="120"/>
      <c r="BIT37" s="177"/>
      <c r="BIU37" s="120"/>
      <c r="BIV37" s="177"/>
      <c r="BIW37" s="120"/>
      <c r="BIX37" s="177"/>
      <c r="BIY37" s="120"/>
      <c r="BIZ37" s="177"/>
      <c r="BJA37" s="120"/>
      <c r="BJB37" s="177"/>
      <c r="BJC37" s="120"/>
      <c r="BJD37" s="177"/>
      <c r="BJE37" s="120"/>
      <c r="BJF37" s="177"/>
      <c r="BJG37" s="120"/>
      <c r="BJH37" s="177"/>
      <c r="BJI37" s="120"/>
      <c r="BJJ37" s="177"/>
      <c r="BJK37" s="120"/>
      <c r="BJL37" s="177"/>
      <c r="BJM37" s="120"/>
      <c r="BJN37" s="177"/>
      <c r="BJO37" s="120"/>
      <c r="BJP37" s="177"/>
      <c r="BJQ37" s="120"/>
      <c r="BJR37" s="177"/>
      <c r="BJS37" s="120"/>
      <c r="BJT37" s="177"/>
      <c r="BJU37" s="120"/>
      <c r="BJV37" s="177"/>
      <c r="BJW37" s="120"/>
      <c r="BJX37" s="177"/>
      <c r="BJY37" s="120"/>
      <c r="BJZ37" s="177"/>
      <c r="BKA37" s="120"/>
      <c r="BKB37" s="177"/>
      <c r="BKC37" s="120"/>
      <c r="BKD37" s="177"/>
      <c r="BKE37" s="120"/>
      <c r="BKF37" s="177"/>
      <c r="BKG37" s="120"/>
      <c r="BKH37" s="177"/>
      <c r="BKI37" s="120"/>
      <c r="BKJ37" s="177"/>
      <c r="BKK37" s="120"/>
      <c r="BKL37" s="177"/>
      <c r="BKM37" s="120"/>
      <c r="BKN37" s="177"/>
      <c r="BKO37" s="120"/>
      <c r="BKP37" s="177"/>
      <c r="BKQ37" s="120"/>
      <c r="BKR37" s="177"/>
      <c r="BKS37" s="120"/>
      <c r="BKT37" s="177"/>
      <c r="BKU37" s="120"/>
      <c r="BKV37" s="177"/>
      <c r="BKW37" s="120"/>
      <c r="BKX37" s="177"/>
      <c r="BKY37" s="120"/>
      <c r="BKZ37" s="177"/>
      <c r="BLA37" s="120"/>
      <c r="BLB37" s="177"/>
      <c r="BLC37" s="120"/>
      <c r="BLD37" s="177"/>
      <c r="BLE37" s="120"/>
      <c r="BLF37" s="177"/>
      <c r="BLG37" s="120"/>
      <c r="BLH37" s="177"/>
      <c r="BLI37" s="120"/>
      <c r="BLJ37" s="177"/>
      <c r="BLK37" s="120"/>
      <c r="BLL37" s="177"/>
      <c r="BLM37" s="120"/>
      <c r="BLN37" s="177"/>
      <c r="BLO37" s="120"/>
      <c r="BLP37" s="177"/>
      <c r="BLQ37" s="120"/>
      <c r="BLR37" s="177"/>
      <c r="BLS37" s="120"/>
      <c r="BLT37" s="177"/>
      <c r="BLU37" s="120"/>
      <c r="BLV37" s="177"/>
      <c r="BLW37" s="120"/>
      <c r="BLX37" s="177"/>
      <c r="BLY37" s="120"/>
      <c r="BLZ37" s="177"/>
      <c r="BMA37" s="120"/>
      <c r="BMB37" s="177"/>
      <c r="BMC37" s="120"/>
      <c r="BMD37" s="177"/>
      <c r="BME37" s="120"/>
      <c r="BMF37" s="177"/>
      <c r="BMG37" s="120"/>
      <c r="BMH37" s="177"/>
      <c r="BMI37" s="120"/>
      <c r="BMJ37" s="177"/>
      <c r="BMK37" s="120"/>
      <c r="BML37" s="177"/>
      <c r="BMM37" s="120"/>
      <c r="BMN37" s="177"/>
      <c r="BMO37" s="120"/>
      <c r="BMP37" s="177"/>
      <c r="BMQ37" s="120"/>
      <c r="BMR37" s="177"/>
      <c r="BMS37" s="120"/>
      <c r="BMT37" s="177"/>
      <c r="BMU37" s="120"/>
      <c r="BMV37" s="177"/>
      <c r="BMW37" s="120"/>
      <c r="BMX37" s="177"/>
      <c r="BMY37" s="120"/>
      <c r="BMZ37" s="177"/>
      <c r="BNA37" s="120"/>
      <c r="BNB37" s="177"/>
      <c r="BNC37" s="120"/>
      <c r="BND37" s="177"/>
      <c r="BNE37" s="120"/>
      <c r="BNF37" s="177"/>
      <c r="BNG37" s="120"/>
      <c r="BNH37" s="177"/>
      <c r="BNI37" s="120"/>
      <c r="BNJ37" s="177"/>
      <c r="BNK37" s="120"/>
      <c r="BNL37" s="177"/>
      <c r="BNM37" s="120"/>
      <c r="BNN37" s="177"/>
      <c r="BNO37" s="120"/>
      <c r="BNP37" s="177"/>
      <c r="BNQ37" s="120"/>
      <c r="BNR37" s="177"/>
      <c r="BNS37" s="120"/>
      <c r="BNT37" s="177"/>
      <c r="BNU37" s="120"/>
      <c r="BNV37" s="177"/>
      <c r="BNW37" s="120"/>
      <c r="BNX37" s="177"/>
      <c r="BNY37" s="120"/>
      <c r="BNZ37" s="177"/>
      <c r="BOA37" s="120"/>
      <c r="BOB37" s="177"/>
      <c r="BOC37" s="120"/>
      <c r="BOD37" s="177"/>
      <c r="BOE37" s="120"/>
      <c r="BOF37" s="177"/>
      <c r="BOG37" s="120"/>
      <c r="BOH37" s="177"/>
      <c r="BOI37" s="120"/>
      <c r="BOJ37" s="177"/>
      <c r="BOK37" s="120"/>
      <c r="BOL37" s="177"/>
      <c r="BOM37" s="120"/>
      <c r="BON37" s="177"/>
      <c r="BOO37" s="120"/>
      <c r="BOP37" s="177"/>
      <c r="BOQ37" s="120"/>
      <c r="BOR37" s="177"/>
      <c r="BOS37" s="120"/>
      <c r="BOT37" s="177"/>
      <c r="BOU37" s="120"/>
      <c r="BOV37" s="177"/>
      <c r="BOW37" s="120"/>
      <c r="BOX37" s="177"/>
      <c r="BOY37" s="120"/>
      <c r="BOZ37" s="177"/>
      <c r="BPA37" s="120"/>
      <c r="BPB37" s="177"/>
      <c r="BPC37" s="120"/>
      <c r="BPD37" s="177"/>
      <c r="BPE37" s="120"/>
      <c r="BPF37" s="177"/>
      <c r="BPG37" s="120"/>
      <c r="BPH37" s="177"/>
      <c r="BPI37" s="120"/>
      <c r="BPJ37" s="177"/>
      <c r="BPK37" s="120"/>
      <c r="BPL37" s="177"/>
      <c r="BPM37" s="120"/>
      <c r="BPN37" s="177"/>
      <c r="BPO37" s="120"/>
      <c r="BPP37" s="177"/>
      <c r="BPQ37" s="120"/>
      <c r="BPR37" s="177"/>
      <c r="BPS37" s="120"/>
      <c r="BPT37" s="177"/>
      <c r="BPU37" s="120"/>
      <c r="BPV37" s="177"/>
      <c r="BPW37" s="120"/>
      <c r="BPX37" s="177"/>
      <c r="BPY37" s="120"/>
      <c r="BPZ37" s="177"/>
      <c r="BQA37" s="120"/>
      <c r="BQB37" s="177"/>
      <c r="BQC37" s="120"/>
      <c r="BQD37" s="177"/>
      <c r="BQE37" s="120"/>
      <c r="BQF37" s="177"/>
      <c r="BQG37" s="120"/>
      <c r="BQH37" s="177"/>
      <c r="BQI37" s="120"/>
      <c r="BQJ37" s="177"/>
      <c r="BQK37" s="120"/>
      <c r="BQL37" s="177"/>
      <c r="BQM37" s="120"/>
      <c r="BQN37" s="177"/>
      <c r="BQO37" s="120"/>
      <c r="BQP37" s="177"/>
      <c r="BQQ37" s="120"/>
      <c r="BQR37" s="177"/>
      <c r="BQS37" s="120"/>
      <c r="BQT37" s="177"/>
      <c r="BQU37" s="120"/>
      <c r="BQV37" s="177"/>
      <c r="BQW37" s="120"/>
      <c r="BQX37" s="177"/>
      <c r="BQY37" s="120"/>
      <c r="BQZ37" s="177"/>
      <c r="BRA37" s="120"/>
      <c r="BRB37" s="177"/>
      <c r="BRC37" s="120"/>
      <c r="BRD37" s="177"/>
      <c r="BRE37" s="120"/>
      <c r="BRF37" s="177"/>
      <c r="BRG37" s="120"/>
      <c r="BRH37" s="177"/>
      <c r="BRI37" s="120"/>
      <c r="BRJ37" s="177"/>
      <c r="BRK37" s="120"/>
      <c r="BRL37" s="177"/>
      <c r="BRM37" s="120"/>
      <c r="BRN37" s="177"/>
      <c r="BRO37" s="120"/>
      <c r="BRP37" s="177"/>
      <c r="BRQ37" s="120"/>
      <c r="BRR37" s="177"/>
      <c r="BRS37" s="120"/>
      <c r="BRT37" s="177"/>
      <c r="BRU37" s="120"/>
      <c r="BRV37" s="177"/>
      <c r="BRW37" s="120"/>
      <c r="BRX37" s="177"/>
      <c r="BRY37" s="120"/>
      <c r="BRZ37" s="177"/>
      <c r="BSA37" s="120"/>
      <c r="BSB37" s="177"/>
      <c r="BSC37" s="120"/>
      <c r="BSD37" s="177"/>
      <c r="BSE37" s="120"/>
      <c r="BSF37" s="177"/>
      <c r="BSG37" s="120"/>
      <c r="BSH37" s="177"/>
      <c r="BSI37" s="120"/>
      <c r="BSJ37" s="177"/>
      <c r="BSK37" s="120"/>
      <c r="BSL37" s="177"/>
      <c r="BSM37" s="120"/>
      <c r="BSN37" s="177"/>
      <c r="BSO37" s="120"/>
      <c r="BSP37" s="177"/>
      <c r="BSQ37" s="120"/>
      <c r="BSR37" s="177"/>
      <c r="BSS37" s="120"/>
      <c r="BST37" s="177"/>
      <c r="BSU37" s="120"/>
      <c r="BSV37" s="177"/>
      <c r="BSW37" s="120"/>
      <c r="BSX37" s="177"/>
      <c r="BSY37" s="120"/>
      <c r="BSZ37" s="177"/>
      <c r="BTA37" s="120"/>
      <c r="BTB37" s="177"/>
      <c r="BTC37" s="120"/>
      <c r="BTD37" s="177"/>
      <c r="BTE37" s="120"/>
      <c r="BTF37" s="177"/>
      <c r="BTG37" s="120"/>
      <c r="BTH37" s="177"/>
      <c r="BTI37" s="120"/>
      <c r="BTJ37" s="177"/>
      <c r="BTK37" s="120"/>
      <c r="BTL37" s="177"/>
      <c r="BTM37" s="120"/>
      <c r="BTN37" s="177"/>
      <c r="BTO37" s="120"/>
      <c r="BTP37" s="177"/>
      <c r="BTQ37" s="120"/>
      <c r="BTR37" s="177"/>
      <c r="BTS37" s="120"/>
      <c r="BTT37" s="177"/>
      <c r="BTU37" s="120"/>
      <c r="BTV37" s="177"/>
      <c r="BTW37" s="120"/>
      <c r="BTX37" s="177"/>
      <c r="BTY37" s="120"/>
      <c r="BTZ37" s="177"/>
      <c r="BUA37" s="120"/>
      <c r="BUB37" s="177"/>
      <c r="BUC37" s="120"/>
      <c r="BUD37" s="177"/>
      <c r="BUE37" s="120"/>
      <c r="BUF37" s="177"/>
      <c r="BUG37" s="120"/>
      <c r="BUH37" s="177"/>
      <c r="BUI37" s="120"/>
      <c r="BUJ37" s="177"/>
      <c r="BUK37" s="120"/>
      <c r="BUL37" s="177"/>
      <c r="BUM37" s="120"/>
      <c r="BUN37" s="177"/>
      <c r="BUO37" s="120"/>
      <c r="BUP37" s="177"/>
      <c r="BUQ37" s="120"/>
      <c r="BUR37" s="177"/>
      <c r="BUS37" s="120"/>
      <c r="BUT37" s="177"/>
      <c r="BUU37" s="120"/>
      <c r="BUV37" s="177"/>
      <c r="BUW37" s="120"/>
      <c r="BUX37" s="177"/>
      <c r="BUY37" s="120"/>
      <c r="BUZ37" s="177"/>
      <c r="BVA37" s="120"/>
      <c r="BVB37" s="177"/>
      <c r="BVC37" s="120"/>
      <c r="BVD37" s="177"/>
      <c r="BVE37" s="120"/>
      <c r="BVF37" s="177"/>
      <c r="BVG37" s="120"/>
      <c r="BVH37" s="177"/>
      <c r="BVI37" s="120"/>
      <c r="BVJ37" s="177"/>
      <c r="BVK37" s="120"/>
      <c r="BVL37" s="177"/>
      <c r="BVM37" s="120"/>
      <c r="BVN37" s="177"/>
      <c r="BVO37" s="120"/>
      <c r="BVP37" s="177"/>
      <c r="BVQ37" s="120"/>
      <c r="BVR37" s="177"/>
      <c r="BVS37" s="120"/>
      <c r="BVT37" s="177"/>
      <c r="BVU37" s="120"/>
      <c r="BVV37" s="177"/>
      <c r="BVW37" s="120"/>
      <c r="BVX37" s="177"/>
      <c r="BVY37" s="120"/>
      <c r="BVZ37" s="177"/>
      <c r="BWA37" s="120"/>
      <c r="BWB37" s="177"/>
      <c r="BWC37" s="120"/>
      <c r="BWD37" s="177"/>
      <c r="BWE37" s="120"/>
      <c r="BWF37" s="177"/>
      <c r="BWG37" s="120"/>
      <c r="BWH37" s="177"/>
      <c r="BWI37" s="120"/>
      <c r="BWJ37" s="177"/>
      <c r="BWK37" s="120"/>
      <c r="BWL37" s="177"/>
      <c r="BWM37" s="120"/>
      <c r="BWN37" s="177"/>
      <c r="BWO37" s="120"/>
      <c r="BWP37" s="177"/>
      <c r="BWQ37" s="120"/>
      <c r="BWR37" s="177"/>
      <c r="BWS37" s="120"/>
      <c r="BWT37" s="177"/>
      <c r="BWU37" s="120"/>
      <c r="BWV37" s="177"/>
      <c r="BWW37" s="120"/>
      <c r="BWX37" s="177"/>
      <c r="BWY37" s="120"/>
      <c r="BWZ37" s="177"/>
      <c r="BXA37" s="120"/>
      <c r="BXB37" s="177"/>
      <c r="BXC37" s="120"/>
      <c r="BXD37" s="177"/>
      <c r="BXE37" s="120"/>
      <c r="BXF37" s="177"/>
      <c r="BXG37" s="120"/>
      <c r="BXH37" s="177"/>
      <c r="BXI37" s="120"/>
      <c r="BXJ37" s="177"/>
      <c r="BXK37" s="120"/>
      <c r="BXL37" s="177"/>
      <c r="BXM37" s="120"/>
      <c r="BXN37" s="177"/>
      <c r="BXO37" s="120"/>
      <c r="BXP37" s="177"/>
      <c r="BXQ37" s="120"/>
      <c r="BXR37" s="177"/>
      <c r="BXS37" s="120"/>
      <c r="BXT37" s="177"/>
      <c r="BXU37" s="120"/>
      <c r="BXV37" s="177"/>
      <c r="BXW37" s="120"/>
      <c r="BXX37" s="177"/>
      <c r="BXY37" s="120"/>
      <c r="BXZ37" s="177"/>
      <c r="BYA37" s="120"/>
      <c r="BYB37" s="177"/>
      <c r="BYC37" s="120"/>
      <c r="BYD37" s="177"/>
      <c r="BYE37" s="120"/>
      <c r="BYF37" s="177"/>
      <c r="BYG37" s="120"/>
      <c r="BYH37" s="177"/>
      <c r="BYI37" s="120"/>
      <c r="BYJ37" s="177"/>
      <c r="BYK37" s="120"/>
      <c r="BYL37" s="177"/>
      <c r="BYM37" s="120"/>
      <c r="BYN37" s="177"/>
      <c r="BYO37" s="120"/>
      <c r="BYP37" s="177"/>
      <c r="BYQ37" s="120"/>
      <c r="BYR37" s="177"/>
      <c r="BYS37" s="120"/>
      <c r="BYT37" s="177"/>
      <c r="BYU37" s="120"/>
      <c r="BYV37" s="177"/>
      <c r="BYW37" s="120"/>
      <c r="BYX37" s="177"/>
      <c r="BYY37" s="120"/>
      <c r="BYZ37" s="177"/>
      <c r="BZA37" s="120"/>
      <c r="BZB37" s="177"/>
      <c r="BZC37" s="120"/>
      <c r="BZD37" s="177"/>
      <c r="BZE37" s="120"/>
      <c r="BZF37" s="177"/>
      <c r="BZG37" s="120"/>
      <c r="BZH37" s="177"/>
      <c r="BZI37" s="120"/>
      <c r="BZJ37" s="177"/>
      <c r="BZK37" s="120"/>
      <c r="BZL37" s="177"/>
      <c r="BZM37" s="120"/>
      <c r="BZN37" s="177"/>
      <c r="BZO37" s="120"/>
      <c r="BZP37" s="177"/>
      <c r="BZQ37" s="120"/>
      <c r="BZR37" s="177"/>
      <c r="BZS37" s="120"/>
      <c r="BZT37" s="177"/>
      <c r="BZU37" s="120"/>
      <c r="BZV37" s="177"/>
      <c r="BZW37" s="120"/>
      <c r="BZX37" s="177"/>
      <c r="BZY37" s="120"/>
      <c r="BZZ37" s="177"/>
      <c r="CAA37" s="120"/>
      <c r="CAB37" s="177"/>
      <c r="CAC37" s="120"/>
      <c r="CAD37" s="177"/>
      <c r="CAE37" s="120"/>
      <c r="CAF37" s="177"/>
      <c r="CAG37" s="120"/>
      <c r="CAH37" s="177"/>
      <c r="CAI37" s="120"/>
      <c r="CAJ37" s="177"/>
      <c r="CAK37" s="120"/>
      <c r="CAL37" s="177"/>
      <c r="CAM37" s="120"/>
      <c r="CAN37" s="177"/>
      <c r="CAO37" s="120"/>
      <c r="CAP37" s="177"/>
      <c r="CAQ37" s="120"/>
      <c r="CAR37" s="177"/>
      <c r="CAS37" s="120"/>
      <c r="CAT37" s="177"/>
      <c r="CAU37" s="120"/>
      <c r="CAV37" s="177"/>
      <c r="CAW37" s="120"/>
      <c r="CAX37" s="177"/>
      <c r="CAY37" s="120"/>
      <c r="CAZ37" s="177"/>
      <c r="CBA37" s="120"/>
      <c r="CBB37" s="177"/>
      <c r="CBC37" s="120"/>
      <c r="CBD37" s="177"/>
      <c r="CBE37" s="120"/>
      <c r="CBF37" s="177"/>
      <c r="CBG37" s="120"/>
      <c r="CBH37" s="177"/>
      <c r="CBI37" s="120"/>
      <c r="CBJ37" s="177"/>
      <c r="CBK37" s="120"/>
      <c r="CBL37" s="177"/>
      <c r="CBM37" s="120"/>
      <c r="CBN37" s="177"/>
      <c r="CBO37" s="120"/>
      <c r="CBP37" s="177"/>
      <c r="CBQ37" s="120"/>
      <c r="CBR37" s="177"/>
      <c r="CBS37" s="120"/>
      <c r="CBT37" s="177"/>
      <c r="CBU37" s="120"/>
      <c r="CBV37" s="177"/>
      <c r="CBW37" s="120"/>
      <c r="CBX37" s="177"/>
      <c r="CBY37" s="120"/>
      <c r="CBZ37" s="177"/>
      <c r="CCA37" s="120"/>
      <c r="CCB37" s="177"/>
      <c r="CCC37" s="120"/>
      <c r="CCD37" s="177"/>
      <c r="CCE37" s="120"/>
      <c r="CCF37" s="177"/>
      <c r="CCG37" s="120"/>
      <c r="CCH37" s="177"/>
      <c r="CCI37" s="120"/>
      <c r="CCJ37" s="177"/>
      <c r="CCK37" s="120"/>
      <c r="CCL37" s="177"/>
      <c r="CCM37" s="120"/>
      <c r="CCN37" s="177"/>
      <c r="CCO37" s="120"/>
      <c r="CCP37" s="177"/>
      <c r="CCQ37" s="120"/>
      <c r="CCR37" s="177"/>
      <c r="CCS37" s="120"/>
      <c r="CCT37" s="177"/>
      <c r="CCU37" s="120"/>
      <c r="CCV37" s="177"/>
      <c r="CCW37" s="120"/>
      <c r="CCX37" s="177"/>
      <c r="CCY37" s="120"/>
      <c r="CCZ37" s="177"/>
      <c r="CDA37" s="120"/>
      <c r="CDB37" s="177"/>
      <c r="CDC37" s="120"/>
      <c r="CDD37" s="177"/>
      <c r="CDE37" s="120"/>
      <c r="CDF37" s="177"/>
      <c r="CDG37" s="120"/>
      <c r="CDH37" s="177"/>
      <c r="CDI37" s="120"/>
      <c r="CDJ37" s="177"/>
      <c r="CDK37" s="120"/>
      <c r="CDL37" s="177"/>
      <c r="CDM37" s="120"/>
      <c r="CDN37" s="177"/>
      <c r="CDO37" s="120"/>
      <c r="CDP37" s="177"/>
      <c r="CDQ37" s="120"/>
      <c r="CDR37" s="177"/>
      <c r="CDS37" s="120"/>
      <c r="CDT37" s="177"/>
      <c r="CDU37" s="120"/>
      <c r="CDV37" s="177"/>
      <c r="CDW37" s="120"/>
      <c r="CDX37" s="177"/>
      <c r="CDY37" s="120"/>
      <c r="CDZ37" s="177"/>
      <c r="CEA37" s="120"/>
      <c r="CEB37" s="177"/>
      <c r="CEC37" s="120"/>
      <c r="CED37" s="177"/>
      <c r="CEE37" s="120"/>
      <c r="CEF37" s="177"/>
      <c r="CEG37" s="120"/>
      <c r="CEH37" s="177"/>
      <c r="CEI37" s="120"/>
      <c r="CEJ37" s="177"/>
      <c r="CEK37" s="120"/>
      <c r="CEL37" s="177"/>
      <c r="CEM37" s="120"/>
      <c r="CEN37" s="177"/>
      <c r="CEO37" s="120"/>
      <c r="CEP37" s="177"/>
      <c r="CEQ37" s="120"/>
      <c r="CER37" s="177"/>
      <c r="CES37" s="120"/>
      <c r="CET37" s="177"/>
      <c r="CEU37" s="120"/>
      <c r="CEV37" s="177"/>
      <c r="CEW37" s="120"/>
      <c r="CEX37" s="177"/>
      <c r="CEY37" s="120"/>
      <c r="CEZ37" s="177"/>
      <c r="CFA37" s="120"/>
      <c r="CFB37" s="177"/>
      <c r="CFC37" s="120"/>
      <c r="CFD37" s="177"/>
      <c r="CFE37" s="120"/>
      <c r="CFF37" s="177"/>
      <c r="CFG37" s="120"/>
      <c r="CFH37" s="177"/>
      <c r="CFI37" s="120"/>
      <c r="CFJ37" s="177"/>
      <c r="CFK37" s="120"/>
      <c r="CFL37" s="177"/>
      <c r="CFM37" s="120"/>
      <c r="CFN37" s="177"/>
      <c r="CFO37" s="120"/>
      <c r="CFP37" s="177"/>
      <c r="CFQ37" s="120"/>
      <c r="CFR37" s="177"/>
      <c r="CFS37" s="120"/>
      <c r="CFT37" s="177"/>
      <c r="CFU37" s="120"/>
      <c r="CFV37" s="177"/>
      <c r="CFW37" s="120"/>
      <c r="CFX37" s="177"/>
      <c r="CFY37" s="120"/>
      <c r="CFZ37" s="177"/>
      <c r="CGA37" s="120"/>
      <c r="CGB37" s="177"/>
      <c r="CGC37" s="120"/>
      <c r="CGD37" s="177"/>
      <c r="CGE37" s="120"/>
      <c r="CGF37" s="177"/>
      <c r="CGG37" s="120"/>
      <c r="CGH37" s="177"/>
      <c r="CGI37" s="120"/>
      <c r="CGJ37" s="177"/>
      <c r="CGK37" s="120"/>
      <c r="CGL37" s="177"/>
      <c r="CGM37" s="120"/>
      <c r="CGN37" s="177"/>
      <c r="CGO37" s="120"/>
      <c r="CGP37" s="177"/>
      <c r="CGQ37" s="120"/>
      <c r="CGR37" s="177"/>
      <c r="CGS37" s="120"/>
      <c r="CGT37" s="177"/>
      <c r="CGU37" s="120"/>
      <c r="CGV37" s="177"/>
      <c r="CGW37" s="120"/>
      <c r="CGX37" s="177"/>
      <c r="CGY37" s="120"/>
      <c r="CGZ37" s="177"/>
      <c r="CHA37" s="120"/>
      <c r="CHB37" s="177"/>
      <c r="CHC37" s="120"/>
      <c r="CHD37" s="177"/>
      <c r="CHE37" s="120"/>
      <c r="CHF37" s="177"/>
      <c r="CHG37" s="120"/>
      <c r="CHH37" s="177"/>
      <c r="CHI37" s="120"/>
      <c r="CHJ37" s="177"/>
      <c r="CHK37" s="120"/>
      <c r="CHL37" s="177"/>
      <c r="CHM37" s="120"/>
      <c r="CHN37" s="177"/>
      <c r="CHO37" s="120"/>
      <c r="CHP37" s="177"/>
      <c r="CHQ37" s="120"/>
      <c r="CHR37" s="177"/>
      <c r="CHS37" s="120"/>
      <c r="CHT37" s="177"/>
      <c r="CHU37" s="120"/>
      <c r="CHV37" s="177"/>
      <c r="CHW37" s="120"/>
      <c r="CHX37" s="177"/>
      <c r="CHY37" s="120"/>
      <c r="CHZ37" s="177"/>
      <c r="CIA37" s="120"/>
      <c r="CIB37" s="177"/>
      <c r="CIC37" s="120"/>
      <c r="CID37" s="177"/>
      <c r="CIE37" s="120"/>
      <c r="CIF37" s="177"/>
      <c r="CIG37" s="120"/>
      <c r="CIH37" s="177"/>
      <c r="CII37" s="120"/>
      <c r="CIJ37" s="177"/>
      <c r="CIK37" s="120"/>
      <c r="CIL37" s="177"/>
      <c r="CIM37" s="120"/>
      <c r="CIN37" s="177"/>
      <c r="CIO37" s="120"/>
      <c r="CIP37" s="177"/>
      <c r="CIQ37" s="120"/>
      <c r="CIR37" s="177"/>
      <c r="CIS37" s="120"/>
      <c r="CIT37" s="177"/>
      <c r="CIU37" s="120"/>
      <c r="CIV37" s="177"/>
      <c r="CIW37" s="120"/>
      <c r="CIX37" s="177"/>
      <c r="CIY37" s="120"/>
      <c r="CIZ37" s="177"/>
      <c r="CJA37" s="120"/>
      <c r="CJB37" s="177"/>
      <c r="CJC37" s="120"/>
      <c r="CJD37" s="177"/>
      <c r="CJE37" s="120"/>
      <c r="CJF37" s="177"/>
      <c r="CJG37" s="120"/>
      <c r="CJH37" s="177"/>
      <c r="CJI37" s="120"/>
      <c r="CJJ37" s="177"/>
      <c r="CJK37" s="120"/>
      <c r="CJL37" s="177"/>
      <c r="CJM37" s="120"/>
      <c r="CJN37" s="177"/>
      <c r="CJO37" s="120"/>
      <c r="CJP37" s="177"/>
      <c r="CJQ37" s="120"/>
      <c r="CJR37" s="177"/>
      <c r="CJS37" s="120"/>
      <c r="CJT37" s="177"/>
      <c r="CJU37" s="120"/>
      <c r="CJV37" s="177"/>
      <c r="CJW37" s="120"/>
      <c r="CJX37" s="177"/>
      <c r="CJY37" s="120"/>
      <c r="CJZ37" s="177"/>
      <c r="CKA37" s="120"/>
      <c r="CKB37" s="177"/>
      <c r="CKC37" s="120"/>
      <c r="CKD37" s="177"/>
      <c r="CKE37" s="120"/>
      <c r="CKF37" s="177"/>
      <c r="CKG37" s="120"/>
      <c r="CKH37" s="177"/>
      <c r="CKI37" s="120"/>
      <c r="CKJ37" s="177"/>
      <c r="CKK37" s="120"/>
      <c r="CKL37" s="177"/>
      <c r="CKM37" s="120"/>
      <c r="CKN37" s="177"/>
      <c r="CKO37" s="120"/>
      <c r="CKP37" s="177"/>
      <c r="CKQ37" s="120"/>
      <c r="CKR37" s="177"/>
      <c r="CKS37" s="120"/>
      <c r="CKT37" s="177"/>
      <c r="CKU37" s="120"/>
      <c r="CKV37" s="177"/>
      <c r="CKW37" s="120"/>
      <c r="CKX37" s="177"/>
      <c r="CKY37" s="120"/>
      <c r="CKZ37" s="177"/>
      <c r="CLA37" s="120"/>
      <c r="CLB37" s="177"/>
      <c r="CLC37" s="120"/>
      <c r="CLD37" s="177"/>
      <c r="CLE37" s="120"/>
      <c r="CLF37" s="177"/>
      <c r="CLG37" s="120"/>
      <c r="CLH37" s="177"/>
      <c r="CLI37" s="120"/>
      <c r="CLJ37" s="177"/>
      <c r="CLK37" s="120"/>
      <c r="CLL37" s="177"/>
      <c r="CLM37" s="120"/>
      <c r="CLN37" s="177"/>
      <c r="CLO37" s="120"/>
      <c r="CLP37" s="177"/>
      <c r="CLQ37" s="120"/>
      <c r="CLR37" s="177"/>
      <c r="CLS37" s="120"/>
      <c r="CLT37" s="177"/>
      <c r="CLU37" s="120"/>
      <c r="CLV37" s="177"/>
      <c r="CLW37" s="120"/>
      <c r="CLX37" s="177"/>
      <c r="CLY37" s="120"/>
      <c r="CLZ37" s="177"/>
      <c r="CMA37" s="120"/>
      <c r="CMB37" s="177"/>
      <c r="CMC37" s="120"/>
      <c r="CMD37" s="177"/>
      <c r="CME37" s="120"/>
      <c r="CMF37" s="177"/>
      <c r="CMG37" s="120"/>
      <c r="CMH37" s="177"/>
      <c r="CMI37" s="120"/>
      <c r="CMJ37" s="177"/>
      <c r="CMK37" s="120"/>
      <c r="CML37" s="177"/>
      <c r="CMM37" s="120"/>
      <c r="CMN37" s="177"/>
      <c r="CMO37" s="120"/>
      <c r="CMP37" s="177"/>
      <c r="CMQ37" s="120"/>
      <c r="CMR37" s="177"/>
      <c r="CMS37" s="120"/>
      <c r="CMT37" s="177"/>
      <c r="CMU37" s="120"/>
      <c r="CMV37" s="177"/>
      <c r="CMW37" s="120"/>
      <c r="CMX37" s="177"/>
      <c r="CMY37" s="120"/>
      <c r="CMZ37" s="177"/>
      <c r="CNA37" s="120"/>
      <c r="CNB37" s="177"/>
      <c r="CNC37" s="120"/>
      <c r="CND37" s="177"/>
      <c r="CNE37" s="120"/>
      <c r="CNF37" s="177"/>
      <c r="CNG37" s="120"/>
      <c r="CNH37" s="177"/>
      <c r="CNI37" s="120"/>
      <c r="CNJ37" s="177"/>
      <c r="CNK37" s="120"/>
      <c r="CNL37" s="177"/>
      <c r="CNM37" s="120"/>
      <c r="CNN37" s="177"/>
      <c r="CNO37" s="120"/>
      <c r="CNP37" s="177"/>
      <c r="CNQ37" s="120"/>
      <c r="CNR37" s="177"/>
      <c r="CNS37" s="120"/>
      <c r="CNT37" s="177"/>
      <c r="CNU37" s="120"/>
      <c r="CNV37" s="177"/>
      <c r="CNW37" s="120"/>
      <c r="CNX37" s="177"/>
      <c r="CNY37" s="120"/>
      <c r="CNZ37" s="177"/>
      <c r="COA37" s="120"/>
      <c r="COB37" s="177"/>
      <c r="COC37" s="120"/>
      <c r="COD37" s="177"/>
      <c r="COE37" s="120"/>
      <c r="COF37" s="177"/>
      <c r="COG37" s="120"/>
      <c r="COH37" s="177"/>
      <c r="COI37" s="120"/>
      <c r="COJ37" s="177"/>
      <c r="COK37" s="120"/>
      <c r="COL37" s="177"/>
      <c r="COM37" s="120"/>
      <c r="CON37" s="177"/>
      <c r="COO37" s="120"/>
      <c r="COP37" s="177"/>
      <c r="COQ37" s="120"/>
      <c r="COR37" s="177"/>
      <c r="COS37" s="120"/>
      <c r="COT37" s="177"/>
      <c r="COU37" s="120"/>
      <c r="COV37" s="177"/>
      <c r="COW37" s="120"/>
      <c r="COX37" s="177"/>
      <c r="COY37" s="120"/>
      <c r="COZ37" s="177"/>
      <c r="CPA37" s="120"/>
      <c r="CPB37" s="177"/>
      <c r="CPC37" s="120"/>
      <c r="CPD37" s="177"/>
      <c r="CPE37" s="120"/>
      <c r="CPF37" s="177"/>
      <c r="CPG37" s="120"/>
      <c r="CPH37" s="177"/>
      <c r="CPI37" s="120"/>
      <c r="CPJ37" s="177"/>
      <c r="CPK37" s="120"/>
      <c r="CPL37" s="177"/>
      <c r="CPM37" s="120"/>
      <c r="CPN37" s="177"/>
      <c r="CPO37" s="120"/>
      <c r="CPP37" s="177"/>
      <c r="CPQ37" s="120"/>
      <c r="CPR37" s="177"/>
      <c r="CPS37" s="120"/>
      <c r="CPT37" s="177"/>
      <c r="CPU37" s="120"/>
      <c r="CPV37" s="177"/>
      <c r="CPW37" s="120"/>
      <c r="CPX37" s="177"/>
      <c r="CPY37" s="120"/>
      <c r="CPZ37" s="177"/>
      <c r="CQA37" s="120"/>
      <c r="CQB37" s="177"/>
      <c r="CQC37" s="120"/>
      <c r="CQD37" s="177"/>
      <c r="CQE37" s="120"/>
      <c r="CQF37" s="177"/>
      <c r="CQG37" s="120"/>
      <c r="CQH37" s="177"/>
      <c r="CQI37" s="120"/>
      <c r="CQJ37" s="177"/>
      <c r="CQK37" s="120"/>
      <c r="CQL37" s="177"/>
      <c r="CQM37" s="120"/>
      <c r="CQN37" s="177"/>
      <c r="CQO37" s="120"/>
      <c r="CQP37" s="177"/>
      <c r="CQQ37" s="120"/>
      <c r="CQR37" s="177"/>
      <c r="CQS37" s="120"/>
      <c r="CQT37" s="177"/>
      <c r="CQU37" s="120"/>
      <c r="CQV37" s="177"/>
      <c r="CQW37" s="120"/>
      <c r="CQX37" s="177"/>
      <c r="CQY37" s="120"/>
      <c r="CQZ37" s="177"/>
      <c r="CRA37" s="120"/>
      <c r="CRB37" s="177"/>
      <c r="CRC37" s="120"/>
      <c r="CRD37" s="177"/>
      <c r="CRE37" s="120"/>
      <c r="CRF37" s="177"/>
      <c r="CRG37" s="120"/>
      <c r="CRH37" s="177"/>
      <c r="CRI37" s="120"/>
      <c r="CRJ37" s="177"/>
      <c r="CRK37" s="120"/>
      <c r="CRL37" s="177"/>
      <c r="CRM37" s="120"/>
      <c r="CRN37" s="177"/>
      <c r="CRO37" s="120"/>
      <c r="CRP37" s="177"/>
      <c r="CRQ37" s="120"/>
      <c r="CRR37" s="177"/>
      <c r="CRS37" s="120"/>
      <c r="CRT37" s="177"/>
      <c r="CRU37" s="120"/>
      <c r="CRV37" s="177"/>
      <c r="CRW37" s="120"/>
      <c r="CRX37" s="177"/>
      <c r="CRY37" s="120"/>
      <c r="CRZ37" s="177"/>
      <c r="CSA37" s="120"/>
      <c r="CSB37" s="177"/>
      <c r="CSC37" s="120"/>
      <c r="CSD37" s="177"/>
      <c r="CSE37" s="120"/>
      <c r="CSF37" s="177"/>
      <c r="CSG37" s="120"/>
      <c r="CSH37" s="177"/>
      <c r="CSI37" s="120"/>
      <c r="CSJ37" s="177"/>
      <c r="CSK37" s="120"/>
      <c r="CSL37" s="177"/>
      <c r="CSM37" s="120"/>
      <c r="CSN37" s="177"/>
      <c r="CSO37" s="120"/>
      <c r="CSP37" s="177"/>
      <c r="CSQ37" s="120"/>
      <c r="CSR37" s="177"/>
      <c r="CSS37" s="120"/>
      <c r="CST37" s="177"/>
      <c r="CSU37" s="120"/>
      <c r="CSV37" s="177"/>
      <c r="CSW37" s="120"/>
      <c r="CSX37" s="177"/>
      <c r="CSY37" s="120"/>
      <c r="CSZ37" s="177"/>
      <c r="CTA37" s="120"/>
      <c r="CTB37" s="177"/>
      <c r="CTC37" s="120"/>
      <c r="CTD37" s="177"/>
      <c r="CTE37" s="120"/>
      <c r="CTF37" s="177"/>
      <c r="CTG37" s="120"/>
      <c r="CTH37" s="177"/>
      <c r="CTI37" s="120"/>
      <c r="CTJ37" s="177"/>
      <c r="CTK37" s="120"/>
      <c r="CTL37" s="177"/>
      <c r="CTM37" s="120"/>
      <c r="CTN37" s="177"/>
      <c r="CTO37" s="120"/>
      <c r="CTP37" s="177"/>
      <c r="CTQ37" s="120"/>
      <c r="CTR37" s="177"/>
      <c r="CTS37" s="120"/>
      <c r="CTT37" s="177"/>
      <c r="CTU37" s="120"/>
      <c r="CTV37" s="177"/>
      <c r="CTW37" s="120"/>
      <c r="CTX37" s="177"/>
      <c r="CTY37" s="120"/>
      <c r="CTZ37" s="177"/>
      <c r="CUA37" s="120"/>
      <c r="CUB37" s="177"/>
      <c r="CUC37" s="120"/>
      <c r="CUD37" s="177"/>
      <c r="CUE37" s="120"/>
      <c r="CUF37" s="177"/>
      <c r="CUG37" s="120"/>
      <c r="CUH37" s="177"/>
      <c r="CUI37" s="120"/>
      <c r="CUJ37" s="177"/>
      <c r="CUK37" s="120"/>
      <c r="CUL37" s="177"/>
      <c r="CUM37" s="120"/>
      <c r="CUN37" s="177"/>
      <c r="CUO37" s="120"/>
      <c r="CUP37" s="177"/>
      <c r="CUQ37" s="120"/>
      <c r="CUR37" s="177"/>
      <c r="CUS37" s="120"/>
      <c r="CUT37" s="177"/>
      <c r="CUU37" s="120"/>
      <c r="CUV37" s="177"/>
      <c r="CUW37" s="120"/>
      <c r="CUX37" s="177"/>
      <c r="CUY37" s="120"/>
      <c r="CUZ37" s="177"/>
      <c r="CVA37" s="120"/>
      <c r="CVB37" s="177"/>
      <c r="CVC37" s="120"/>
      <c r="CVD37" s="177"/>
      <c r="CVE37" s="120"/>
      <c r="CVF37" s="177"/>
      <c r="CVG37" s="120"/>
      <c r="CVH37" s="177"/>
      <c r="CVI37" s="120"/>
      <c r="CVJ37" s="177"/>
      <c r="CVK37" s="120"/>
      <c r="CVL37" s="177"/>
      <c r="CVM37" s="120"/>
      <c r="CVN37" s="177"/>
      <c r="CVO37" s="120"/>
      <c r="CVP37" s="177"/>
      <c r="CVQ37" s="120"/>
      <c r="CVR37" s="177"/>
      <c r="CVS37" s="120"/>
      <c r="CVT37" s="177"/>
      <c r="CVU37" s="120"/>
      <c r="CVV37" s="177"/>
      <c r="CVW37" s="120"/>
      <c r="CVX37" s="177"/>
      <c r="CVY37" s="120"/>
      <c r="CVZ37" s="177"/>
      <c r="CWA37" s="120"/>
      <c r="CWB37" s="177"/>
      <c r="CWC37" s="120"/>
      <c r="CWD37" s="177"/>
      <c r="CWE37" s="120"/>
      <c r="CWF37" s="177"/>
      <c r="CWG37" s="120"/>
      <c r="CWH37" s="177"/>
      <c r="CWI37" s="120"/>
      <c r="CWJ37" s="177"/>
      <c r="CWK37" s="120"/>
      <c r="CWL37" s="177"/>
      <c r="CWM37" s="120"/>
      <c r="CWN37" s="177"/>
      <c r="CWO37" s="120"/>
      <c r="CWP37" s="177"/>
      <c r="CWQ37" s="120"/>
      <c r="CWR37" s="177"/>
      <c r="CWS37" s="120"/>
      <c r="CWT37" s="177"/>
      <c r="CWU37" s="120"/>
      <c r="CWV37" s="177"/>
      <c r="CWW37" s="120"/>
      <c r="CWX37" s="177"/>
      <c r="CWY37" s="120"/>
      <c r="CWZ37" s="177"/>
      <c r="CXA37" s="120"/>
      <c r="CXB37" s="177"/>
      <c r="CXC37" s="120"/>
      <c r="CXD37" s="177"/>
      <c r="CXE37" s="120"/>
      <c r="CXF37" s="177"/>
      <c r="CXG37" s="120"/>
      <c r="CXH37" s="177"/>
      <c r="CXI37" s="120"/>
      <c r="CXJ37" s="177"/>
      <c r="CXK37" s="120"/>
      <c r="CXL37" s="177"/>
      <c r="CXM37" s="120"/>
      <c r="CXN37" s="177"/>
      <c r="CXO37" s="120"/>
      <c r="CXP37" s="177"/>
      <c r="CXQ37" s="120"/>
      <c r="CXR37" s="177"/>
      <c r="CXS37" s="120"/>
      <c r="CXT37" s="177"/>
      <c r="CXU37" s="120"/>
      <c r="CXV37" s="177"/>
      <c r="CXW37" s="120"/>
      <c r="CXX37" s="177"/>
      <c r="CXY37" s="120"/>
      <c r="CXZ37" s="177"/>
      <c r="CYA37" s="120"/>
      <c r="CYB37" s="177"/>
      <c r="CYC37" s="120"/>
      <c r="CYD37" s="177"/>
      <c r="CYE37" s="120"/>
      <c r="CYF37" s="177"/>
      <c r="CYG37" s="120"/>
      <c r="CYH37" s="177"/>
      <c r="CYI37" s="120"/>
      <c r="CYJ37" s="177"/>
      <c r="CYK37" s="120"/>
      <c r="CYL37" s="177"/>
      <c r="CYM37" s="120"/>
      <c r="CYN37" s="177"/>
      <c r="CYO37" s="120"/>
      <c r="CYP37" s="177"/>
      <c r="CYQ37" s="120"/>
      <c r="CYR37" s="177"/>
      <c r="CYS37" s="120"/>
      <c r="CYT37" s="177"/>
      <c r="CYU37" s="120"/>
      <c r="CYV37" s="177"/>
      <c r="CYW37" s="120"/>
      <c r="CYX37" s="177"/>
      <c r="CYY37" s="120"/>
      <c r="CYZ37" s="177"/>
      <c r="CZA37" s="120"/>
      <c r="CZB37" s="177"/>
      <c r="CZC37" s="120"/>
      <c r="CZD37" s="177"/>
      <c r="CZE37" s="120"/>
      <c r="CZF37" s="177"/>
      <c r="CZG37" s="120"/>
      <c r="CZH37" s="177"/>
      <c r="CZI37" s="120"/>
      <c r="CZJ37" s="177"/>
      <c r="CZK37" s="120"/>
      <c r="CZL37" s="177"/>
      <c r="CZM37" s="120"/>
      <c r="CZN37" s="177"/>
      <c r="CZO37" s="120"/>
      <c r="CZP37" s="177"/>
      <c r="CZQ37" s="120"/>
      <c r="CZR37" s="177"/>
      <c r="CZS37" s="120"/>
      <c r="CZT37" s="177"/>
      <c r="CZU37" s="120"/>
      <c r="CZV37" s="177"/>
      <c r="CZW37" s="120"/>
      <c r="CZX37" s="177"/>
      <c r="CZY37" s="120"/>
      <c r="CZZ37" s="177"/>
      <c r="DAA37" s="120"/>
      <c r="DAB37" s="177"/>
      <c r="DAC37" s="120"/>
      <c r="DAD37" s="177"/>
      <c r="DAE37" s="120"/>
      <c r="DAF37" s="177"/>
      <c r="DAG37" s="120"/>
      <c r="DAH37" s="177"/>
      <c r="DAI37" s="120"/>
      <c r="DAJ37" s="177"/>
      <c r="DAK37" s="120"/>
      <c r="DAL37" s="177"/>
      <c r="DAM37" s="120"/>
      <c r="DAN37" s="177"/>
      <c r="DAO37" s="120"/>
      <c r="DAP37" s="177"/>
      <c r="DAQ37" s="120"/>
      <c r="DAR37" s="177"/>
      <c r="DAS37" s="120"/>
      <c r="DAT37" s="177"/>
      <c r="DAU37" s="120"/>
      <c r="DAV37" s="177"/>
      <c r="DAW37" s="120"/>
      <c r="DAX37" s="177"/>
      <c r="DAY37" s="120"/>
      <c r="DAZ37" s="177"/>
      <c r="DBA37" s="120"/>
      <c r="DBB37" s="177"/>
      <c r="DBC37" s="120"/>
      <c r="DBD37" s="177"/>
      <c r="DBE37" s="120"/>
      <c r="DBF37" s="177"/>
      <c r="DBG37" s="120"/>
      <c r="DBH37" s="177"/>
      <c r="DBI37" s="120"/>
      <c r="DBJ37" s="177"/>
      <c r="DBK37" s="120"/>
      <c r="DBL37" s="177"/>
      <c r="DBM37" s="120"/>
      <c r="DBN37" s="177"/>
      <c r="DBO37" s="120"/>
      <c r="DBP37" s="177"/>
      <c r="DBQ37" s="120"/>
      <c r="DBR37" s="177"/>
      <c r="DBS37" s="120"/>
      <c r="DBT37" s="177"/>
      <c r="DBU37" s="120"/>
      <c r="DBV37" s="177"/>
      <c r="DBW37" s="120"/>
      <c r="DBX37" s="177"/>
      <c r="DBY37" s="120"/>
      <c r="DBZ37" s="177"/>
      <c r="DCA37" s="120"/>
      <c r="DCB37" s="177"/>
      <c r="DCC37" s="120"/>
      <c r="DCD37" s="177"/>
      <c r="DCE37" s="120"/>
      <c r="DCF37" s="177"/>
      <c r="DCG37" s="120"/>
      <c r="DCH37" s="177"/>
      <c r="DCI37" s="120"/>
      <c r="DCJ37" s="177"/>
      <c r="DCK37" s="120"/>
      <c r="DCL37" s="177"/>
      <c r="DCM37" s="120"/>
      <c r="DCN37" s="177"/>
      <c r="DCO37" s="120"/>
      <c r="DCP37" s="177"/>
      <c r="DCQ37" s="120"/>
      <c r="DCR37" s="177"/>
      <c r="DCS37" s="120"/>
      <c r="DCT37" s="177"/>
      <c r="DCU37" s="120"/>
      <c r="DCV37" s="177"/>
      <c r="DCW37" s="120"/>
      <c r="DCX37" s="177"/>
      <c r="DCY37" s="120"/>
      <c r="DCZ37" s="177"/>
      <c r="DDA37" s="120"/>
      <c r="DDB37" s="177"/>
      <c r="DDC37" s="120"/>
      <c r="DDD37" s="177"/>
      <c r="DDE37" s="120"/>
      <c r="DDF37" s="177"/>
      <c r="DDG37" s="120"/>
      <c r="DDH37" s="177"/>
      <c r="DDI37" s="120"/>
      <c r="DDJ37" s="177"/>
      <c r="DDK37" s="120"/>
      <c r="DDL37" s="177"/>
      <c r="DDM37" s="120"/>
      <c r="DDN37" s="177"/>
      <c r="DDO37" s="120"/>
      <c r="DDP37" s="177"/>
      <c r="DDQ37" s="120"/>
      <c r="DDR37" s="177"/>
      <c r="DDS37" s="120"/>
      <c r="DDT37" s="177"/>
      <c r="DDU37" s="120"/>
      <c r="DDV37" s="177"/>
      <c r="DDW37" s="120"/>
      <c r="DDX37" s="177"/>
      <c r="DDY37" s="120"/>
      <c r="DDZ37" s="177"/>
      <c r="DEA37" s="120"/>
      <c r="DEB37" s="177"/>
      <c r="DEC37" s="120"/>
      <c r="DED37" s="177"/>
      <c r="DEE37" s="120"/>
      <c r="DEF37" s="177"/>
      <c r="DEG37" s="120"/>
      <c r="DEH37" s="177"/>
      <c r="DEI37" s="120"/>
      <c r="DEJ37" s="177"/>
      <c r="DEK37" s="120"/>
      <c r="DEL37" s="177"/>
      <c r="DEM37" s="120"/>
      <c r="DEN37" s="177"/>
      <c r="DEO37" s="120"/>
      <c r="DEP37" s="177"/>
      <c r="DEQ37" s="120"/>
      <c r="DER37" s="177"/>
      <c r="DES37" s="120"/>
      <c r="DET37" s="177"/>
      <c r="DEU37" s="120"/>
      <c r="DEV37" s="177"/>
      <c r="DEW37" s="120"/>
      <c r="DEX37" s="177"/>
      <c r="DEY37" s="120"/>
      <c r="DEZ37" s="177"/>
      <c r="DFA37" s="120"/>
      <c r="DFB37" s="177"/>
      <c r="DFC37" s="120"/>
      <c r="DFD37" s="177"/>
      <c r="DFE37" s="120"/>
      <c r="DFF37" s="177"/>
      <c r="DFG37" s="120"/>
      <c r="DFH37" s="177"/>
      <c r="DFI37" s="120"/>
      <c r="DFJ37" s="177"/>
      <c r="DFK37" s="120"/>
      <c r="DFL37" s="177"/>
      <c r="DFM37" s="120"/>
      <c r="DFN37" s="177"/>
      <c r="DFO37" s="120"/>
      <c r="DFP37" s="177"/>
      <c r="DFQ37" s="120"/>
      <c r="DFR37" s="177"/>
      <c r="DFS37" s="120"/>
      <c r="DFT37" s="177"/>
      <c r="DFU37" s="120"/>
      <c r="DFV37" s="177"/>
      <c r="DFW37" s="120"/>
      <c r="DFX37" s="177"/>
      <c r="DFY37" s="120"/>
      <c r="DFZ37" s="177"/>
      <c r="DGA37" s="120"/>
      <c r="DGB37" s="177"/>
      <c r="DGC37" s="120"/>
      <c r="DGD37" s="177"/>
      <c r="DGE37" s="120"/>
      <c r="DGF37" s="177"/>
      <c r="DGG37" s="120"/>
      <c r="DGH37" s="177"/>
      <c r="DGI37" s="120"/>
      <c r="DGJ37" s="177"/>
      <c r="DGK37" s="120"/>
      <c r="DGL37" s="177"/>
      <c r="DGM37" s="120"/>
      <c r="DGN37" s="177"/>
      <c r="DGO37" s="120"/>
      <c r="DGP37" s="177"/>
      <c r="DGQ37" s="120"/>
      <c r="DGR37" s="177"/>
      <c r="DGS37" s="120"/>
      <c r="DGT37" s="177"/>
      <c r="DGU37" s="120"/>
      <c r="DGV37" s="177"/>
      <c r="DGW37" s="120"/>
      <c r="DGX37" s="177"/>
      <c r="DGY37" s="120"/>
      <c r="DGZ37" s="177"/>
      <c r="DHA37" s="120"/>
      <c r="DHB37" s="177"/>
      <c r="DHC37" s="120"/>
      <c r="DHD37" s="177"/>
      <c r="DHE37" s="120"/>
      <c r="DHF37" s="177"/>
      <c r="DHG37" s="120"/>
      <c r="DHH37" s="177"/>
      <c r="DHI37" s="120"/>
      <c r="DHJ37" s="177"/>
      <c r="DHK37" s="120"/>
      <c r="DHL37" s="177"/>
      <c r="DHM37" s="120"/>
      <c r="DHN37" s="177"/>
      <c r="DHO37" s="120"/>
      <c r="DHP37" s="177"/>
      <c r="DHQ37" s="120"/>
      <c r="DHR37" s="177"/>
      <c r="DHS37" s="120"/>
      <c r="DHT37" s="177"/>
      <c r="DHU37" s="120"/>
      <c r="DHV37" s="177"/>
      <c r="DHW37" s="120"/>
      <c r="DHX37" s="177"/>
      <c r="DHY37" s="120"/>
      <c r="DHZ37" s="177"/>
      <c r="DIA37" s="120"/>
      <c r="DIB37" s="177"/>
      <c r="DIC37" s="120"/>
      <c r="DID37" s="177"/>
      <c r="DIE37" s="120"/>
      <c r="DIF37" s="177"/>
      <c r="DIG37" s="120"/>
      <c r="DIH37" s="177"/>
      <c r="DII37" s="120"/>
      <c r="DIJ37" s="177"/>
      <c r="DIK37" s="120"/>
      <c r="DIL37" s="177"/>
      <c r="DIM37" s="120"/>
      <c r="DIN37" s="177"/>
      <c r="DIO37" s="120"/>
      <c r="DIP37" s="177"/>
      <c r="DIQ37" s="120"/>
      <c r="DIR37" s="177"/>
      <c r="DIS37" s="120"/>
      <c r="DIT37" s="177"/>
      <c r="DIU37" s="120"/>
      <c r="DIV37" s="177"/>
      <c r="DIW37" s="120"/>
      <c r="DIX37" s="177"/>
      <c r="DIY37" s="120"/>
      <c r="DIZ37" s="177"/>
      <c r="DJA37" s="120"/>
      <c r="DJB37" s="177"/>
      <c r="DJC37" s="120"/>
      <c r="DJD37" s="177"/>
      <c r="DJE37" s="120"/>
      <c r="DJF37" s="177"/>
      <c r="DJG37" s="120"/>
      <c r="DJH37" s="177"/>
      <c r="DJI37" s="120"/>
      <c r="DJJ37" s="177"/>
      <c r="DJK37" s="120"/>
      <c r="DJL37" s="177"/>
      <c r="DJM37" s="120"/>
      <c r="DJN37" s="177"/>
      <c r="DJO37" s="120"/>
      <c r="DJP37" s="177"/>
      <c r="DJQ37" s="120"/>
      <c r="DJR37" s="177"/>
      <c r="DJS37" s="120"/>
      <c r="DJT37" s="177"/>
      <c r="DJU37" s="120"/>
      <c r="DJV37" s="177"/>
      <c r="DJW37" s="120"/>
      <c r="DJX37" s="177"/>
      <c r="DJY37" s="120"/>
      <c r="DJZ37" s="177"/>
      <c r="DKA37" s="120"/>
      <c r="DKB37" s="177"/>
      <c r="DKC37" s="120"/>
      <c r="DKD37" s="177"/>
      <c r="DKE37" s="120"/>
      <c r="DKF37" s="177"/>
      <c r="DKG37" s="120"/>
      <c r="DKH37" s="177"/>
      <c r="DKI37" s="120"/>
      <c r="DKJ37" s="177"/>
      <c r="DKK37" s="120"/>
      <c r="DKL37" s="177"/>
      <c r="DKM37" s="120"/>
      <c r="DKN37" s="177"/>
      <c r="DKO37" s="120"/>
      <c r="DKP37" s="177"/>
      <c r="DKQ37" s="120"/>
      <c r="DKR37" s="177"/>
      <c r="DKS37" s="120"/>
      <c r="DKT37" s="177"/>
      <c r="DKU37" s="120"/>
      <c r="DKV37" s="177"/>
      <c r="DKW37" s="120"/>
      <c r="DKX37" s="177"/>
      <c r="DKY37" s="120"/>
      <c r="DKZ37" s="177"/>
      <c r="DLA37" s="120"/>
      <c r="DLB37" s="177"/>
      <c r="DLC37" s="120"/>
      <c r="DLD37" s="177"/>
      <c r="DLE37" s="120"/>
      <c r="DLF37" s="177"/>
      <c r="DLG37" s="120"/>
      <c r="DLH37" s="177"/>
      <c r="DLI37" s="120"/>
      <c r="DLJ37" s="177"/>
      <c r="DLK37" s="120"/>
      <c r="DLL37" s="177"/>
      <c r="DLM37" s="120"/>
      <c r="DLN37" s="177"/>
      <c r="DLO37" s="120"/>
      <c r="DLP37" s="177"/>
      <c r="DLQ37" s="120"/>
      <c r="DLR37" s="177"/>
      <c r="DLS37" s="120"/>
      <c r="DLT37" s="177"/>
      <c r="DLU37" s="120"/>
      <c r="DLV37" s="177"/>
      <c r="DLW37" s="120"/>
      <c r="DLX37" s="177"/>
      <c r="DLY37" s="120"/>
      <c r="DLZ37" s="177"/>
      <c r="DMA37" s="120"/>
      <c r="DMB37" s="177"/>
      <c r="DMC37" s="120"/>
      <c r="DMD37" s="177"/>
      <c r="DME37" s="120"/>
      <c r="DMF37" s="177"/>
      <c r="DMG37" s="120"/>
      <c r="DMH37" s="177"/>
      <c r="DMI37" s="120"/>
      <c r="DMJ37" s="177"/>
      <c r="DMK37" s="120"/>
      <c r="DML37" s="177"/>
      <c r="DMM37" s="120"/>
      <c r="DMN37" s="177"/>
      <c r="DMO37" s="120"/>
      <c r="DMP37" s="177"/>
      <c r="DMQ37" s="120"/>
      <c r="DMR37" s="177"/>
      <c r="DMS37" s="120"/>
      <c r="DMT37" s="177"/>
      <c r="DMU37" s="120"/>
      <c r="DMV37" s="177"/>
      <c r="DMW37" s="120"/>
      <c r="DMX37" s="177"/>
      <c r="DMY37" s="120"/>
      <c r="DMZ37" s="177"/>
      <c r="DNA37" s="120"/>
      <c r="DNB37" s="177"/>
      <c r="DNC37" s="120"/>
      <c r="DND37" s="177"/>
      <c r="DNE37" s="120"/>
      <c r="DNF37" s="177"/>
      <c r="DNG37" s="120"/>
      <c r="DNH37" s="177"/>
      <c r="DNI37" s="120"/>
      <c r="DNJ37" s="177"/>
      <c r="DNK37" s="120"/>
      <c r="DNL37" s="177"/>
      <c r="DNM37" s="120"/>
      <c r="DNN37" s="177"/>
      <c r="DNO37" s="120"/>
      <c r="DNP37" s="177"/>
      <c r="DNQ37" s="120"/>
      <c r="DNR37" s="177"/>
      <c r="DNS37" s="120"/>
      <c r="DNT37" s="177"/>
      <c r="DNU37" s="120"/>
      <c r="DNV37" s="177"/>
      <c r="DNW37" s="120"/>
      <c r="DNX37" s="177"/>
      <c r="DNY37" s="120"/>
      <c r="DNZ37" s="177"/>
      <c r="DOA37" s="120"/>
      <c r="DOB37" s="177"/>
      <c r="DOC37" s="120"/>
      <c r="DOD37" s="177"/>
      <c r="DOE37" s="120"/>
      <c r="DOF37" s="177"/>
      <c r="DOG37" s="120"/>
      <c r="DOH37" s="177"/>
      <c r="DOI37" s="120"/>
      <c r="DOJ37" s="177"/>
      <c r="DOK37" s="120"/>
      <c r="DOL37" s="177"/>
      <c r="DOM37" s="120"/>
      <c r="DON37" s="177"/>
      <c r="DOO37" s="120"/>
      <c r="DOP37" s="177"/>
      <c r="DOQ37" s="120"/>
      <c r="DOR37" s="177"/>
      <c r="DOS37" s="120"/>
      <c r="DOT37" s="177"/>
      <c r="DOU37" s="120"/>
      <c r="DOV37" s="177"/>
      <c r="DOW37" s="120"/>
      <c r="DOX37" s="177"/>
      <c r="DOY37" s="120"/>
      <c r="DOZ37" s="177"/>
      <c r="DPA37" s="120"/>
      <c r="DPB37" s="177"/>
      <c r="DPC37" s="120"/>
      <c r="DPD37" s="177"/>
      <c r="DPE37" s="120"/>
      <c r="DPF37" s="177"/>
      <c r="DPG37" s="120"/>
      <c r="DPH37" s="177"/>
      <c r="DPI37" s="120"/>
      <c r="DPJ37" s="177"/>
      <c r="DPK37" s="120"/>
      <c r="DPL37" s="177"/>
      <c r="DPM37" s="120"/>
      <c r="DPN37" s="177"/>
      <c r="DPO37" s="120"/>
      <c r="DPP37" s="177"/>
      <c r="DPQ37" s="120"/>
      <c r="DPR37" s="177"/>
      <c r="DPS37" s="120"/>
      <c r="DPT37" s="177"/>
      <c r="DPU37" s="120"/>
      <c r="DPV37" s="177"/>
      <c r="DPW37" s="120"/>
      <c r="DPX37" s="177"/>
      <c r="DPY37" s="120"/>
      <c r="DPZ37" s="177"/>
      <c r="DQA37" s="120"/>
      <c r="DQB37" s="177"/>
      <c r="DQC37" s="120"/>
      <c r="DQD37" s="177"/>
      <c r="DQE37" s="120"/>
      <c r="DQF37" s="177"/>
      <c r="DQG37" s="120"/>
      <c r="DQH37" s="177"/>
      <c r="DQI37" s="120"/>
      <c r="DQJ37" s="177"/>
      <c r="DQK37" s="120"/>
      <c r="DQL37" s="177"/>
      <c r="DQM37" s="120"/>
      <c r="DQN37" s="177"/>
      <c r="DQO37" s="120"/>
      <c r="DQP37" s="177"/>
      <c r="DQQ37" s="120"/>
      <c r="DQR37" s="177"/>
      <c r="DQS37" s="120"/>
      <c r="DQT37" s="177"/>
      <c r="DQU37" s="120"/>
      <c r="DQV37" s="177"/>
      <c r="DQW37" s="120"/>
      <c r="DQX37" s="177"/>
      <c r="DQY37" s="120"/>
      <c r="DQZ37" s="177"/>
      <c r="DRA37" s="120"/>
      <c r="DRB37" s="177"/>
      <c r="DRC37" s="120"/>
      <c r="DRD37" s="177"/>
      <c r="DRE37" s="120"/>
      <c r="DRF37" s="177"/>
      <c r="DRG37" s="120"/>
      <c r="DRH37" s="177"/>
      <c r="DRI37" s="120"/>
      <c r="DRJ37" s="177"/>
      <c r="DRK37" s="120"/>
      <c r="DRL37" s="177"/>
      <c r="DRM37" s="120"/>
      <c r="DRN37" s="177"/>
      <c r="DRO37" s="120"/>
      <c r="DRP37" s="177"/>
      <c r="DRQ37" s="120"/>
      <c r="DRR37" s="177"/>
      <c r="DRS37" s="120"/>
      <c r="DRT37" s="177"/>
      <c r="DRU37" s="120"/>
      <c r="DRV37" s="177"/>
      <c r="DRW37" s="120"/>
      <c r="DRX37" s="177"/>
      <c r="DRY37" s="120"/>
      <c r="DRZ37" s="177"/>
      <c r="DSA37" s="120"/>
      <c r="DSB37" s="177"/>
      <c r="DSC37" s="120"/>
      <c r="DSD37" s="177"/>
      <c r="DSE37" s="120"/>
      <c r="DSF37" s="177"/>
      <c r="DSG37" s="120"/>
      <c r="DSH37" s="177"/>
      <c r="DSI37" s="120"/>
      <c r="DSJ37" s="177"/>
      <c r="DSK37" s="120"/>
      <c r="DSL37" s="177"/>
      <c r="DSM37" s="120"/>
      <c r="DSN37" s="177"/>
      <c r="DSO37" s="120"/>
      <c r="DSP37" s="177"/>
      <c r="DSQ37" s="120"/>
      <c r="DSR37" s="177"/>
      <c r="DSS37" s="120"/>
      <c r="DST37" s="177"/>
      <c r="DSU37" s="120"/>
      <c r="DSV37" s="177"/>
      <c r="DSW37" s="120"/>
      <c r="DSX37" s="177"/>
      <c r="DSY37" s="120"/>
      <c r="DSZ37" s="177"/>
      <c r="DTA37" s="120"/>
      <c r="DTB37" s="177"/>
      <c r="DTC37" s="120"/>
      <c r="DTD37" s="177"/>
      <c r="DTE37" s="120"/>
      <c r="DTF37" s="177"/>
      <c r="DTG37" s="120"/>
      <c r="DTH37" s="177"/>
      <c r="DTI37" s="120"/>
      <c r="DTJ37" s="177"/>
      <c r="DTK37" s="120"/>
      <c r="DTL37" s="177"/>
      <c r="DTM37" s="120"/>
      <c r="DTN37" s="177"/>
      <c r="DTO37" s="120"/>
      <c r="DTP37" s="177"/>
      <c r="DTQ37" s="120"/>
      <c r="DTR37" s="177"/>
      <c r="DTS37" s="120"/>
      <c r="DTT37" s="177"/>
      <c r="DTU37" s="120"/>
      <c r="DTV37" s="177"/>
      <c r="DTW37" s="120"/>
      <c r="DTX37" s="177"/>
      <c r="DTY37" s="120"/>
      <c r="DTZ37" s="177"/>
      <c r="DUA37" s="120"/>
      <c r="DUB37" s="177"/>
      <c r="DUC37" s="120"/>
      <c r="DUD37" s="177"/>
      <c r="DUE37" s="120"/>
      <c r="DUF37" s="177"/>
      <c r="DUG37" s="120"/>
      <c r="DUH37" s="177"/>
      <c r="DUI37" s="120"/>
      <c r="DUJ37" s="177"/>
      <c r="DUK37" s="120"/>
      <c r="DUL37" s="177"/>
      <c r="DUM37" s="120"/>
      <c r="DUN37" s="177"/>
      <c r="DUO37" s="120"/>
      <c r="DUP37" s="177"/>
      <c r="DUQ37" s="120"/>
      <c r="DUR37" s="177"/>
      <c r="DUS37" s="120"/>
      <c r="DUT37" s="177"/>
      <c r="DUU37" s="120"/>
      <c r="DUV37" s="177"/>
      <c r="DUW37" s="120"/>
      <c r="DUX37" s="177"/>
      <c r="DUY37" s="120"/>
      <c r="DUZ37" s="177"/>
      <c r="DVA37" s="120"/>
      <c r="DVB37" s="177"/>
      <c r="DVC37" s="120"/>
      <c r="DVD37" s="177"/>
      <c r="DVE37" s="120"/>
      <c r="DVF37" s="177"/>
      <c r="DVG37" s="120"/>
      <c r="DVH37" s="177"/>
      <c r="DVI37" s="120"/>
      <c r="DVJ37" s="177"/>
      <c r="DVK37" s="120"/>
      <c r="DVL37" s="177"/>
      <c r="DVM37" s="120"/>
      <c r="DVN37" s="177"/>
      <c r="DVO37" s="120"/>
      <c r="DVP37" s="177"/>
      <c r="DVQ37" s="120"/>
      <c r="DVR37" s="177"/>
      <c r="DVS37" s="120"/>
      <c r="DVT37" s="177"/>
      <c r="DVU37" s="120"/>
      <c r="DVV37" s="177"/>
      <c r="DVW37" s="120"/>
      <c r="DVX37" s="177"/>
      <c r="DVY37" s="120"/>
      <c r="DVZ37" s="177"/>
      <c r="DWA37" s="120"/>
      <c r="DWB37" s="177"/>
      <c r="DWC37" s="120"/>
      <c r="DWD37" s="177"/>
      <c r="DWE37" s="120"/>
      <c r="DWF37" s="177"/>
      <c r="DWG37" s="120"/>
      <c r="DWH37" s="177"/>
      <c r="DWI37" s="120"/>
      <c r="DWJ37" s="177"/>
      <c r="DWK37" s="120"/>
      <c r="DWL37" s="177"/>
      <c r="DWM37" s="120"/>
      <c r="DWN37" s="177"/>
      <c r="DWO37" s="120"/>
      <c r="DWP37" s="177"/>
      <c r="DWQ37" s="120"/>
      <c r="DWR37" s="177"/>
      <c r="DWS37" s="120"/>
      <c r="DWT37" s="177"/>
      <c r="DWU37" s="120"/>
      <c r="DWV37" s="177"/>
      <c r="DWW37" s="120"/>
      <c r="DWX37" s="177"/>
      <c r="DWY37" s="120"/>
      <c r="DWZ37" s="177"/>
      <c r="DXA37" s="120"/>
      <c r="DXB37" s="177"/>
      <c r="DXC37" s="120"/>
      <c r="DXD37" s="177"/>
      <c r="DXE37" s="120"/>
      <c r="DXF37" s="177"/>
      <c r="DXG37" s="120"/>
      <c r="DXH37" s="177"/>
      <c r="DXI37" s="120"/>
      <c r="DXJ37" s="177"/>
      <c r="DXK37" s="120"/>
      <c r="DXL37" s="177"/>
      <c r="DXM37" s="120"/>
      <c r="DXN37" s="177"/>
      <c r="DXO37" s="120"/>
      <c r="DXP37" s="177"/>
      <c r="DXQ37" s="120"/>
      <c r="DXR37" s="177"/>
      <c r="DXS37" s="120"/>
      <c r="DXT37" s="177"/>
      <c r="DXU37" s="120"/>
      <c r="DXV37" s="177"/>
      <c r="DXW37" s="120"/>
      <c r="DXX37" s="177"/>
      <c r="DXY37" s="120"/>
      <c r="DXZ37" s="177"/>
      <c r="DYA37" s="120"/>
      <c r="DYB37" s="177"/>
      <c r="DYC37" s="120"/>
      <c r="DYD37" s="177"/>
      <c r="DYE37" s="120"/>
      <c r="DYF37" s="177"/>
      <c r="DYG37" s="120"/>
      <c r="DYH37" s="177"/>
      <c r="DYI37" s="120"/>
      <c r="DYJ37" s="177"/>
      <c r="DYK37" s="120"/>
      <c r="DYL37" s="177"/>
      <c r="DYM37" s="120"/>
      <c r="DYN37" s="177"/>
      <c r="DYO37" s="120"/>
      <c r="DYP37" s="177"/>
      <c r="DYQ37" s="120"/>
      <c r="DYR37" s="177"/>
      <c r="DYS37" s="120"/>
      <c r="DYT37" s="177"/>
      <c r="DYU37" s="120"/>
      <c r="DYV37" s="177"/>
      <c r="DYW37" s="120"/>
      <c r="DYX37" s="177"/>
      <c r="DYY37" s="120"/>
      <c r="DYZ37" s="177"/>
      <c r="DZA37" s="120"/>
      <c r="DZB37" s="177"/>
      <c r="DZC37" s="120"/>
      <c r="DZD37" s="177"/>
      <c r="DZE37" s="120"/>
      <c r="DZF37" s="177"/>
      <c r="DZG37" s="120"/>
      <c r="DZH37" s="177"/>
      <c r="DZI37" s="120"/>
      <c r="DZJ37" s="177"/>
      <c r="DZK37" s="120"/>
      <c r="DZL37" s="177"/>
      <c r="DZM37" s="120"/>
      <c r="DZN37" s="177"/>
      <c r="DZO37" s="120"/>
      <c r="DZP37" s="177"/>
      <c r="DZQ37" s="120"/>
      <c r="DZR37" s="177"/>
      <c r="DZS37" s="120"/>
      <c r="DZT37" s="177"/>
      <c r="DZU37" s="120"/>
      <c r="DZV37" s="177"/>
      <c r="DZW37" s="120"/>
      <c r="DZX37" s="177"/>
      <c r="DZY37" s="120"/>
      <c r="DZZ37" s="177"/>
      <c r="EAA37" s="120"/>
      <c r="EAB37" s="177"/>
      <c r="EAC37" s="120"/>
      <c r="EAD37" s="177"/>
      <c r="EAE37" s="120"/>
      <c r="EAF37" s="177"/>
      <c r="EAG37" s="120"/>
      <c r="EAH37" s="177"/>
      <c r="EAI37" s="120"/>
      <c r="EAJ37" s="177"/>
      <c r="EAK37" s="120"/>
      <c r="EAL37" s="177"/>
      <c r="EAM37" s="120"/>
      <c r="EAN37" s="177"/>
      <c r="EAO37" s="120"/>
      <c r="EAP37" s="177"/>
      <c r="EAQ37" s="120"/>
      <c r="EAR37" s="177"/>
      <c r="EAS37" s="120"/>
      <c r="EAT37" s="177"/>
      <c r="EAU37" s="120"/>
      <c r="EAV37" s="177"/>
      <c r="EAW37" s="120"/>
      <c r="EAX37" s="177"/>
      <c r="EAY37" s="120"/>
      <c r="EAZ37" s="177"/>
      <c r="EBA37" s="120"/>
      <c r="EBB37" s="177"/>
      <c r="EBC37" s="120"/>
      <c r="EBD37" s="177"/>
      <c r="EBE37" s="120"/>
      <c r="EBF37" s="177"/>
      <c r="EBG37" s="120"/>
      <c r="EBH37" s="177"/>
      <c r="EBI37" s="120"/>
      <c r="EBJ37" s="177"/>
      <c r="EBK37" s="120"/>
      <c r="EBL37" s="177"/>
      <c r="EBM37" s="120"/>
      <c r="EBN37" s="177"/>
      <c r="EBO37" s="120"/>
      <c r="EBP37" s="177"/>
      <c r="EBQ37" s="120"/>
      <c r="EBR37" s="177"/>
      <c r="EBS37" s="120"/>
      <c r="EBT37" s="177"/>
      <c r="EBU37" s="120"/>
      <c r="EBV37" s="177"/>
      <c r="EBW37" s="120"/>
      <c r="EBX37" s="177"/>
      <c r="EBY37" s="120"/>
      <c r="EBZ37" s="177"/>
      <c r="ECA37" s="120"/>
      <c r="ECB37" s="177"/>
      <c r="ECC37" s="120"/>
      <c r="ECD37" s="177"/>
      <c r="ECE37" s="120"/>
      <c r="ECF37" s="177"/>
      <c r="ECG37" s="120"/>
      <c r="ECH37" s="177"/>
      <c r="ECI37" s="120"/>
      <c r="ECJ37" s="177"/>
      <c r="ECK37" s="120"/>
      <c r="ECL37" s="177"/>
      <c r="ECM37" s="120"/>
      <c r="ECN37" s="177"/>
      <c r="ECO37" s="120"/>
      <c r="ECP37" s="177"/>
      <c r="ECQ37" s="120"/>
      <c r="ECR37" s="177"/>
      <c r="ECS37" s="120"/>
      <c r="ECT37" s="177"/>
      <c r="ECU37" s="120"/>
      <c r="ECV37" s="177"/>
      <c r="ECW37" s="120"/>
      <c r="ECX37" s="177"/>
      <c r="ECY37" s="120"/>
      <c r="ECZ37" s="177"/>
      <c r="EDA37" s="120"/>
      <c r="EDB37" s="177"/>
      <c r="EDC37" s="120"/>
      <c r="EDD37" s="177"/>
      <c r="EDE37" s="120"/>
      <c r="EDF37" s="177"/>
      <c r="EDG37" s="120"/>
      <c r="EDH37" s="177"/>
      <c r="EDI37" s="120"/>
      <c r="EDJ37" s="177"/>
      <c r="EDK37" s="120"/>
      <c r="EDL37" s="177"/>
      <c r="EDM37" s="120"/>
      <c r="EDN37" s="177"/>
      <c r="EDO37" s="120"/>
      <c r="EDP37" s="177"/>
      <c r="EDQ37" s="120"/>
      <c r="EDR37" s="177"/>
      <c r="EDS37" s="120"/>
      <c r="EDT37" s="177"/>
      <c r="EDU37" s="120"/>
      <c r="EDV37" s="177"/>
      <c r="EDW37" s="120"/>
      <c r="EDX37" s="177"/>
      <c r="EDY37" s="120"/>
      <c r="EDZ37" s="177"/>
      <c r="EEA37" s="120"/>
      <c r="EEB37" s="177"/>
      <c r="EEC37" s="120"/>
      <c r="EED37" s="177"/>
      <c r="EEE37" s="120"/>
      <c r="EEF37" s="177"/>
      <c r="EEG37" s="120"/>
      <c r="EEH37" s="177"/>
      <c r="EEI37" s="120"/>
      <c r="EEJ37" s="177"/>
      <c r="EEK37" s="120"/>
      <c r="EEL37" s="177"/>
      <c r="EEM37" s="120"/>
      <c r="EEN37" s="177"/>
      <c r="EEO37" s="120"/>
      <c r="EEP37" s="177"/>
      <c r="EEQ37" s="120"/>
      <c r="EER37" s="177"/>
      <c r="EES37" s="120"/>
      <c r="EET37" s="177"/>
      <c r="EEU37" s="120"/>
      <c r="EEV37" s="177"/>
      <c r="EEW37" s="120"/>
      <c r="EEX37" s="177"/>
      <c r="EEY37" s="120"/>
      <c r="EEZ37" s="177"/>
      <c r="EFA37" s="120"/>
      <c r="EFB37" s="177"/>
      <c r="EFC37" s="120"/>
      <c r="EFD37" s="177"/>
      <c r="EFE37" s="120"/>
      <c r="EFF37" s="177"/>
      <c r="EFG37" s="120"/>
      <c r="EFH37" s="177"/>
      <c r="EFI37" s="120"/>
      <c r="EFJ37" s="177"/>
      <c r="EFK37" s="120"/>
      <c r="EFL37" s="177"/>
      <c r="EFM37" s="120"/>
      <c r="EFN37" s="177"/>
      <c r="EFO37" s="120"/>
      <c r="EFP37" s="177"/>
      <c r="EFQ37" s="120"/>
      <c r="EFR37" s="177"/>
      <c r="EFS37" s="120"/>
      <c r="EFT37" s="177"/>
      <c r="EFU37" s="120"/>
      <c r="EFV37" s="177"/>
      <c r="EFW37" s="120"/>
      <c r="EFX37" s="177"/>
      <c r="EFY37" s="120"/>
      <c r="EFZ37" s="177"/>
      <c r="EGA37" s="120"/>
      <c r="EGB37" s="177"/>
      <c r="EGC37" s="120"/>
      <c r="EGD37" s="177"/>
      <c r="EGE37" s="120"/>
      <c r="EGF37" s="177"/>
      <c r="EGG37" s="120"/>
      <c r="EGH37" s="177"/>
      <c r="EGI37" s="120"/>
      <c r="EGJ37" s="177"/>
      <c r="EGK37" s="120"/>
      <c r="EGL37" s="177"/>
      <c r="EGM37" s="120"/>
      <c r="EGN37" s="177"/>
      <c r="EGO37" s="120"/>
      <c r="EGP37" s="177"/>
      <c r="EGQ37" s="120"/>
      <c r="EGR37" s="177"/>
      <c r="EGS37" s="120"/>
      <c r="EGT37" s="177"/>
      <c r="EGU37" s="120"/>
      <c r="EGV37" s="177"/>
      <c r="EGW37" s="120"/>
      <c r="EGX37" s="177"/>
      <c r="EGY37" s="120"/>
      <c r="EGZ37" s="177"/>
      <c r="EHA37" s="120"/>
      <c r="EHB37" s="177"/>
      <c r="EHC37" s="120"/>
      <c r="EHD37" s="177"/>
      <c r="EHE37" s="120"/>
      <c r="EHF37" s="177"/>
      <c r="EHG37" s="120"/>
      <c r="EHH37" s="177"/>
      <c r="EHI37" s="120"/>
      <c r="EHJ37" s="177"/>
      <c r="EHK37" s="120"/>
      <c r="EHL37" s="177"/>
      <c r="EHM37" s="120"/>
      <c r="EHN37" s="177"/>
      <c r="EHO37" s="120"/>
      <c r="EHP37" s="177"/>
      <c r="EHQ37" s="120"/>
      <c r="EHR37" s="177"/>
      <c r="EHS37" s="120"/>
      <c r="EHT37" s="177"/>
      <c r="EHU37" s="120"/>
      <c r="EHV37" s="177"/>
      <c r="EHW37" s="120"/>
      <c r="EHX37" s="177"/>
      <c r="EHY37" s="120"/>
      <c r="EHZ37" s="177"/>
      <c r="EIA37" s="120"/>
      <c r="EIB37" s="177"/>
      <c r="EIC37" s="120"/>
      <c r="EID37" s="177"/>
      <c r="EIE37" s="120"/>
      <c r="EIF37" s="177"/>
      <c r="EIG37" s="120"/>
      <c r="EIH37" s="177"/>
      <c r="EII37" s="120"/>
      <c r="EIJ37" s="177"/>
      <c r="EIK37" s="120"/>
      <c r="EIL37" s="177"/>
      <c r="EIM37" s="120"/>
      <c r="EIN37" s="177"/>
      <c r="EIO37" s="120"/>
      <c r="EIP37" s="177"/>
      <c r="EIQ37" s="120"/>
      <c r="EIR37" s="177"/>
      <c r="EIS37" s="120"/>
      <c r="EIT37" s="177"/>
      <c r="EIU37" s="120"/>
      <c r="EIV37" s="177"/>
      <c r="EIW37" s="120"/>
      <c r="EIX37" s="177"/>
      <c r="EIY37" s="120"/>
      <c r="EIZ37" s="177"/>
      <c r="EJA37" s="120"/>
      <c r="EJB37" s="177"/>
      <c r="EJC37" s="120"/>
      <c r="EJD37" s="177"/>
      <c r="EJE37" s="120"/>
      <c r="EJF37" s="177"/>
      <c r="EJG37" s="120"/>
      <c r="EJH37" s="177"/>
      <c r="EJI37" s="120"/>
      <c r="EJJ37" s="177"/>
      <c r="EJK37" s="120"/>
      <c r="EJL37" s="177"/>
      <c r="EJM37" s="120"/>
      <c r="EJN37" s="177"/>
      <c r="EJO37" s="120"/>
      <c r="EJP37" s="177"/>
      <c r="EJQ37" s="120"/>
      <c r="EJR37" s="177"/>
      <c r="EJS37" s="120"/>
      <c r="EJT37" s="177"/>
      <c r="EJU37" s="120"/>
      <c r="EJV37" s="177"/>
      <c r="EJW37" s="120"/>
      <c r="EJX37" s="177"/>
      <c r="EJY37" s="120"/>
      <c r="EJZ37" s="177"/>
      <c r="EKA37" s="120"/>
      <c r="EKB37" s="177"/>
      <c r="EKC37" s="120"/>
      <c r="EKD37" s="177"/>
      <c r="EKE37" s="120"/>
      <c r="EKF37" s="177"/>
      <c r="EKG37" s="120"/>
      <c r="EKH37" s="177"/>
      <c r="EKI37" s="120"/>
      <c r="EKJ37" s="177"/>
      <c r="EKK37" s="120"/>
      <c r="EKL37" s="177"/>
      <c r="EKM37" s="120"/>
      <c r="EKN37" s="177"/>
      <c r="EKO37" s="120"/>
      <c r="EKP37" s="177"/>
      <c r="EKQ37" s="120"/>
      <c r="EKR37" s="177"/>
      <c r="EKS37" s="120"/>
      <c r="EKT37" s="177"/>
      <c r="EKU37" s="120"/>
      <c r="EKV37" s="177"/>
      <c r="EKW37" s="120"/>
      <c r="EKX37" s="177"/>
      <c r="EKY37" s="120"/>
      <c r="EKZ37" s="177"/>
      <c r="ELA37" s="120"/>
      <c r="ELB37" s="177"/>
      <c r="ELC37" s="120"/>
      <c r="ELD37" s="177"/>
      <c r="ELE37" s="120"/>
      <c r="ELF37" s="177"/>
      <c r="ELG37" s="120"/>
      <c r="ELH37" s="177"/>
      <c r="ELI37" s="120"/>
      <c r="ELJ37" s="177"/>
      <c r="ELK37" s="120"/>
      <c r="ELL37" s="177"/>
      <c r="ELM37" s="120"/>
      <c r="ELN37" s="177"/>
      <c r="ELO37" s="120"/>
      <c r="ELP37" s="177"/>
      <c r="ELQ37" s="120"/>
      <c r="ELR37" s="177"/>
      <c r="ELS37" s="120"/>
      <c r="ELT37" s="177"/>
      <c r="ELU37" s="120"/>
      <c r="ELV37" s="177"/>
      <c r="ELW37" s="120"/>
      <c r="ELX37" s="177"/>
      <c r="ELY37" s="120"/>
      <c r="ELZ37" s="177"/>
      <c r="EMA37" s="120"/>
      <c r="EMB37" s="177"/>
      <c r="EMC37" s="120"/>
      <c r="EMD37" s="177"/>
      <c r="EME37" s="120"/>
      <c r="EMF37" s="177"/>
      <c r="EMG37" s="120"/>
      <c r="EMH37" s="177"/>
      <c r="EMI37" s="120"/>
      <c r="EMJ37" s="177"/>
      <c r="EMK37" s="120"/>
      <c r="EML37" s="177"/>
      <c r="EMM37" s="120"/>
      <c r="EMN37" s="177"/>
      <c r="EMO37" s="120"/>
      <c r="EMP37" s="177"/>
      <c r="EMQ37" s="120"/>
      <c r="EMR37" s="177"/>
      <c r="EMS37" s="120"/>
      <c r="EMT37" s="177"/>
      <c r="EMU37" s="120"/>
      <c r="EMV37" s="177"/>
      <c r="EMW37" s="120"/>
      <c r="EMX37" s="177"/>
      <c r="EMY37" s="120"/>
      <c r="EMZ37" s="177"/>
      <c r="ENA37" s="120"/>
      <c r="ENB37" s="177"/>
      <c r="ENC37" s="120"/>
      <c r="END37" s="177"/>
      <c r="ENE37" s="120"/>
      <c r="ENF37" s="177"/>
      <c r="ENG37" s="120"/>
      <c r="ENH37" s="177"/>
      <c r="ENI37" s="120"/>
      <c r="ENJ37" s="177"/>
      <c r="ENK37" s="120"/>
      <c r="ENL37" s="177"/>
      <c r="ENM37" s="120"/>
      <c r="ENN37" s="177"/>
      <c r="ENO37" s="120"/>
      <c r="ENP37" s="177"/>
      <c r="ENQ37" s="120"/>
      <c r="ENR37" s="177"/>
      <c r="ENS37" s="120"/>
      <c r="ENT37" s="177"/>
      <c r="ENU37" s="120"/>
      <c r="ENV37" s="177"/>
      <c r="ENW37" s="120"/>
      <c r="ENX37" s="177"/>
      <c r="ENY37" s="120"/>
      <c r="ENZ37" s="177"/>
      <c r="EOA37" s="120"/>
      <c r="EOB37" s="177"/>
      <c r="EOC37" s="120"/>
      <c r="EOD37" s="177"/>
      <c r="EOE37" s="120"/>
      <c r="EOF37" s="177"/>
      <c r="EOG37" s="120"/>
      <c r="EOH37" s="177"/>
      <c r="EOI37" s="120"/>
      <c r="EOJ37" s="177"/>
      <c r="EOK37" s="120"/>
      <c r="EOL37" s="177"/>
      <c r="EOM37" s="120"/>
      <c r="EON37" s="177"/>
      <c r="EOO37" s="120"/>
      <c r="EOP37" s="177"/>
      <c r="EOQ37" s="120"/>
      <c r="EOR37" s="177"/>
      <c r="EOS37" s="120"/>
      <c r="EOT37" s="177"/>
      <c r="EOU37" s="120"/>
      <c r="EOV37" s="177"/>
      <c r="EOW37" s="120"/>
      <c r="EOX37" s="177"/>
      <c r="EOY37" s="120"/>
      <c r="EOZ37" s="177"/>
      <c r="EPA37" s="120"/>
      <c r="EPB37" s="177"/>
      <c r="EPC37" s="120"/>
      <c r="EPD37" s="177"/>
      <c r="EPE37" s="120"/>
      <c r="EPF37" s="177"/>
      <c r="EPG37" s="120"/>
      <c r="EPH37" s="177"/>
      <c r="EPI37" s="120"/>
      <c r="EPJ37" s="177"/>
      <c r="EPK37" s="120"/>
      <c r="EPL37" s="177"/>
      <c r="EPM37" s="120"/>
      <c r="EPN37" s="177"/>
      <c r="EPO37" s="120"/>
      <c r="EPP37" s="177"/>
      <c r="EPQ37" s="120"/>
      <c r="EPR37" s="177"/>
      <c r="EPS37" s="120"/>
      <c r="EPT37" s="177"/>
      <c r="EPU37" s="120"/>
      <c r="EPV37" s="177"/>
      <c r="EPW37" s="120"/>
      <c r="EPX37" s="177"/>
      <c r="EPY37" s="120"/>
      <c r="EPZ37" s="177"/>
      <c r="EQA37" s="120"/>
      <c r="EQB37" s="177"/>
      <c r="EQC37" s="120"/>
      <c r="EQD37" s="177"/>
      <c r="EQE37" s="120"/>
      <c r="EQF37" s="177"/>
      <c r="EQG37" s="120"/>
      <c r="EQH37" s="177"/>
      <c r="EQI37" s="120"/>
      <c r="EQJ37" s="177"/>
      <c r="EQK37" s="120"/>
      <c r="EQL37" s="177"/>
      <c r="EQM37" s="120"/>
      <c r="EQN37" s="177"/>
      <c r="EQO37" s="120"/>
      <c r="EQP37" s="177"/>
      <c r="EQQ37" s="120"/>
      <c r="EQR37" s="177"/>
      <c r="EQS37" s="120"/>
      <c r="EQT37" s="177"/>
      <c r="EQU37" s="120"/>
      <c r="EQV37" s="177"/>
      <c r="EQW37" s="120"/>
      <c r="EQX37" s="177"/>
      <c r="EQY37" s="120"/>
      <c r="EQZ37" s="177"/>
      <c r="ERA37" s="120"/>
      <c r="ERB37" s="177"/>
      <c r="ERC37" s="120"/>
      <c r="ERD37" s="177"/>
      <c r="ERE37" s="120"/>
      <c r="ERF37" s="177"/>
      <c r="ERG37" s="120"/>
      <c r="ERH37" s="177"/>
      <c r="ERI37" s="120"/>
      <c r="ERJ37" s="177"/>
      <c r="ERK37" s="120"/>
      <c r="ERL37" s="177"/>
      <c r="ERM37" s="120"/>
      <c r="ERN37" s="177"/>
      <c r="ERO37" s="120"/>
      <c r="ERP37" s="177"/>
      <c r="ERQ37" s="120"/>
      <c r="ERR37" s="177"/>
      <c r="ERS37" s="120"/>
      <c r="ERT37" s="177"/>
      <c r="ERU37" s="120"/>
      <c r="ERV37" s="177"/>
      <c r="ERW37" s="120"/>
      <c r="ERX37" s="177"/>
      <c r="ERY37" s="120"/>
      <c r="ERZ37" s="177"/>
      <c r="ESA37" s="120"/>
      <c r="ESB37" s="177"/>
      <c r="ESC37" s="120"/>
      <c r="ESD37" s="177"/>
      <c r="ESE37" s="120"/>
      <c r="ESF37" s="177"/>
      <c r="ESG37" s="120"/>
      <c r="ESH37" s="177"/>
      <c r="ESI37" s="120"/>
      <c r="ESJ37" s="177"/>
      <c r="ESK37" s="120"/>
      <c r="ESL37" s="177"/>
      <c r="ESM37" s="120"/>
      <c r="ESN37" s="177"/>
      <c r="ESO37" s="120"/>
      <c r="ESP37" s="177"/>
      <c r="ESQ37" s="120"/>
      <c r="ESR37" s="177"/>
      <c r="ESS37" s="120"/>
      <c r="EST37" s="177"/>
      <c r="ESU37" s="120"/>
      <c r="ESV37" s="177"/>
      <c r="ESW37" s="120"/>
      <c r="ESX37" s="177"/>
      <c r="ESY37" s="120"/>
      <c r="ESZ37" s="177"/>
      <c r="ETA37" s="120"/>
      <c r="ETB37" s="177"/>
      <c r="ETC37" s="120"/>
      <c r="ETD37" s="177"/>
      <c r="ETE37" s="120"/>
      <c r="ETF37" s="177"/>
      <c r="ETG37" s="120"/>
      <c r="ETH37" s="177"/>
      <c r="ETI37" s="120"/>
      <c r="ETJ37" s="177"/>
      <c r="ETK37" s="120"/>
      <c r="ETL37" s="177"/>
      <c r="ETM37" s="120"/>
      <c r="ETN37" s="177"/>
      <c r="ETO37" s="120"/>
      <c r="ETP37" s="177"/>
      <c r="ETQ37" s="120"/>
      <c r="ETR37" s="177"/>
      <c r="ETS37" s="120"/>
      <c r="ETT37" s="177"/>
      <c r="ETU37" s="120"/>
      <c r="ETV37" s="177"/>
      <c r="ETW37" s="120"/>
      <c r="ETX37" s="177"/>
      <c r="ETY37" s="120"/>
      <c r="ETZ37" s="177"/>
      <c r="EUA37" s="120"/>
      <c r="EUB37" s="177"/>
      <c r="EUC37" s="120"/>
      <c r="EUD37" s="177"/>
      <c r="EUE37" s="120"/>
      <c r="EUF37" s="177"/>
      <c r="EUG37" s="120"/>
      <c r="EUH37" s="177"/>
      <c r="EUI37" s="120"/>
      <c r="EUJ37" s="177"/>
      <c r="EUK37" s="120"/>
      <c r="EUL37" s="177"/>
      <c r="EUM37" s="120"/>
      <c r="EUN37" s="177"/>
      <c r="EUO37" s="120"/>
      <c r="EUP37" s="177"/>
      <c r="EUQ37" s="120"/>
      <c r="EUR37" s="177"/>
      <c r="EUS37" s="120"/>
      <c r="EUT37" s="177"/>
      <c r="EUU37" s="120"/>
      <c r="EUV37" s="177"/>
      <c r="EUW37" s="120"/>
      <c r="EUX37" s="177"/>
      <c r="EUY37" s="120"/>
      <c r="EUZ37" s="177"/>
      <c r="EVA37" s="120"/>
      <c r="EVB37" s="177"/>
      <c r="EVC37" s="120"/>
      <c r="EVD37" s="177"/>
      <c r="EVE37" s="120"/>
      <c r="EVF37" s="177"/>
      <c r="EVG37" s="120"/>
      <c r="EVH37" s="177"/>
      <c r="EVI37" s="120"/>
      <c r="EVJ37" s="177"/>
      <c r="EVK37" s="120"/>
      <c r="EVL37" s="177"/>
      <c r="EVM37" s="120"/>
      <c r="EVN37" s="177"/>
      <c r="EVO37" s="120"/>
      <c r="EVP37" s="177"/>
      <c r="EVQ37" s="120"/>
      <c r="EVR37" s="177"/>
      <c r="EVS37" s="120"/>
      <c r="EVT37" s="177"/>
      <c r="EVU37" s="120"/>
      <c r="EVV37" s="177"/>
      <c r="EVW37" s="120"/>
      <c r="EVX37" s="177"/>
      <c r="EVY37" s="120"/>
      <c r="EVZ37" s="177"/>
      <c r="EWA37" s="120"/>
      <c r="EWB37" s="177"/>
      <c r="EWC37" s="120"/>
      <c r="EWD37" s="177"/>
      <c r="EWE37" s="120"/>
      <c r="EWF37" s="177"/>
      <c r="EWG37" s="120"/>
      <c r="EWH37" s="177"/>
      <c r="EWI37" s="120"/>
      <c r="EWJ37" s="177"/>
      <c r="EWK37" s="120"/>
      <c r="EWL37" s="177"/>
      <c r="EWM37" s="120"/>
      <c r="EWN37" s="177"/>
      <c r="EWO37" s="120"/>
      <c r="EWP37" s="177"/>
      <c r="EWQ37" s="120"/>
      <c r="EWR37" s="177"/>
      <c r="EWS37" s="120"/>
      <c r="EWT37" s="177"/>
      <c r="EWU37" s="120"/>
      <c r="EWV37" s="177"/>
      <c r="EWW37" s="120"/>
      <c r="EWX37" s="177"/>
      <c r="EWY37" s="120"/>
      <c r="EWZ37" s="177"/>
      <c r="EXA37" s="120"/>
      <c r="EXB37" s="177"/>
      <c r="EXC37" s="120"/>
      <c r="EXD37" s="177"/>
      <c r="EXE37" s="120"/>
      <c r="EXF37" s="177"/>
      <c r="EXG37" s="120"/>
      <c r="EXH37" s="177"/>
      <c r="EXI37" s="120"/>
      <c r="EXJ37" s="177"/>
      <c r="EXK37" s="120"/>
      <c r="EXL37" s="177"/>
      <c r="EXM37" s="120"/>
      <c r="EXN37" s="177"/>
      <c r="EXO37" s="120"/>
      <c r="EXP37" s="177"/>
      <c r="EXQ37" s="120"/>
      <c r="EXR37" s="177"/>
      <c r="EXS37" s="120"/>
      <c r="EXT37" s="177"/>
      <c r="EXU37" s="120"/>
      <c r="EXV37" s="177"/>
      <c r="EXW37" s="120"/>
      <c r="EXX37" s="177"/>
      <c r="EXY37" s="120"/>
      <c r="EXZ37" s="177"/>
      <c r="EYA37" s="120"/>
      <c r="EYB37" s="177"/>
      <c r="EYC37" s="120"/>
      <c r="EYD37" s="177"/>
      <c r="EYE37" s="120"/>
      <c r="EYF37" s="177"/>
      <c r="EYG37" s="120"/>
      <c r="EYH37" s="177"/>
      <c r="EYI37" s="120"/>
      <c r="EYJ37" s="177"/>
      <c r="EYK37" s="120"/>
      <c r="EYL37" s="177"/>
      <c r="EYM37" s="120"/>
      <c r="EYN37" s="177"/>
      <c r="EYO37" s="120"/>
      <c r="EYP37" s="177"/>
      <c r="EYQ37" s="120"/>
      <c r="EYR37" s="177"/>
      <c r="EYS37" s="120"/>
      <c r="EYT37" s="177"/>
      <c r="EYU37" s="120"/>
      <c r="EYV37" s="177"/>
      <c r="EYW37" s="120"/>
      <c r="EYX37" s="177"/>
      <c r="EYY37" s="120"/>
      <c r="EYZ37" s="177"/>
      <c r="EZA37" s="120"/>
      <c r="EZB37" s="177"/>
      <c r="EZC37" s="120"/>
      <c r="EZD37" s="177"/>
      <c r="EZE37" s="120"/>
      <c r="EZF37" s="177"/>
      <c r="EZG37" s="120"/>
      <c r="EZH37" s="177"/>
      <c r="EZI37" s="120"/>
      <c r="EZJ37" s="177"/>
      <c r="EZK37" s="120"/>
      <c r="EZL37" s="177"/>
      <c r="EZM37" s="120"/>
      <c r="EZN37" s="177"/>
      <c r="EZO37" s="120"/>
      <c r="EZP37" s="177"/>
      <c r="EZQ37" s="120"/>
      <c r="EZR37" s="177"/>
      <c r="EZS37" s="120"/>
      <c r="EZT37" s="177"/>
      <c r="EZU37" s="120"/>
      <c r="EZV37" s="177"/>
      <c r="EZW37" s="120"/>
      <c r="EZX37" s="177"/>
      <c r="EZY37" s="120"/>
      <c r="EZZ37" s="177"/>
      <c r="FAA37" s="120"/>
      <c r="FAB37" s="177"/>
      <c r="FAC37" s="120"/>
      <c r="FAD37" s="177"/>
      <c r="FAE37" s="120"/>
      <c r="FAF37" s="177"/>
      <c r="FAG37" s="120"/>
      <c r="FAH37" s="177"/>
      <c r="FAI37" s="120"/>
      <c r="FAJ37" s="177"/>
      <c r="FAK37" s="120"/>
      <c r="FAL37" s="177"/>
      <c r="FAM37" s="120"/>
      <c r="FAN37" s="177"/>
      <c r="FAO37" s="120"/>
      <c r="FAP37" s="177"/>
      <c r="FAQ37" s="120"/>
      <c r="FAR37" s="177"/>
      <c r="FAS37" s="120"/>
      <c r="FAT37" s="177"/>
      <c r="FAU37" s="120"/>
      <c r="FAV37" s="177"/>
      <c r="FAW37" s="120"/>
      <c r="FAX37" s="177"/>
      <c r="FAY37" s="120"/>
      <c r="FAZ37" s="177"/>
      <c r="FBA37" s="120"/>
      <c r="FBB37" s="177"/>
      <c r="FBC37" s="120"/>
      <c r="FBD37" s="177"/>
      <c r="FBE37" s="120"/>
      <c r="FBF37" s="177"/>
      <c r="FBG37" s="120"/>
      <c r="FBH37" s="177"/>
      <c r="FBI37" s="120"/>
      <c r="FBJ37" s="177"/>
      <c r="FBK37" s="120"/>
      <c r="FBL37" s="177"/>
      <c r="FBM37" s="120"/>
      <c r="FBN37" s="177"/>
      <c r="FBO37" s="120"/>
      <c r="FBP37" s="177"/>
      <c r="FBQ37" s="120"/>
      <c r="FBR37" s="177"/>
      <c r="FBS37" s="120"/>
      <c r="FBT37" s="177"/>
      <c r="FBU37" s="120"/>
      <c r="FBV37" s="177"/>
      <c r="FBW37" s="120"/>
      <c r="FBX37" s="177"/>
      <c r="FBY37" s="120"/>
      <c r="FBZ37" s="177"/>
      <c r="FCA37" s="120"/>
      <c r="FCB37" s="177"/>
      <c r="FCC37" s="120"/>
      <c r="FCD37" s="177"/>
      <c r="FCE37" s="120"/>
      <c r="FCF37" s="177"/>
      <c r="FCG37" s="120"/>
      <c r="FCH37" s="177"/>
      <c r="FCI37" s="120"/>
      <c r="FCJ37" s="177"/>
      <c r="FCK37" s="120"/>
      <c r="FCL37" s="177"/>
      <c r="FCM37" s="120"/>
      <c r="FCN37" s="177"/>
      <c r="FCO37" s="120"/>
      <c r="FCP37" s="177"/>
      <c r="FCQ37" s="120"/>
      <c r="FCR37" s="177"/>
      <c r="FCS37" s="120"/>
      <c r="FCT37" s="177"/>
      <c r="FCU37" s="120"/>
      <c r="FCV37" s="177"/>
      <c r="FCW37" s="120"/>
      <c r="FCX37" s="177"/>
      <c r="FCY37" s="120"/>
      <c r="FCZ37" s="177"/>
      <c r="FDA37" s="120"/>
      <c r="FDB37" s="177"/>
      <c r="FDC37" s="120"/>
      <c r="FDD37" s="177"/>
      <c r="FDE37" s="120"/>
      <c r="FDF37" s="177"/>
      <c r="FDG37" s="120"/>
      <c r="FDH37" s="177"/>
      <c r="FDI37" s="120"/>
      <c r="FDJ37" s="177"/>
      <c r="FDK37" s="120"/>
      <c r="FDL37" s="177"/>
      <c r="FDM37" s="120"/>
      <c r="FDN37" s="177"/>
      <c r="FDO37" s="120"/>
      <c r="FDP37" s="177"/>
      <c r="FDQ37" s="120"/>
      <c r="FDR37" s="177"/>
      <c r="FDS37" s="120"/>
      <c r="FDT37" s="177"/>
      <c r="FDU37" s="120"/>
      <c r="FDV37" s="177"/>
      <c r="FDW37" s="120"/>
      <c r="FDX37" s="177"/>
      <c r="FDY37" s="120"/>
      <c r="FDZ37" s="177"/>
      <c r="FEA37" s="120"/>
      <c r="FEB37" s="177"/>
      <c r="FEC37" s="120"/>
      <c r="FED37" s="177"/>
      <c r="FEE37" s="120"/>
      <c r="FEF37" s="177"/>
      <c r="FEG37" s="120"/>
      <c r="FEH37" s="177"/>
      <c r="FEI37" s="120"/>
      <c r="FEJ37" s="177"/>
      <c r="FEK37" s="120"/>
      <c r="FEL37" s="177"/>
      <c r="FEM37" s="120"/>
      <c r="FEN37" s="177"/>
      <c r="FEO37" s="120"/>
      <c r="FEP37" s="177"/>
      <c r="FEQ37" s="120"/>
      <c r="FER37" s="177"/>
      <c r="FES37" s="120"/>
      <c r="FET37" s="177"/>
      <c r="FEU37" s="120"/>
      <c r="FEV37" s="177"/>
      <c r="FEW37" s="120"/>
      <c r="FEX37" s="177"/>
      <c r="FEY37" s="120"/>
      <c r="FEZ37" s="177"/>
      <c r="FFA37" s="120"/>
      <c r="FFB37" s="177"/>
      <c r="FFC37" s="120"/>
      <c r="FFD37" s="177"/>
      <c r="FFE37" s="120"/>
      <c r="FFF37" s="177"/>
      <c r="FFG37" s="120"/>
      <c r="FFH37" s="177"/>
      <c r="FFI37" s="120"/>
      <c r="FFJ37" s="177"/>
      <c r="FFK37" s="120"/>
      <c r="FFL37" s="177"/>
      <c r="FFM37" s="120"/>
      <c r="FFN37" s="177"/>
      <c r="FFO37" s="120"/>
      <c r="FFP37" s="177"/>
      <c r="FFQ37" s="120"/>
      <c r="FFR37" s="177"/>
      <c r="FFS37" s="120"/>
      <c r="FFT37" s="177"/>
      <c r="FFU37" s="120"/>
      <c r="FFV37" s="177"/>
      <c r="FFW37" s="120"/>
      <c r="FFX37" s="177"/>
      <c r="FFY37" s="120"/>
      <c r="FFZ37" s="177"/>
      <c r="FGA37" s="120"/>
      <c r="FGB37" s="177"/>
      <c r="FGC37" s="120"/>
      <c r="FGD37" s="177"/>
      <c r="FGE37" s="120"/>
      <c r="FGF37" s="177"/>
      <c r="FGG37" s="120"/>
      <c r="FGH37" s="177"/>
      <c r="FGI37" s="120"/>
      <c r="FGJ37" s="177"/>
      <c r="FGK37" s="120"/>
      <c r="FGL37" s="177"/>
      <c r="FGM37" s="120"/>
      <c r="FGN37" s="177"/>
      <c r="FGO37" s="120"/>
      <c r="FGP37" s="177"/>
      <c r="FGQ37" s="120"/>
      <c r="FGR37" s="177"/>
      <c r="FGS37" s="120"/>
      <c r="FGT37" s="177"/>
      <c r="FGU37" s="120"/>
      <c r="FGV37" s="177"/>
      <c r="FGW37" s="120"/>
      <c r="FGX37" s="177"/>
      <c r="FGY37" s="120"/>
      <c r="FGZ37" s="177"/>
      <c r="FHA37" s="120"/>
      <c r="FHB37" s="177"/>
      <c r="FHC37" s="120"/>
      <c r="FHD37" s="177"/>
      <c r="FHE37" s="120"/>
      <c r="FHF37" s="177"/>
      <c r="FHG37" s="120"/>
      <c r="FHH37" s="177"/>
      <c r="FHI37" s="120"/>
      <c r="FHJ37" s="177"/>
      <c r="FHK37" s="120"/>
      <c r="FHL37" s="177"/>
      <c r="FHM37" s="120"/>
      <c r="FHN37" s="177"/>
      <c r="FHO37" s="120"/>
      <c r="FHP37" s="177"/>
      <c r="FHQ37" s="120"/>
      <c r="FHR37" s="177"/>
      <c r="FHS37" s="120"/>
      <c r="FHT37" s="177"/>
      <c r="FHU37" s="120"/>
      <c r="FHV37" s="177"/>
      <c r="FHW37" s="120"/>
      <c r="FHX37" s="177"/>
      <c r="FHY37" s="120"/>
      <c r="FHZ37" s="177"/>
      <c r="FIA37" s="120"/>
      <c r="FIB37" s="177"/>
      <c r="FIC37" s="120"/>
      <c r="FID37" s="177"/>
      <c r="FIE37" s="120"/>
      <c r="FIF37" s="177"/>
      <c r="FIG37" s="120"/>
      <c r="FIH37" s="177"/>
      <c r="FII37" s="120"/>
      <c r="FIJ37" s="177"/>
      <c r="FIK37" s="120"/>
      <c r="FIL37" s="177"/>
      <c r="FIM37" s="120"/>
      <c r="FIN37" s="177"/>
      <c r="FIO37" s="120"/>
      <c r="FIP37" s="177"/>
      <c r="FIQ37" s="120"/>
      <c r="FIR37" s="177"/>
      <c r="FIS37" s="120"/>
      <c r="FIT37" s="177"/>
      <c r="FIU37" s="120"/>
      <c r="FIV37" s="177"/>
      <c r="FIW37" s="120"/>
      <c r="FIX37" s="177"/>
      <c r="FIY37" s="120"/>
      <c r="FIZ37" s="177"/>
      <c r="FJA37" s="120"/>
      <c r="FJB37" s="177"/>
      <c r="FJC37" s="120"/>
      <c r="FJD37" s="177"/>
      <c r="FJE37" s="120"/>
      <c r="FJF37" s="177"/>
      <c r="FJG37" s="120"/>
      <c r="FJH37" s="177"/>
      <c r="FJI37" s="120"/>
      <c r="FJJ37" s="177"/>
      <c r="FJK37" s="120"/>
      <c r="FJL37" s="177"/>
      <c r="FJM37" s="120"/>
      <c r="FJN37" s="177"/>
      <c r="FJO37" s="120"/>
      <c r="FJP37" s="177"/>
      <c r="FJQ37" s="120"/>
      <c r="FJR37" s="177"/>
      <c r="FJS37" s="120"/>
      <c r="FJT37" s="177"/>
      <c r="FJU37" s="120"/>
      <c r="FJV37" s="177"/>
      <c r="FJW37" s="120"/>
      <c r="FJX37" s="177"/>
      <c r="FJY37" s="120"/>
      <c r="FJZ37" s="177"/>
      <c r="FKA37" s="120"/>
      <c r="FKB37" s="177"/>
      <c r="FKC37" s="120"/>
      <c r="FKD37" s="177"/>
      <c r="FKE37" s="120"/>
      <c r="FKF37" s="177"/>
      <c r="FKG37" s="120"/>
      <c r="FKH37" s="177"/>
      <c r="FKI37" s="120"/>
      <c r="FKJ37" s="177"/>
      <c r="FKK37" s="120"/>
      <c r="FKL37" s="177"/>
      <c r="FKM37" s="120"/>
      <c r="FKN37" s="177"/>
      <c r="FKO37" s="120"/>
      <c r="FKP37" s="177"/>
      <c r="FKQ37" s="120"/>
      <c r="FKR37" s="177"/>
      <c r="FKS37" s="120"/>
      <c r="FKT37" s="177"/>
      <c r="FKU37" s="120"/>
      <c r="FKV37" s="177"/>
      <c r="FKW37" s="120"/>
      <c r="FKX37" s="177"/>
      <c r="FKY37" s="120"/>
      <c r="FKZ37" s="177"/>
      <c r="FLA37" s="120"/>
      <c r="FLB37" s="177"/>
      <c r="FLC37" s="120"/>
      <c r="FLD37" s="177"/>
      <c r="FLE37" s="120"/>
      <c r="FLF37" s="177"/>
      <c r="FLG37" s="120"/>
      <c r="FLH37" s="177"/>
      <c r="FLI37" s="120"/>
      <c r="FLJ37" s="177"/>
      <c r="FLK37" s="120"/>
      <c r="FLL37" s="177"/>
      <c r="FLM37" s="120"/>
      <c r="FLN37" s="177"/>
      <c r="FLO37" s="120"/>
      <c r="FLP37" s="177"/>
      <c r="FLQ37" s="120"/>
      <c r="FLR37" s="177"/>
      <c r="FLS37" s="120"/>
      <c r="FLT37" s="177"/>
      <c r="FLU37" s="120"/>
      <c r="FLV37" s="177"/>
      <c r="FLW37" s="120"/>
      <c r="FLX37" s="177"/>
      <c r="FLY37" s="120"/>
      <c r="FLZ37" s="177"/>
      <c r="FMA37" s="120"/>
      <c r="FMB37" s="177"/>
      <c r="FMC37" s="120"/>
      <c r="FMD37" s="177"/>
      <c r="FME37" s="120"/>
      <c r="FMF37" s="177"/>
      <c r="FMG37" s="120"/>
      <c r="FMH37" s="177"/>
      <c r="FMI37" s="120"/>
      <c r="FMJ37" s="177"/>
      <c r="FMK37" s="120"/>
      <c r="FML37" s="177"/>
      <c r="FMM37" s="120"/>
      <c r="FMN37" s="177"/>
      <c r="FMO37" s="120"/>
      <c r="FMP37" s="177"/>
      <c r="FMQ37" s="120"/>
      <c r="FMR37" s="177"/>
      <c r="FMS37" s="120"/>
      <c r="FMT37" s="177"/>
      <c r="FMU37" s="120"/>
      <c r="FMV37" s="177"/>
      <c r="FMW37" s="120"/>
      <c r="FMX37" s="177"/>
      <c r="FMY37" s="120"/>
      <c r="FMZ37" s="177"/>
      <c r="FNA37" s="120"/>
      <c r="FNB37" s="177"/>
      <c r="FNC37" s="120"/>
      <c r="FND37" s="177"/>
      <c r="FNE37" s="120"/>
      <c r="FNF37" s="177"/>
      <c r="FNG37" s="120"/>
      <c r="FNH37" s="177"/>
      <c r="FNI37" s="120"/>
      <c r="FNJ37" s="177"/>
      <c r="FNK37" s="120"/>
      <c r="FNL37" s="177"/>
      <c r="FNM37" s="120"/>
      <c r="FNN37" s="177"/>
      <c r="FNO37" s="120"/>
      <c r="FNP37" s="177"/>
      <c r="FNQ37" s="120"/>
      <c r="FNR37" s="177"/>
      <c r="FNS37" s="120"/>
      <c r="FNT37" s="177"/>
      <c r="FNU37" s="120"/>
      <c r="FNV37" s="177"/>
      <c r="FNW37" s="120"/>
      <c r="FNX37" s="177"/>
      <c r="FNY37" s="120"/>
      <c r="FNZ37" s="177"/>
      <c r="FOA37" s="120"/>
      <c r="FOB37" s="177"/>
      <c r="FOC37" s="120"/>
      <c r="FOD37" s="177"/>
      <c r="FOE37" s="120"/>
      <c r="FOF37" s="177"/>
      <c r="FOG37" s="120"/>
      <c r="FOH37" s="177"/>
      <c r="FOI37" s="120"/>
      <c r="FOJ37" s="177"/>
      <c r="FOK37" s="120"/>
      <c r="FOL37" s="177"/>
      <c r="FOM37" s="120"/>
      <c r="FON37" s="177"/>
      <c r="FOO37" s="120"/>
      <c r="FOP37" s="177"/>
      <c r="FOQ37" s="120"/>
      <c r="FOR37" s="177"/>
      <c r="FOS37" s="120"/>
      <c r="FOT37" s="177"/>
      <c r="FOU37" s="120"/>
      <c r="FOV37" s="177"/>
      <c r="FOW37" s="120"/>
      <c r="FOX37" s="177"/>
      <c r="FOY37" s="120"/>
      <c r="FOZ37" s="177"/>
      <c r="FPA37" s="120"/>
      <c r="FPB37" s="177"/>
      <c r="FPC37" s="120"/>
      <c r="FPD37" s="177"/>
      <c r="FPE37" s="120"/>
      <c r="FPF37" s="177"/>
      <c r="FPG37" s="120"/>
      <c r="FPH37" s="177"/>
      <c r="FPI37" s="120"/>
      <c r="FPJ37" s="177"/>
      <c r="FPK37" s="120"/>
      <c r="FPL37" s="177"/>
      <c r="FPM37" s="120"/>
      <c r="FPN37" s="177"/>
      <c r="FPO37" s="120"/>
      <c r="FPP37" s="177"/>
      <c r="FPQ37" s="120"/>
      <c r="FPR37" s="177"/>
      <c r="FPS37" s="120"/>
      <c r="FPT37" s="177"/>
      <c r="FPU37" s="120"/>
      <c r="FPV37" s="177"/>
      <c r="FPW37" s="120"/>
      <c r="FPX37" s="177"/>
      <c r="FPY37" s="120"/>
      <c r="FPZ37" s="177"/>
      <c r="FQA37" s="120"/>
      <c r="FQB37" s="177"/>
      <c r="FQC37" s="120"/>
      <c r="FQD37" s="177"/>
      <c r="FQE37" s="120"/>
      <c r="FQF37" s="177"/>
      <c r="FQG37" s="120"/>
      <c r="FQH37" s="177"/>
      <c r="FQI37" s="120"/>
      <c r="FQJ37" s="177"/>
      <c r="FQK37" s="120"/>
      <c r="FQL37" s="177"/>
      <c r="FQM37" s="120"/>
      <c r="FQN37" s="177"/>
      <c r="FQO37" s="120"/>
      <c r="FQP37" s="177"/>
      <c r="FQQ37" s="120"/>
      <c r="FQR37" s="177"/>
      <c r="FQS37" s="120"/>
      <c r="FQT37" s="177"/>
      <c r="FQU37" s="120"/>
      <c r="FQV37" s="177"/>
      <c r="FQW37" s="120"/>
      <c r="FQX37" s="177"/>
      <c r="FQY37" s="120"/>
      <c r="FQZ37" s="177"/>
      <c r="FRA37" s="120"/>
      <c r="FRB37" s="177"/>
      <c r="FRC37" s="120"/>
      <c r="FRD37" s="177"/>
      <c r="FRE37" s="120"/>
      <c r="FRF37" s="177"/>
      <c r="FRG37" s="120"/>
      <c r="FRH37" s="177"/>
      <c r="FRI37" s="120"/>
      <c r="FRJ37" s="177"/>
      <c r="FRK37" s="120"/>
      <c r="FRL37" s="177"/>
      <c r="FRM37" s="120"/>
      <c r="FRN37" s="177"/>
      <c r="FRO37" s="120"/>
      <c r="FRP37" s="177"/>
      <c r="FRQ37" s="120"/>
      <c r="FRR37" s="177"/>
      <c r="FRS37" s="120"/>
      <c r="FRT37" s="177"/>
      <c r="FRU37" s="120"/>
      <c r="FRV37" s="177"/>
      <c r="FRW37" s="120"/>
      <c r="FRX37" s="177"/>
      <c r="FRY37" s="120"/>
      <c r="FRZ37" s="177"/>
      <c r="FSA37" s="120"/>
      <c r="FSB37" s="177"/>
      <c r="FSC37" s="120"/>
      <c r="FSD37" s="177"/>
      <c r="FSE37" s="120"/>
      <c r="FSF37" s="177"/>
      <c r="FSG37" s="120"/>
      <c r="FSH37" s="177"/>
      <c r="FSI37" s="120"/>
      <c r="FSJ37" s="177"/>
      <c r="FSK37" s="120"/>
      <c r="FSL37" s="177"/>
      <c r="FSM37" s="120"/>
      <c r="FSN37" s="177"/>
      <c r="FSO37" s="120"/>
      <c r="FSP37" s="177"/>
      <c r="FSQ37" s="120"/>
      <c r="FSR37" s="177"/>
      <c r="FSS37" s="120"/>
      <c r="FST37" s="177"/>
      <c r="FSU37" s="120"/>
      <c r="FSV37" s="177"/>
      <c r="FSW37" s="120"/>
      <c r="FSX37" s="177"/>
      <c r="FSY37" s="120"/>
      <c r="FSZ37" s="177"/>
      <c r="FTA37" s="120"/>
      <c r="FTB37" s="177"/>
      <c r="FTC37" s="120"/>
      <c r="FTD37" s="177"/>
      <c r="FTE37" s="120"/>
      <c r="FTF37" s="177"/>
      <c r="FTG37" s="120"/>
      <c r="FTH37" s="177"/>
      <c r="FTI37" s="120"/>
      <c r="FTJ37" s="177"/>
      <c r="FTK37" s="120"/>
      <c r="FTL37" s="177"/>
      <c r="FTM37" s="120"/>
      <c r="FTN37" s="177"/>
      <c r="FTO37" s="120"/>
      <c r="FTP37" s="177"/>
      <c r="FTQ37" s="120"/>
      <c r="FTR37" s="177"/>
      <c r="FTS37" s="120"/>
      <c r="FTT37" s="177"/>
      <c r="FTU37" s="120"/>
      <c r="FTV37" s="177"/>
      <c r="FTW37" s="120"/>
      <c r="FTX37" s="177"/>
      <c r="FTY37" s="120"/>
      <c r="FTZ37" s="177"/>
      <c r="FUA37" s="120"/>
      <c r="FUB37" s="177"/>
      <c r="FUC37" s="120"/>
      <c r="FUD37" s="177"/>
      <c r="FUE37" s="120"/>
      <c r="FUF37" s="177"/>
      <c r="FUG37" s="120"/>
      <c r="FUH37" s="177"/>
      <c r="FUI37" s="120"/>
      <c r="FUJ37" s="177"/>
      <c r="FUK37" s="120"/>
      <c r="FUL37" s="177"/>
      <c r="FUM37" s="120"/>
      <c r="FUN37" s="177"/>
      <c r="FUO37" s="120"/>
      <c r="FUP37" s="177"/>
      <c r="FUQ37" s="120"/>
      <c r="FUR37" s="177"/>
      <c r="FUS37" s="120"/>
      <c r="FUT37" s="177"/>
      <c r="FUU37" s="120"/>
      <c r="FUV37" s="177"/>
      <c r="FUW37" s="120"/>
      <c r="FUX37" s="177"/>
      <c r="FUY37" s="120"/>
      <c r="FUZ37" s="177"/>
      <c r="FVA37" s="120"/>
      <c r="FVB37" s="177"/>
      <c r="FVC37" s="120"/>
      <c r="FVD37" s="177"/>
      <c r="FVE37" s="120"/>
      <c r="FVF37" s="177"/>
      <c r="FVG37" s="120"/>
      <c r="FVH37" s="177"/>
      <c r="FVI37" s="120"/>
      <c r="FVJ37" s="177"/>
      <c r="FVK37" s="120"/>
      <c r="FVL37" s="177"/>
      <c r="FVM37" s="120"/>
      <c r="FVN37" s="177"/>
      <c r="FVO37" s="120"/>
      <c r="FVP37" s="177"/>
      <c r="FVQ37" s="120"/>
      <c r="FVR37" s="177"/>
      <c r="FVS37" s="120"/>
      <c r="FVT37" s="177"/>
      <c r="FVU37" s="120"/>
      <c r="FVV37" s="177"/>
      <c r="FVW37" s="120"/>
      <c r="FVX37" s="177"/>
      <c r="FVY37" s="120"/>
      <c r="FVZ37" s="177"/>
      <c r="FWA37" s="120"/>
      <c r="FWB37" s="177"/>
      <c r="FWC37" s="120"/>
      <c r="FWD37" s="177"/>
      <c r="FWE37" s="120"/>
      <c r="FWF37" s="177"/>
      <c r="FWG37" s="120"/>
      <c r="FWH37" s="177"/>
      <c r="FWI37" s="120"/>
      <c r="FWJ37" s="177"/>
      <c r="FWK37" s="120"/>
      <c r="FWL37" s="177"/>
      <c r="FWM37" s="120"/>
      <c r="FWN37" s="177"/>
      <c r="FWO37" s="120"/>
      <c r="FWP37" s="177"/>
      <c r="FWQ37" s="120"/>
      <c r="FWR37" s="177"/>
      <c r="FWS37" s="120"/>
      <c r="FWT37" s="177"/>
      <c r="FWU37" s="120"/>
      <c r="FWV37" s="177"/>
      <c r="FWW37" s="120"/>
      <c r="FWX37" s="177"/>
      <c r="FWY37" s="120"/>
      <c r="FWZ37" s="177"/>
      <c r="FXA37" s="120"/>
      <c r="FXB37" s="177"/>
      <c r="FXC37" s="120"/>
      <c r="FXD37" s="177"/>
      <c r="FXE37" s="120"/>
      <c r="FXF37" s="177"/>
      <c r="FXG37" s="120"/>
      <c r="FXH37" s="177"/>
      <c r="FXI37" s="120"/>
      <c r="FXJ37" s="177"/>
      <c r="FXK37" s="120"/>
      <c r="FXL37" s="177"/>
      <c r="FXM37" s="120"/>
      <c r="FXN37" s="177"/>
      <c r="FXO37" s="120"/>
      <c r="FXP37" s="177"/>
      <c r="FXQ37" s="120"/>
      <c r="FXR37" s="177"/>
      <c r="FXS37" s="120"/>
      <c r="FXT37" s="177"/>
      <c r="FXU37" s="120"/>
      <c r="FXV37" s="177"/>
      <c r="FXW37" s="120"/>
      <c r="FXX37" s="177"/>
      <c r="FXY37" s="120"/>
      <c r="FXZ37" s="177"/>
      <c r="FYA37" s="120"/>
      <c r="FYB37" s="177"/>
      <c r="FYC37" s="120"/>
      <c r="FYD37" s="177"/>
      <c r="FYE37" s="120"/>
      <c r="FYF37" s="177"/>
      <c r="FYG37" s="120"/>
      <c r="FYH37" s="177"/>
      <c r="FYI37" s="120"/>
      <c r="FYJ37" s="177"/>
      <c r="FYK37" s="120"/>
      <c r="FYL37" s="177"/>
      <c r="FYM37" s="120"/>
      <c r="FYN37" s="177"/>
      <c r="FYO37" s="120"/>
      <c r="FYP37" s="177"/>
      <c r="FYQ37" s="120"/>
      <c r="FYR37" s="177"/>
      <c r="FYS37" s="120"/>
      <c r="FYT37" s="177"/>
      <c r="FYU37" s="120"/>
      <c r="FYV37" s="177"/>
      <c r="FYW37" s="120"/>
      <c r="FYX37" s="177"/>
      <c r="FYY37" s="120"/>
      <c r="FYZ37" s="177"/>
      <c r="FZA37" s="120"/>
      <c r="FZB37" s="177"/>
      <c r="FZC37" s="120"/>
      <c r="FZD37" s="177"/>
      <c r="FZE37" s="120"/>
      <c r="FZF37" s="177"/>
      <c r="FZG37" s="120"/>
      <c r="FZH37" s="177"/>
      <c r="FZI37" s="120"/>
      <c r="FZJ37" s="177"/>
      <c r="FZK37" s="120"/>
      <c r="FZL37" s="177"/>
      <c r="FZM37" s="120"/>
      <c r="FZN37" s="177"/>
      <c r="FZO37" s="120"/>
      <c r="FZP37" s="177"/>
      <c r="FZQ37" s="120"/>
      <c r="FZR37" s="177"/>
      <c r="FZS37" s="120"/>
      <c r="FZT37" s="177"/>
      <c r="FZU37" s="120"/>
      <c r="FZV37" s="177"/>
      <c r="FZW37" s="120"/>
      <c r="FZX37" s="177"/>
      <c r="FZY37" s="120"/>
      <c r="FZZ37" s="177"/>
      <c r="GAA37" s="120"/>
      <c r="GAB37" s="177"/>
      <c r="GAC37" s="120"/>
      <c r="GAD37" s="177"/>
      <c r="GAE37" s="120"/>
      <c r="GAF37" s="177"/>
      <c r="GAG37" s="120"/>
      <c r="GAH37" s="177"/>
      <c r="GAI37" s="120"/>
      <c r="GAJ37" s="177"/>
      <c r="GAK37" s="120"/>
      <c r="GAL37" s="177"/>
      <c r="GAM37" s="120"/>
      <c r="GAN37" s="177"/>
      <c r="GAO37" s="120"/>
      <c r="GAP37" s="177"/>
      <c r="GAQ37" s="120"/>
      <c r="GAR37" s="177"/>
      <c r="GAS37" s="120"/>
      <c r="GAT37" s="177"/>
      <c r="GAU37" s="120"/>
      <c r="GAV37" s="177"/>
      <c r="GAW37" s="120"/>
      <c r="GAX37" s="177"/>
      <c r="GAY37" s="120"/>
      <c r="GAZ37" s="177"/>
      <c r="GBA37" s="120"/>
      <c r="GBB37" s="177"/>
      <c r="GBC37" s="120"/>
      <c r="GBD37" s="177"/>
      <c r="GBE37" s="120"/>
      <c r="GBF37" s="177"/>
      <c r="GBG37" s="120"/>
      <c r="GBH37" s="177"/>
      <c r="GBI37" s="120"/>
      <c r="GBJ37" s="177"/>
      <c r="GBK37" s="120"/>
      <c r="GBL37" s="177"/>
      <c r="GBM37" s="120"/>
      <c r="GBN37" s="177"/>
      <c r="GBO37" s="120"/>
      <c r="GBP37" s="177"/>
      <c r="GBQ37" s="120"/>
      <c r="GBR37" s="177"/>
      <c r="GBS37" s="120"/>
      <c r="GBT37" s="177"/>
      <c r="GBU37" s="120"/>
      <c r="GBV37" s="177"/>
      <c r="GBW37" s="120"/>
      <c r="GBX37" s="177"/>
      <c r="GBY37" s="120"/>
      <c r="GBZ37" s="177"/>
      <c r="GCA37" s="120"/>
      <c r="GCB37" s="177"/>
      <c r="GCC37" s="120"/>
      <c r="GCD37" s="177"/>
      <c r="GCE37" s="120"/>
      <c r="GCF37" s="177"/>
      <c r="GCG37" s="120"/>
      <c r="GCH37" s="177"/>
      <c r="GCI37" s="120"/>
      <c r="GCJ37" s="177"/>
      <c r="GCK37" s="120"/>
      <c r="GCL37" s="177"/>
      <c r="GCM37" s="120"/>
      <c r="GCN37" s="177"/>
      <c r="GCO37" s="120"/>
      <c r="GCP37" s="177"/>
      <c r="GCQ37" s="120"/>
      <c r="GCR37" s="177"/>
      <c r="GCS37" s="120"/>
      <c r="GCT37" s="177"/>
      <c r="GCU37" s="120"/>
      <c r="GCV37" s="177"/>
      <c r="GCW37" s="120"/>
      <c r="GCX37" s="177"/>
      <c r="GCY37" s="120"/>
      <c r="GCZ37" s="177"/>
      <c r="GDA37" s="120"/>
      <c r="GDB37" s="177"/>
      <c r="GDC37" s="120"/>
      <c r="GDD37" s="177"/>
      <c r="GDE37" s="120"/>
      <c r="GDF37" s="177"/>
      <c r="GDG37" s="120"/>
      <c r="GDH37" s="177"/>
      <c r="GDI37" s="120"/>
      <c r="GDJ37" s="177"/>
      <c r="GDK37" s="120"/>
      <c r="GDL37" s="177"/>
      <c r="GDM37" s="120"/>
      <c r="GDN37" s="177"/>
      <c r="GDO37" s="120"/>
      <c r="GDP37" s="177"/>
      <c r="GDQ37" s="120"/>
      <c r="GDR37" s="177"/>
      <c r="GDS37" s="120"/>
      <c r="GDT37" s="177"/>
      <c r="GDU37" s="120"/>
      <c r="GDV37" s="177"/>
      <c r="GDW37" s="120"/>
      <c r="GDX37" s="177"/>
      <c r="GDY37" s="120"/>
      <c r="GDZ37" s="177"/>
      <c r="GEA37" s="120"/>
      <c r="GEB37" s="177"/>
      <c r="GEC37" s="120"/>
      <c r="GED37" s="177"/>
      <c r="GEE37" s="120"/>
      <c r="GEF37" s="177"/>
      <c r="GEG37" s="120"/>
      <c r="GEH37" s="177"/>
      <c r="GEI37" s="120"/>
      <c r="GEJ37" s="177"/>
      <c r="GEK37" s="120"/>
      <c r="GEL37" s="177"/>
      <c r="GEM37" s="120"/>
      <c r="GEN37" s="177"/>
      <c r="GEO37" s="120"/>
      <c r="GEP37" s="177"/>
      <c r="GEQ37" s="120"/>
      <c r="GER37" s="177"/>
      <c r="GES37" s="120"/>
      <c r="GET37" s="177"/>
      <c r="GEU37" s="120"/>
      <c r="GEV37" s="177"/>
      <c r="GEW37" s="120"/>
      <c r="GEX37" s="177"/>
      <c r="GEY37" s="120"/>
      <c r="GEZ37" s="177"/>
      <c r="GFA37" s="120"/>
      <c r="GFB37" s="177"/>
      <c r="GFC37" s="120"/>
      <c r="GFD37" s="177"/>
      <c r="GFE37" s="120"/>
      <c r="GFF37" s="177"/>
      <c r="GFG37" s="120"/>
      <c r="GFH37" s="177"/>
      <c r="GFI37" s="120"/>
      <c r="GFJ37" s="177"/>
      <c r="GFK37" s="120"/>
      <c r="GFL37" s="177"/>
      <c r="GFM37" s="120"/>
      <c r="GFN37" s="177"/>
      <c r="GFO37" s="120"/>
      <c r="GFP37" s="177"/>
      <c r="GFQ37" s="120"/>
      <c r="GFR37" s="177"/>
      <c r="GFS37" s="120"/>
      <c r="GFT37" s="177"/>
      <c r="GFU37" s="120"/>
      <c r="GFV37" s="177"/>
      <c r="GFW37" s="120"/>
      <c r="GFX37" s="177"/>
      <c r="GFY37" s="120"/>
      <c r="GFZ37" s="177"/>
      <c r="GGA37" s="120"/>
      <c r="GGB37" s="177"/>
      <c r="GGC37" s="120"/>
      <c r="GGD37" s="177"/>
      <c r="GGE37" s="120"/>
      <c r="GGF37" s="177"/>
      <c r="GGG37" s="120"/>
      <c r="GGH37" s="177"/>
      <c r="GGI37" s="120"/>
      <c r="GGJ37" s="177"/>
      <c r="GGK37" s="120"/>
      <c r="GGL37" s="177"/>
      <c r="GGM37" s="120"/>
      <c r="GGN37" s="177"/>
      <c r="GGO37" s="120"/>
      <c r="GGP37" s="177"/>
      <c r="GGQ37" s="120"/>
      <c r="GGR37" s="177"/>
      <c r="GGS37" s="120"/>
      <c r="GGT37" s="177"/>
      <c r="GGU37" s="120"/>
      <c r="GGV37" s="177"/>
      <c r="GGW37" s="120"/>
      <c r="GGX37" s="177"/>
      <c r="GGY37" s="120"/>
      <c r="GGZ37" s="177"/>
      <c r="GHA37" s="120"/>
      <c r="GHB37" s="177"/>
      <c r="GHC37" s="120"/>
      <c r="GHD37" s="177"/>
      <c r="GHE37" s="120"/>
      <c r="GHF37" s="177"/>
      <c r="GHG37" s="120"/>
      <c r="GHH37" s="177"/>
      <c r="GHI37" s="120"/>
      <c r="GHJ37" s="177"/>
      <c r="GHK37" s="120"/>
      <c r="GHL37" s="177"/>
      <c r="GHM37" s="120"/>
      <c r="GHN37" s="177"/>
      <c r="GHO37" s="120"/>
      <c r="GHP37" s="177"/>
      <c r="GHQ37" s="120"/>
      <c r="GHR37" s="177"/>
      <c r="GHS37" s="120"/>
      <c r="GHT37" s="177"/>
      <c r="GHU37" s="120"/>
      <c r="GHV37" s="177"/>
      <c r="GHW37" s="120"/>
      <c r="GHX37" s="177"/>
      <c r="GHY37" s="120"/>
      <c r="GHZ37" s="177"/>
      <c r="GIA37" s="120"/>
      <c r="GIB37" s="177"/>
      <c r="GIC37" s="120"/>
      <c r="GID37" s="177"/>
      <c r="GIE37" s="120"/>
      <c r="GIF37" s="177"/>
      <c r="GIG37" s="120"/>
      <c r="GIH37" s="177"/>
      <c r="GII37" s="120"/>
      <c r="GIJ37" s="177"/>
      <c r="GIK37" s="120"/>
      <c r="GIL37" s="177"/>
      <c r="GIM37" s="120"/>
      <c r="GIN37" s="177"/>
      <c r="GIO37" s="120"/>
      <c r="GIP37" s="177"/>
      <c r="GIQ37" s="120"/>
      <c r="GIR37" s="177"/>
      <c r="GIS37" s="120"/>
      <c r="GIT37" s="177"/>
      <c r="GIU37" s="120"/>
      <c r="GIV37" s="177"/>
      <c r="GIW37" s="120"/>
      <c r="GIX37" s="177"/>
      <c r="GIY37" s="120"/>
      <c r="GIZ37" s="177"/>
      <c r="GJA37" s="120"/>
      <c r="GJB37" s="177"/>
      <c r="GJC37" s="120"/>
      <c r="GJD37" s="177"/>
      <c r="GJE37" s="120"/>
      <c r="GJF37" s="177"/>
      <c r="GJG37" s="120"/>
      <c r="GJH37" s="177"/>
      <c r="GJI37" s="120"/>
      <c r="GJJ37" s="177"/>
      <c r="GJK37" s="120"/>
      <c r="GJL37" s="177"/>
      <c r="GJM37" s="120"/>
      <c r="GJN37" s="177"/>
      <c r="GJO37" s="120"/>
      <c r="GJP37" s="177"/>
      <c r="GJQ37" s="120"/>
      <c r="GJR37" s="177"/>
      <c r="GJS37" s="120"/>
      <c r="GJT37" s="177"/>
      <c r="GJU37" s="120"/>
      <c r="GJV37" s="177"/>
      <c r="GJW37" s="120"/>
      <c r="GJX37" s="177"/>
      <c r="GJY37" s="120"/>
      <c r="GJZ37" s="177"/>
      <c r="GKA37" s="120"/>
      <c r="GKB37" s="177"/>
      <c r="GKC37" s="120"/>
      <c r="GKD37" s="177"/>
      <c r="GKE37" s="120"/>
      <c r="GKF37" s="177"/>
      <c r="GKG37" s="120"/>
      <c r="GKH37" s="177"/>
      <c r="GKI37" s="120"/>
      <c r="GKJ37" s="177"/>
      <c r="GKK37" s="120"/>
      <c r="GKL37" s="177"/>
      <c r="GKM37" s="120"/>
      <c r="GKN37" s="177"/>
      <c r="GKO37" s="120"/>
      <c r="GKP37" s="177"/>
      <c r="GKQ37" s="120"/>
      <c r="GKR37" s="177"/>
      <c r="GKS37" s="120"/>
      <c r="GKT37" s="177"/>
      <c r="GKU37" s="120"/>
      <c r="GKV37" s="177"/>
      <c r="GKW37" s="120"/>
      <c r="GKX37" s="177"/>
      <c r="GKY37" s="120"/>
      <c r="GKZ37" s="177"/>
      <c r="GLA37" s="120"/>
      <c r="GLB37" s="177"/>
      <c r="GLC37" s="120"/>
      <c r="GLD37" s="177"/>
      <c r="GLE37" s="120"/>
      <c r="GLF37" s="177"/>
      <c r="GLG37" s="120"/>
      <c r="GLH37" s="177"/>
      <c r="GLI37" s="120"/>
      <c r="GLJ37" s="177"/>
      <c r="GLK37" s="120"/>
      <c r="GLL37" s="177"/>
      <c r="GLM37" s="120"/>
      <c r="GLN37" s="177"/>
      <c r="GLO37" s="120"/>
      <c r="GLP37" s="177"/>
      <c r="GLQ37" s="120"/>
      <c r="GLR37" s="177"/>
      <c r="GLS37" s="120"/>
      <c r="GLT37" s="177"/>
      <c r="GLU37" s="120"/>
      <c r="GLV37" s="177"/>
      <c r="GLW37" s="120"/>
      <c r="GLX37" s="177"/>
      <c r="GLY37" s="120"/>
      <c r="GLZ37" s="177"/>
      <c r="GMA37" s="120"/>
      <c r="GMB37" s="177"/>
      <c r="GMC37" s="120"/>
      <c r="GMD37" s="177"/>
      <c r="GME37" s="120"/>
      <c r="GMF37" s="177"/>
      <c r="GMG37" s="120"/>
      <c r="GMH37" s="177"/>
      <c r="GMI37" s="120"/>
      <c r="GMJ37" s="177"/>
      <c r="GMK37" s="120"/>
      <c r="GML37" s="177"/>
      <c r="GMM37" s="120"/>
      <c r="GMN37" s="177"/>
      <c r="GMO37" s="120"/>
      <c r="GMP37" s="177"/>
      <c r="GMQ37" s="120"/>
      <c r="GMR37" s="177"/>
      <c r="GMS37" s="120"/>
      <c r="GMT37" s="177"/>
      <c r="GMU37" s="120"/>
      <c r="GMV37" s="177"/>
      <c r="GMW37" s="120"/>
      <c r="GMX37" s="177"/>
      <c r="GMY37" s="120"/>
      <c r="GMZ37" s="177"/>
      <c r="GNA37" s="120"/>
      <c r="GNB37" s="177"/>
      <c r="GNC37" s="120"/>
      <c r="GND37" s="177"/>
      <c r="GNE37" s="120"/>
      <c r="GNF37" s="177"/>
      <c r="GNG37" s="120"/>
      <c r="GNH37" s="177"/>
      <c r="GNI37" s="120"/>
      <c r="GNJ37" s="177"/>
      <c r="GNK37" s="120"/>
      <c r="GNL37" s="177"/>
      <c r="GNM37" s="120"/>
      <c r="GNN37" s="177"/>
      <c r="GNO37" s="120"/>
      <c r="GNP37" s="177"/>
      <c r="GNQ37" s="120"/>
      <c r="GNR37" s="177"/>
      <c r="GNS37" s="120"/>
      <c r="GNT37" s="177"/>
      <c r="GNU37" s="120"/>
      <c r="GNV37" s="177"/>
      <c r="GNW37" s="120"/>
      <c r="GNX37" s="177"/>
      <c r="GNY37" s="120"/>
      <c r="GNZ37" s="177"/>
      <c r="GOA37" s="120"/>
      <c r="GOB37" s="177"/>
      <c r="GOC37" s="120"/>
      <c r="GOD37" s="177"/>
      <c r="GOE37" s="120"/>
      <c r="GOF37" s="177"/>
      <c r="GOG37" s="120"/>
      <c r="GOH37" s="177"/>
      <c r="GOI37" s="120"/>
      <c r="GOJ37" s="177"/>
      <c r="GOK37" s="120"/>
      <c r="GOL37" s="177"/>
      <c r="GOM37" s="120"/>
      <c r="GON37" s="177"/>
      <c r="GOO37" s="120"/>
      <c r="GOP37" s="177"/>
      <c r="GOQ37" s="120"/>
      <c r="GOR37" s="177"/>
      <c r="GOS37" s="120"/>
      <c r="GOT37" s="177"/>
      <c r="GOU37" s="120"/>
      <c r="GOV37" s="177"/>
      <c r="GOW37" s="120"/>
      <c r="GOX37" s="177"/>
      <c r="GOY37" s="120"/>
      <c r="GOZ37" s="177"/>
      <c r="GPA37" s="120"/>
      <c r="GPB37" s="177"/>
      <c r="GPC37" s="120"/>
      <c r="GPD37" s="177"/>
      <c r="GPE37" s="120"/>
      <c r="GPF37" s="177"/>
      <c r="GPG37" s="120"/>
      <c r="GPH37" s="177"/>
      <c r="GPI37" s="120"/>
      <c r="GPJ37" s="177"/>
      <c r="GPK37" s="120"/>
      <c r="GPL37" s="177"/>
      <c r="GPM37" s="120"/>
      <c r="GPN37" s="177"/>
      <c r="GPO37" s="120"/>
      <c r="GPP37" s="177"/>
      <c r="GPQ37" s="120"/>
      <c r="GPR37" s="177"/>
      <c r="GPS37" s="120"/>
      <c r="GPT37" s="177"/>
      <c r="GPU37" s="120"/>
      <c r="GPV37" s="177"/>
      <c r="GPW37" s="120"/>
      <c r="GPX37" s="177"/>
      <c r="GPY37" s="120"/>
      <c r="GPZ37" s="177"/>
      <c r="GQA37" s="120"/>
      <c r="GQB37" s="177"/>
      <c r="GQC37" s="120"/>
      <c r="GQD37" s="177"/>
      <c r="GQE37" s="120"/>
      <c r="GQF37" s="177"/>
      <c r="GQG37" s="120"/>
      <c r="GQH37" s="177"/>
      <c r="GQI37" s="120"/>
      <c r="GQJ37" s="177"/>
      <c r="GQK37" s="120"/>
      <c r="GQL37" s="177"/>
      <c r="GQM37" s="120"/>
      <c r="GQN37" s="177"/>
      <c r="GQO37" s="120"/>
      <c r="GQP37" s="177"/>
      <c r="GQQ37" s="120"/>
      <c r="GQR37" s="177"/>
      <c r="GQS37" s="120"/>
      <c r="GQT37" s="177"/>
      <c r="GQU37" s="120"/>
      <c r="GQV37" s="177"/>
      <c r="GQW37" s="120"/>
      <c r="GQX37" s="177"/>
      <c r="GQY37" s="120"/>
      <c r="GQZ37" s="177"/>
      <c r="GRA37" s="120"/>
      <c r="GRB37" s="177"/>
      <c r="GRC37" s="120"/>
      <c r="GRD37" s="177"/>
      <c r="GRE37" s="120"/>
      <c r="GRF37" s="177"/>
      <c r="GRG37" s="120"/>
      <c r="GRH37" s="177"/>
      <c r="GRI37" s="120"/>
      <c r="GRJ37" s="177"/>
      <c r="GRK37" s="120"/>
      <c r="GRL37" s="177"/>
      <c r="GRM37" s="120"/>
      <c r="GRN37" s="177"/>
      <c r="GRO37" s="120"/>
      <c r="GRP37" s="177"/>
      <c r="GRQ37" s="120"/>
      <c r="GRR37" s="177"/>
      <c r="GRS37" s="120"/>
      <c r="GRT37" s="177"/>
      <c r="GRU37" s="120"/>
      <c r="GRV37" s="177"/>
      <c r="GRW37" s="120"/>
      <c r="GRX37" s="177"/>
      <c r="GRY37" s="120"/>
      <c r="GRZ37" s="177"/>
      <c r="GSA37" s="120"/>
      <c r="GSB37" s="177"/>
      <c r="GSC37" s="120"/>
      <c r="GSD37" s="177"/>
      <c r="GSE37" s="120"/>
      <c r="GSF37" s="177"/>
      <c r="GSG37" s="120"/>
      <c r="GSH37" s="177"/>
      <c r="GSI37" s="120"/>
      <c r="GSJ37" s="177"/>
      <c r="GSK37" s="120"/>
      <c r="GSL37" s="177"/>
      <c r="GSM37" s="120"/>
      <c r="GSN37" s="177"/>
      <c r="GSO37" s="120"/>
      <c r="GSP37" s="177"/>
      <c r="GSQ37" s="120"/>
      <c r="GSR37" s="177"/>
      <c r="GSS37" s="120"/>
      <c r="GST37" s="177"/>
      <c r="GSU37" s="120"/>
      <c r="GSV37" s="177"/>
      <c r="GSW37" s="120"/>
      <c r="GSX37" s="177"/>
      <c r="GSY37" s="120"/>
      <c r="GSZ37" s="177"/>
      <c r="GTA37" s="120"/>
      <c r="GTB37" s="177"/>
      <c r="GTC37" s="120"/>
      <c r="GTD37" s="177"/>
      <c r="GTE37" s="120"/>
      <c r="GTF37" s="177"/>
      <c r="GTG37" s="120"/>
      <c r="GTH37" s="177"/>
      <c r="GTI37" s="120"/>
      <c r="GTJ37" s="177"/>
      <c r="GTK37" s="120"/>
      <c r="GTL37" s="177"/>
      <c r="GTM37" s="120"/>
      <c r="GTN37" s="177"/>
      <c r="GTO37" s="120"/>
      <c r="GTP37" s="177"/>
      <c r="GTQ37" s="120"/>
      <c r="GTR37" s="177"/>
      <c r="GTS37" s="120"/>
      <c r="GTT37" s="177"/>
      <c r="GTU37" s="120"/>
      <c r="GTV37" s="177"/>
      <c r="GTW37" s="120"/>
      <c r="GTX37" s="177"/>
      <c r="GTY37" s="120"/>
      <c r="GTZ37" s="177"/>
      <c r="GUA37" s="120"/>
      <c r="GUB37" s="177"/>
      <c r="GUC37" s="120"/>
      <c r="GUD37" s="177"/>
      <c r="GUE37" s="120"/>
      <c r="GUF37" s="177"/>
      <c r="GUG37" s="120"/>
      <c r="GUH37" s="177"/>
      <c r="GUI37" s="120"/>
      <c r="GUJ37" s="177"/>
      <c r="GUK37" s="120"/>
      <c r="GUL37" s="177"/>
      <c r="GUM37" s="120"/>
      <c r="GUN37" s="177"/>
      <c r="GUO37" s="120"/>
      <c r="GUP37" s="177"/>
      <c r="GUQ37" s="120"/>
      <c r="GUR37" s="177"/>
      <c r="GUS37" s="120"/>
      <c r="GUT37" s="177"/>
      <c r="GUU37" s="120"/>
      <c r="GUV37" s="177"/>
      <c r="GUW37" s="120"/>
      <c r="GUX37" s="177"/>
      <c r="GUY37" s="120"/>
      <c r="GUZ37" s="177"/>
      <c r="GVA37" s="120"/>
      <c r="GVB37" s="177"/>
      <c r="GVC37" s="120"/>
      <c r="GVD37" s="177"/>
      <c r="GVE37" s="120"/>
      <c r="GVF37" s="177"/>
      <c r="GVG37" s="120"/>
      <c r="GVH37" s="177"/>
      <c r="GVI37" s="120"/>
      <c r="GVJ37" s="177"/>
      <c r="GVK37" s="120"/>
      <c r="GVL37" s="177"/>
      <c r="GVM37" s="120"/>
      <c r="GVN37" s="177"/>
      <c r="GVO37" s="120"/>
      <c r="GVP37" s="177"/>
      <c r="GVQ37" s="120"/>
      <c r="GVR37" s="177"/>
      <c r="GVS37" s="120"/>
      <c r="GVT37" s="177"/>
      <c r="GVU37" s="120"/>
      <c r="GVV37" s="177"/>
      <c r="GVW37" s="120"/>
      <c r="GVX37" s="177"/>
      <c r="GVY37" s="120"/>
      <c r="GVZ37" s="177"/>
      <c r="GWA37" s="120"/>
      <c r="GWB37" s="177"/>
      <c r="GWC37" s="120"/>
      <c r="GWD37" s="177"/>
      <c r="GWE37" s="120"/>
      <c r="GWF37" s="177"/>
      <c r="GWG37" s="120"/>
      <c r="GWH37" s="177"/>
      <c r="GWI37" s="120"/>
      <c r="GWJ37" s="177"/>
      <c r="GWK37" s="120"/>
      <c r="GWL37" s="177"/>
      <c r="GWM37" s="120"/>
      <c r="GWN37" s="177"/>
      <c r="GWO37" s="120"/>
      <c r="GWP37" s="177"/>
      <c r="GWQ37" s="120"/>
      <c r="GWR37" s="177"/>
      <c r="GWS37" s="120"/>
      <c r="GWT37" s="177"/>
      <c r="GWU37" s="120"/>
      <c r="GWV37" s="177"/>
      <c r="GWW37" s="120"/>
      <c r="GWX37" s="177"/>
      <c r="GWY37" s="120"/>
      <c r="GWZ37" s="177"/>
      <c r="GXA37" s="120"/>
      <c r="GXB37" s="177"/>
      <c r="GXC37" s="120"/>
      <c r="GXD37" s="177"/>
      <c r="GXE37" s="120"/>
      <c r="GXF37" s="177"/>
      <c r="GXG37" s="120"/>
      <c r="GXH37" s="177"/>
      <c r="GXI37" s="120"/>
      <c r="GXJ37" s="177"/>
      <c r="GXK37" s="120"/>
      <c r="GXL37" s="177"/>
      <c r="GXM37" s="120"/>
      <c r="GXN37" s="177"/>
      <c r="GXO37" s="120"/>
      <c r="GXP37" s="177"/>
      <c r="GXQ37" s="120"/>
      <c r="GXR37" s="177"/>
      <c r="GXS37" s="120"/>
      <c r="GXT37" s="177"/>
      <c r="GXU37" s="120"/>
      <c r="GXV37" s="177"/>
      <c r="GXW37" s="120"/>
      <c r="GXX37" s="177"/>
      <c r="GXY37" s="120"/>
      <c r="GXZ37" s="177"/>
      <c r="GYA37" s="120"/>
      <c r="GYB37" s="177"/>
      <c r="GYC37" s="120"/>
      <c r="GYD37" s="177"/>
      <c r="GYE37" s="120"/>
      <c r="GYF37" s="177"/>
      <c r="GYG37" s="120"/>
      <c r="GYH37" s="177"/>
      <c r="GYI37" s="120"/>
      <c r="GYJ37" s="177"/>
      <c r="GYK37" s="120"/>
      <c r="GYL37" s="177"/>
      <c r="GYM37" s="120"/>
      <c r="GYN37" s="177"/>
      <c r="GYO37" s="120"/>
      <c r="GYP37" s="177"/>
      <c r="GYQ37" s="120"/>
      <c r="GYR37" s="177"/>
      <c r="GYS37" s="120"/>
      <c r="GYT37" s="177"/>
      <c r="GYU37" s="120"/>
      <c r="GYV37" s="177"/>
      <c r="GYW37" s="120"/>
      <c r="GYX37" s="177"/>
      <c r="GYY37" s="120"/>
      <c r="GYZ37" s="177"/>
      <c r="GZA37" s="120"/>
      <c r="GZB37" s="177"/>
      <c r="GZC37" s="120"/>
      <c r="GZD37" s="177"/>
      <c r="GZE37" s="120"/>
      <c r="GZF37" s="177"/>
      <c r="GZG37" s="120"/>
      <c r="GZH37" s="177"/>
      <c r="GZI37" s="120"/>
      <c r="GZJ37" s="177"/>
      <c r="GZK37" s="120"/>
      <c r="GZL37" s="177"/>
      <c r="GZM37" s="120"/>
      <c r="GZN37" s="177"/>
      <c r="GZO37" s="120"/>
      <c r="GZP37" s="177"/>
      <c r="GZQ37" s="120"/>
      <c r="GZR37" s="177"/>
      <c r="GZS37" s="120"/>
      <c r="GZT37" s="177"/>
      <c r="GZU37" s="120"/>
      <c r="GZV37" s="177"/>
      <c r="GZW37" s="120"/>
      <c r="GZX37" s="177"/>
      <c r="GZY37" s="120"/>
      <c r="GZZ37" s="177"/>
      <c r="HAA37" s="120"/>
      <c r="HAB37" s="177"/>
      <c r="HAC37" s="120"/>
      <c r="HAD37" s="177"/>
      <c r="HAE37" s="120"/>
      <c r="HAF37" s="177"/>
      <c r="HAG37" s="120"/>
      <c r="HAH37" s="177"/>
      <c r="HAI37" s="120"/>
      <c r="HAJ37" s="177"/>
      <c r="HAK37" s="120"/>
      <c r="HAL37" s="177"/>
      <c r="HAM37" s="120"/>
      <c r="HAN37" s="177"/>
      <c r="HAO37" s="120"/>
      <c r="HAP37" s="177"/>
      <c r="HAQ37" s="120"/>
      <c r="HAR37" s="177"/>
      <c r="HAS37" s="120"/>
      <c r="HAT37" s="177"/>
      <c r="HAU37" s="120"/>
      <c r="HAV37" s="177"/>
      <c r="HAW37" s="120"/>
      <c r="HAX37" s="177"/>
      <c r="HAY37" s="120"/>
      <c r="HAZ37" s="177"/>
      <c r="HBA37" s="120"/>
      <c r="HBB37" s="177"/>
      <c r="HBC37" s="120"/>
      <c r="HBD37" s="177"/>
      <c r="HBE37" s="120"/>
      <c r="HBF37" s="177"/>
      <c r="HBG37" s="120"/>
      <c r="HBH37" s="177"/>
      <c r="HBI37" s="120"/>
      <c r="HBJ37" s="177"/>
      <c r="HBK37" s="120"/>
      <c r="HBL37" s="177"/>
      <c r="HBM37" s="120"/>
      <c r="HBN37" s="177"/>
      <c r="HBO37" s="120"/>
      <c r="HBP37" s="177"/>
      <c r="HBQ37" s="120"/>
      <c r="HBR37" s="177"/>
      <c r="HBS37" s="120"/>
      <c r="HBT37" s="177"/>
      <c r="HBU37" s="120"/>
      <c r="HBV37" s="177"/>
      <c r="HBW37" s="120"/>
      <c r="HBX37" s="177"/>
      <c r="HBY37" s="120"/>
      <c r="HBZ37" s="177"/>
      <c r="HCA37" s="120"/>
      <c r="HCB37" s="177"/>
      <c r="HCC37" s="120"/>
      <c r="HCD37" s="177"/>
      <c r="HCE37" s="120"/>
      <c r="HCF37" s="177"/>
      <c r="HCG37" s="120"/>
      <c r="HCH37" s="177"/>
      <c r="HCI37" s="120"/>
      <c r="HCJ37" s="177"/>
      <c r="HCK37" s="120"/>
      <c r="HCL37" s="177"/>
      <c r="HCM37" s="120"/>
      <c r="HCN37" s="177"/>
      <c r="HCO37" s="120"/>
      <c r="HCP37" s="177"/>
      <c r="HCQ37" s="120"/>
      <c r="HCR37" s="177"/>
      <c r="HCS37" s="120"/>
      <c r="HCT37" s="177"/>
      <c r="HCU37" s="120"/>
      <c r="HCV37" s="177"/>
      <c r="HCW37" s="120"/>
      <c r="HCX37" s="177"/>
      <c r="HCY37" s="120"/>
      <c r="HCZ37" s="177"/>
      <c r="HDA37" s="120"/>
      <c r="HDB37" s="177"/>
      <c r="HDC37" s="120"/>
      <c r="HDD37" s="177"/>
      <c r="HDE37" s="120"/>
      <c r="HDF37" s="177"/>
      <c r="HDG37" s="120"/>
      <c r="HDH37" s="177"/>
      <c r="HDI37" s="120"/>
      <c r="HDJ37" s="177"/>
      <c r="HDK37" s="120"/>
      <c r="HDL37" s="177"/>
      <c r="HDM37" s="120"/>
      <c r="HDN37" s="177"/>
      <c r="HDO37" s="120"/>
      <c r="HDP37" s="177"/>
      <c r="HDQ37" s="120"/>
      <c r="HDR37" s="177"/>
      <c r="HDS37" s="120"/>
      <c r="HDT37" s="177"/>
      <c r="HDU37" s="120"/>
      <c r="HDV37" s="177"/>
      <c r="HDW37" s="120"/>
      <c r="HDX37" s="177"/>
      <c r="HDY37" s="120"/>
      <c r="HDZ37" s="177"/>
      <c r="HEA37" s="120"/>
      <c r="HEB37" s="177"/>
      <c r="HEC37" s="120"/>
      <c r="HED37" s="177"/>
      <c r="HEE37" s="120"/>
      <c r="HEF37" s="177"/>
      <c r="HEG37" s="120"/>
      <c r="HEH37" s="177"/>
      <c r="HEI37" s="120"/>
      <c r="HEJ37" s="177"/>
      <c r="HEK37" s="120"/>
      <c r="HEL37" s="177"/>
      <c r="HEM37" s="120"/>
      <c r="HEN37" s="177"/>
      <c r="HEO37" s="120"/>
      <c r="HEP37" s="177"/>
      <c r="HEQ37" s="120"/>
      <c r="HER37" s="177"/>
      <c r="HES37" s="120"/>
      <c r="HET37" s="177"/>
      <c r="HEU37" s="120"/>
      <c r="HEV37" s="177"/>
      <c r="HEW37" s="120"/>
      <c r="HEX37" s="177"/>
      <c r="HEY37" s="120"/>
      <c r="HEZ37" s="177"/>
      <c r="HFA37" s="120"/>
      <c r="HFB37" s="177"/>
      <c r="HFC37" s="120"/>
      <c r="HFD37" s="177"/>
      <c r="HFE37" s="120"/>
      <c r="HFF37" s="177"/>
      <c r="HFG37" s="120"/>
      <c r="HFH37" s="177"/>
      <c r="HFI37" s="120"/>
      <c r="HFJ37" s="177"/>
      <c r="HFK37" s="120"/>
      <c r="HFL37" s="177"/>
      <c r="HFM37" s="120"/>
      <c r="HFN37" s="177"/>
      <c r="HFO37" s="120"/>
      <c r="HFP37" s="177"/>
      <c r="HFQ37" s="120"/>
      <c r="HFR37" s="177"/>
      <c r="HFS37" s="120"/>
      <c r="HFT37" s="177"/>
      <c r="HFU37" s="120"/>
      <c r="HFV37" s="177"/>
      <c r="HFW37" s="120"/>
      <c r="HFX37" s="177"/>
      <c r="HFY37" s="120"/>
      <c r="HFZ37" s="177"/>
      <c r="HGA37" s="120"/>
      <c r="HGB37" s="177"/>
      <c r="HGC37" s="120"/>
      <c r="HGD37" s="177"/>
      <c r="HGE37" s="120"/>
      <c r="HGF37" s="177"/>
      <c r="HGG37" s="120"/>
      <c r="HGH37" s="177"/>
      <c r="HGI37" s="120"/>
      <c r="HGJ37" s="177"/>
      <c r="HGK37" s="120"/>
      <c r="HGL37" s="177"/>
      <c r="HGM37" s="120"/>
      <c r="HGN37" s="177"/>
      <c r="HGO37" s="120"/>
      <c r="HGP37" s="177"/>
      <c r="HGQ37" s="120"/>
      <c r="HGR37" s="177"/>
      <c r="HGS37" s="120"/>
      <c r="HGT37" s="177"/>
      <c r="HGU37" s="120"/>
      <c r="HGV37" s="177"/>
      <c r="HGW37" s="120"/>
      <c r="HGX37" s="177"/>
      <c r="HGY37" s="120"/>
      <c r="HGZ37" s="177"/>
      <c r="HHA37" s="120"/>
      <c r="HHB37" s="177"/>
      <c r="HHC37" s="120"/>
      <c r="HHD37" s="177"/>
      <c r="HHE37" s="120"/>
      <c r="HHF37" s="177"/>
      <c r="HHG37" s="120"/>
      <c r="HHH37" s="177"/>
      <c r="HHI37" s="120"/>
      <c r="HHJ37" s="177"/>
      <c r="HHK37" s="120"/>
      <c r="HHL37" s="177"/>
      <c r="HHM37" s="120"/>
      <c r="HHN37" s="177"/>
      <c r="HHO37" s="120"/>
      <c r="HHP37" s="177"/>
      <c r="HHQ37" s="120"/>
      <c r="HHR37" s="177"/>
      <c r="HHS37" s="120"/>
      <c r="HHT37" s="177"/>
      <c r="HHU37" s="120"/>
      <c r="HHV37" s="177"/>
      <c r="HHW37" s="120"/>
      <c r="HHX37" s="177"/>
      <c r="HHY37" s="120"/>
      <c r="HHZ37" s="177"/>
      <c r="HIA37" s="120"/>
      <c r="HIB37" s="177"/>
      <c r="HIC37" s="120"/>
      <c r="HID37" s="177"/>
      <c r="HIE37" s="120"/>
      <c r="HIF37" s="177"/>
      <c r="HIG37" s="120"/>
      <c r="HIH37" s="177"/>
      <c r="HII37" s="120"/>
      <c r="HIJ37" s="177"/>
      <c r="HIK37" s="120"/>
      <c r="HIL37" s="177"/>
      <c r="HIM37" s="120"/>
      <c r="HIN37" s="177"/>
      <c r="HIO37" s="120"/>
      <c r="HIP37" s="177"/>
      <c r="HIQ37" s="120"/>
      <c r="HIR37" s="177"/>
      <c r="HIS37" s="120"/>
      <c r="HIT37" s="177"/>
      <c r="HIU37" s="120"/>
      <c r="HIV37" s="177"/>
      <c r="HIW37" s="120"/>
      <c r="HIX37" s="177"/>
      <c r="HIY37" s="120"/>
      <c r="HIZ37" s="177"/>
      <c r="HJA37" s="120"/>
      <c r="HJB37" s="177"/>
      <c r="HJC37" s="120"/>
      <c r="HJD37" s="177"/>
      <c r="HJE37" s="120"/>
      <c r="HJF37" s="177"/>
      <c r="HJG37" s="120"/>
      <c r="HJH37" s="177"/>
      <c r="HJI37" s="120"/>
      <c r="HJJ37" s="177"/>
      <c r="HJK37" s="120"/>
      <c r="HJL37" s="177"/>
      <c r="HJM37" s="120"/>
      <c r="HJN37" s="177"/>
      <c r="HJO37" s="120"/>
      <c r="HJP37" s="177"/>
      <c r="HJQ37" s="120"/>
      <c r="HJR37" s="177"/>
      <c r="HJS37" s="120"/>
      <c r="HJT37" s="177"/>
      <c r="HJU37" s="120"/>
      <c r="HJV37" s="177"/>
      <c r="HJW37" s="120"/>
      <c r="HJX37" s="177"/>
      <c r="HJY37" s="120"/>
      <c r="HJZ37" s="177"/>
      <c r="HKA37" s="120"/>
      <c r="HKB37" s="177"/>
      <c r="HKC37" s="120"/>
      <c r="HKD37" s="177"/>
      <c r="HKE37" s="120"/>
      <c r="HKF37" s="177"/>
      <c r="HKG37" s="120"/>
      <c r="HKH37" s="177"/>
      <c r="HKI37" s="120"/>
      <c r="HKJ37" s="177"/>
      <c r="HKK37" s="120"/>
      <c r="HKL37" s="177"/>
      <c r="HKM37" s="120"/>
      <c r="HKN37" s="177"/>
      <c r="HKO37" s="120"/>
      <c r="HKP37" s="177"/>
      <c r="HKQ37" s="120"/>
      <c r="HKR37" s="177"/>
      <c r="HKS37" s="120"/>
      <c r="HKT37" s="177"/>
      <c r="HKU37" s="120"/>
      <c r="HKV37" s="177"/>
      <c r="HKW37" s="120"/>
      <c r="HKX37" s="177"/>
      <c r="HKY37" s="120"/>
      <c r="HKZ37" s="177"/>
      <c r="HLA37" s="120"/>
      <c r="HLB37" s="177"/>
      <c r="HLC37" s="120"/>
      <c r="HLD37" s="177"/>
      <c r="HLE37" s="120"/>
      <c r="HLF37" s="177"/>
      <c r="HLG37" s="120"/>
      <c r="HLH37" s="177"/>
      <c r="HLI37" s="120"/>
      <c r="HLJ37" s="177"/>
      <c r="HLK37" s="120"/>
      <c r="HLL37" s="177"/>
      <c r="HLM37" s="120"/>
      <c r="HLN37" s="177"/>
      <c r="HLO37" s="120"/>
      <c r="HLP37" s="177"/>
      <c r="HLQ37" s="120"/>
      <c r="HLR37" s="177"/>
      <c r="HLS37" s="120"/>
      <c r="HLT37" s="177"/>
      <c r="HLU37" s="120"/>
      <c r="HLV37" s="177"/>
      <c r="HLW37" s="120"/>
      <c r="HLX37" s="177"/>
      <c r="HLY37" s="120"/>
      <c r="HLZ37" s="177"/>
      <c r="HMA37" s="120"/>
      <c r="HMB37" s="177"/>
      <c r="HMC37" s="120"/>
      <c r="HMD37" s="177"/>
      <c r="HME37" s="120"/>
      <c r="HMF37" s="177"/>
      <c r="HMG37" s="120"/>
      <c r="HMH37" s="177"/>
      <c r="HMI37" s="120"/>
      <c r="HMJ37" s="177"/>
      <c r="HMK37" s="120"/>
      <c r="HML37" s="177"/>
      <c r="HMM37" s="120"/>
      <c r="HMN37" s="177"/>
      <c r="HMO37" s="120"/>
      <c r="HMP37" s="177"/>
      <c r="HMQ37" s="120"/>
      <c r="HMR37" s="177"/>
      <c r="HMS37" s="120"/>
      <c r="HMT37" s="177"/>
      <c r="HMU37" s="120"/>
      <c r="HMV37" s="177"/>
      <c r="HMW37" s="120"/>
      <c r="HMX37" s="177"/>
      <c r="HMY37" s="120"/>
      <c r="HMZ37" s="177"/>
      <c r="HNA37" s="120"/>
      <c r="HNB37" s="177"/>
      <c r="HNC37" s="120"/>
      <c r="HND37" s="177"/>
      <c r="HNE37" s="120"/>
      <c r="HNF37" s="177"/>
      <c r="HNG37" s="120"/>
      <c r="HNH37" s="177"/>
      <c r="HNI37" s="120"/>
      <c r="HNJ37" s="177"/>
      <c r="HNK37" s="120"/>
      <c r="HNL37" s="177"/>
      <c r="HNM37" s="120"/>
      <c r="HNN37" s="177"/>
      <c r="HNO37" s="120"/>
      <c r="HNP37" s="177"/>
      <c r="HNQ37" s="120"/>
      <c r="HNR37" s="177"/>
      <c r="HNS37" s="120"/>
      <c r="HNT37" s="177"/>
      <c r="HNU37" s="120"/>
      <c r="HNV37" s="177"/>
      <c r="HNW37" s="120"/>
      <c r="HNX37" s="177"/>
      <c r="HNY37" s="120"/>
      <c r="HNZ37" s="177"/>
      <c r="HOA37" s="120"/>
      <c r="HOB37" s="177"/>
      <c r="HOC37" s="120"/>
      <c r="HOD37" s="177"/>
      <c r="HOE37" s="120"/>
      <c r="HOF37" s="177"/>
      <c r="HOG37" s="120"/>
      <c r="HOH37" s="177"/>
      <c r="HOI37" s="120"/>
      <c r="HOJ37" s="177"/>
      <c r="HOK37" s="120"/>
      <c r="HOL37" s="177"/>
      <c r="HOM37" s="120"/>
      <c r="HON37" s="177"/>
      <c r="HOO37" s="120"/>
      <c r="HOP37" s="177"/>
      <c r="HOQ37" s="120"/>
      <c r="HOR37" s="177"/>
      <c r="HOS37" s="120"/>
      <c r="HOT37" s="177"/>
      <c r="HOU37" s="120"/>
      <c r="HOV37" s="177"/>
      <c r="HOW37" s="120"/>
      <c r="HOX37" s="177"/>
      <c r="HOY37" s="120"/>
      <c r="HOZ37" s="177"/>
      <c r="HPA37" s="120"/>
      <c r="HPB37" s="177"/>
      <c r="HPC37" s="120"/>
      <c r="HPD37" s="177"/>
      <c r="HPE37" s="120"/>
      <c r="HPF37" s="177"/>
      <c r="HPG37" s="120"/>
      <c r="HPH37" s="177"/>
      <c r="HPI37" s="120"/>
      <c r="HPJ37" s="177"/>
      <c r="HPK37" s="120"/>
      <c r="HPL37" s="177"/>
      <c r="HPM37" s="120"/>
      <c r="HPN37" s="177"/>
      <c r="HPO37" s="120"/>
      <c r="HPP37" s="177"/>
      <c r="HPQ37" s="120"/>
      <c r="HPR37" s="177"/>
      <c r="HPS37" s="120"/>
      <c r="HPT37" s="177"/>
      <c r="HPU37" s="120"/>
      <c r="HPV37" s="177"/>
      <c r="HPW37" s="120"/>
      <c r="HPX37" s="177"/>
      <c r="HPY37" s="120"/>
      <c r="HPZ37" s="177"/>
      <c r="HQA37" s="120"/>
      <c r="HQB37" s="177"/>
      <c r="HQC37" s="120"/>
      <c r="HQD37" s="177"/>
      <c r="HQE37" s="120"/>
      <c r="HQF37" s="177"/>
      <c r="HQG37" s="120"/>
      <c r="HQH37" s="177"/>
      <c r="HQI37" s="120"/>
      <c r="HQJ37" s="177"/>
      <c r="HQK37" s="120"/>
      <c r="HQL37" s="177"/>
      <c r="HQM37" s="120"/>
      <c r="HQN37" s="177"/>
      <c r="HQO37" s="120"/>
      <c r="HQP37" s="177"/>
      <c r="HQQ37" s="120"/>
      <c r="HQR37" s="177"/>
      <c r="HQS37" s="120"/>
      <c r="HQT37" s="177"/>
      <c r="HQU37" s="120"/>
      <c r="HQV37" s="177"/>
      <c r="HQW37" s="120"/>
      <c r="HQX37" s="177"/>
      <c r="HQY37" s="120"/>
      <c r="HQZ37" s="177"/>
      <c r="HRA37" s="120"/>
      <c r="HRB37" s="177"/>
      <c r="HRC37" s="120"/>
      <c r="HRD37" s="177"/>
      <c r="HRE37" s="120"/>
      <c r="HRF37" s="177"/>
      <c r="HRG37" s="120"/>
      <c r="HRH37" s="177"/>
      <c r="HRI37" s="120"/>
      <c r="HRJ37" s="177"/>
      <c r="HRK37" s="120"/>
      <c r="HRL37" s="177"/>
      <c r="HRM37" s="120"/>
      <c r="HRN37" s="177"/>
      <c r="HRO37" s="120"/>
      <c r="HRP37" s="177"/>
      <c r="HRQ37" s="120"/>
      <c r="HRR37" s="177"/>
      <c r="HRS37" s="120"/>
      <c r="HRT37" s="177"/>
      <c r="HRU37" s="120"/>
      <c r="HRV37" s="177"/>
      <c r="HRW37" s="120"/>
      <c r="HRX37" s="177"/>
      <c r="HRY37" s="120"/>
      <c r="HRZ37" s="177"/>
      <c r="HSA37" s="120"/>
      <c r="HSB37" s="177"/>
      <c r="HSC37" s="120"/>
      <c r="HSD37" s="177"/>
      <c r="HSE37" s="120"/>
      <c r="HSF37" s="177"/>
      <c r="HSG37" s="120"/>
      <c r="HSH37" s="177"/>
      <c r="HSI37" s="120"/>
      <c r="HSJ37" s="177"/>
      <c r="HSK37" s="120"/>
      <c r="HSL37" s="177"/>
      <c r="HSM37" s="120"/>
      <c r="HSN37" s="177"/>
      <c r="HSO37" s="120"/>
      <c r="HSP37" s="177"/>
      <c r="HSQ37" s="120"/>
      <c r="HSR37" s="177"/>
      <c r="HSS37" s="120"/>
      <c r="HST37" s="177"/>
      <c r="HSU37" s="120"/>
      <c r="HSV37" s="177"/>
      <c r="HSW37" s="120"/>
      <c r="HSX37" s="177"/>
      <c r="HSY37" s="120"/>
      <c r="HSZ37" s="177"/>
      <c r="HTA37" s="120"/>
      <c r="HTB37" s="177"/>
      <c r="HTC37" s="120"/>
      <c r="HTD37" s="177"/>
      <c r="HTE37" s="120"/>
      <c r="HTF37" s="177"/>
      <c r="HTG37" s="120"/>
      <c r="HTH37" s="177"/>
      <c r="HTI37" s="120"/>
      <c r="HTJ37" s="177"/>
      <c r="HTK37" s="120"/>
      <c r="HTL37" s="177"/>
      <c r="HTM37" s="120"/>
      <c r="HTN37" s="177"/>
      <c r="HTO37" s="120"/>
      <c r="HTP37" s="177"/>
      <c r="HTQ37" s="120"/>
      <c r="HTR37" s="177"/>
      <c r="HTS37" s="120"/>
      <c r="HTT37" s="177"/>
      <c r="HTU37" s="120"/>
      <c r="HTV37" s="177"/>
      <c r="HTW37" s="120"/>
      <c r="HTX37" s="177"/>
      <c r="HTY37" s="120"/>
      <c r="HTZ37" s="177"/>
      <c r="HUA37" s="120"/>
      <c r="HUB37" s="177"/>
      <c r="HUC37" s="120"/>
      <c r="HUD37" s="177"/>
      <c r="HUE37" s="120"/>
      <c r="HUF37" s="177"/>
      <c r="HUG37" s="120"/>
      <c r="HUH37" s="177"/>
      <c r="HUI37" s="120"/>
      <c r="HUJ37" s="177"/>
      <c r="HUK37" s="120"/>
      <c r="HUL37" s="177"/>
      <c r="HUM37" s="120"/>
      <c r="HUN37" s="177"/>
      <c r="HUO37" s="120"/>
      <c r="HUP37" s="177"/>
      <c r="HUQ37" s="120"/>
      <c r="HUR37" s="177"/>
      <c r="HUS37" s="120"/>
      <c r="HUT37" s="177"/>
      <c r="HUU37" s="120"/>
      <c r="HUV37" s="177"/>
      <c r="HUW37" s="120"/>
      <c r="HUX37" s="177"/>
      <c r="HUY37" s="120"/>
      <c r="HUZ37" s="177"/>
      <c r="HVA37" s="120"/>
      <c r="HVB37" s="177"/>
      <c r="HVC37" s="120"/>
      <c r="HVD37" s="177"/>
      <c r="HVE37" s="120"/>
      <c r="HVF37" s="177"/>
      <c r="HVG37" s="120"/>
      <c r="HVH37" s="177"/>
      <c r="HVI37" s="120"/>
      <c r="HVJ37" s="177"/>
      <c r="HVK37" s="120"/>
      <c r="HVL37" s="177"/>
      <c r="HVM37" s="120"/>
      <c r="HVN37" s="177"/>
      <c r="HVO37" s="120"/>
      <c r="HVP37" s="177"/>
      <c r="HVQ37" s="120"/>
      <c r="HVR37" s="177"/>
      <c r="HVS37" s="120"/>
      <c r="HVT37" s="177"/>
      <c r="HVU37" s="120"/>
      <c r="HVV37" s="177"/>
      <c r="HVW37" s="120"/>
      <c r="HVX37" s="177"/>
      <c r="HVY37" s="120"/>
      <c r="HVZ37" s="177"/>
      <c r="HWA37" s="120"/>
      <c r="HWB37" s="177"/>
      <c r="HWC37" s="120"/>
      <c r="HWD37" s="177"/>
      <c r="HWE37" s="120"/>
      <c r="HWF37" s="177"/>
      <c r="HWG37" s="120"/>
      <c r="HWH37" s="177"/>
      <c r="HWI37" s="120"/>
      <c r="HWJ37" s="177"/>
      <c r="HWK37" s="120"/>
      <c r="HWL37" s="177"/>
      <c r="HWM37" s="120"/>
      <c r="HWN37" s="177"/>
      <c r="HWO37" s="120"/>
      <c r="HWP37" s="177"/>
      <c r="HWQ37" s="120"/>
      <c r="HWR37" s="177"/>
      <c r="HWS37" s="120"/>
      <c r="HWT37" s="177"/>
      <c r="HWU37" s="120"/>
      <c r="HWV37" s="177"/>
      <c r="HWW37" s="120"/>
      <c r="HWX37" s="177"/>
      <c r="HWY37" s="120"/>
      <c r="HWZ37" s="177"/>
      <c r="HXA37" s="120"/>
      <c r="HXB37" s="177"/>
      <c r="HXC37" s="120"/>
      <c r="HXD37" s="177"/>
      <c r="HXE37" s="120"/>
      <c r="HXF37" s="177"/>
      <c r="HXG37" s="120"/>
      <c r="HXH37" s="177"/>
      <c r="HXI37" s="120"/>
      <c r="HXJ37" s="177"/>
      <c r="HXK37" s="120"/>
      <c r="HXL37" s="177"/>
      <c r="HXM37" s="120"/>
      <c r="HXN37" s="177"/>
      <c r="HXO37" s="120"/>
      <c r="HXP37" s="177"/>
      <c r="HXQ37" s="120"/>
      <c r="HXR37" s="177"/>
      <c r="HXS37" s="120"/>
      <c r="HXT37" s="177"/>
      <c r="HXU37" s="120"/>
      <c r="HXV37" s="177"/>
      <c r="HXW37" s="120"/>
      <c r="HXX37" s="177"/>
      <c r="HXY37" s="120"/>
      <c r="HXZ37" s="177"/>
      <c r="HYA37" s="120"/>
      <c r="HYB37" s="177"/>
      <c r="HYC37" s="120"/>
      <c r="HYD37" s="177"/>
      <c r="HYE37" s="120"/>
      <c r="HYF37" s="177"/>
      <c r="HYG37" s="120"/>
      <c r="HYH37" s="177"/>
      <c r="HYI37" s="120"/>
      <c r="HYJ37" s="177"/>
      <c r="HYK37" s="120"/>
      <c r="HYL37" s="177"/>
      <c r="HYM37" s="120"/>
      <c r="HYN37" s="177"/>
      <c r="HYO37" s="120"/>
      <c r="HYP37" s="177"/>
      <c r="HYQ37" s="120"/>
      <c r="HYR37" s="177"/>
      <c r="HYS37" s="120"/>
      <c r="HYT37" s="177"/>
      <c r="HYU37" s="120"/>
      <c r="HYV37" s="177"/>
      <c r="HYW37" s="120"/>
      <c r="HYX37" s="177"/>
      <c r="HYY37" s="120"/>
      <c r="HYZ37" s="177"/>
      <c r="HZA37" s="120"/>
      <c r="HZB37" s="177"/>
      <c r="HZC37" s="120"/>
      <c r="HZD37" s="177"/>
      <c r="HZE37" s="120"/>
      <c r="HZF37" s="177"/>
      <c r="HZG37" s="120"/>
      <c r="HZH37" s="177"/>
      <c r="HZI37" s="120"/>
      <c r="HZJ37" s="177"/>
      <c r="HZK37" s="120"/>
      <c r="HZL37" s="177"/>
      <c r="HZM37" s="120"/>
      <c r="HZN37" s="177"/>
      <c r="HZO37" s="120"/>
      <c r="HZP37" s="177"/>
      <c r="HZQ37" s="120"/>
      <c r="HZR37" s="177"/>
      <c r="HZS37" s="120"/>
      <c r="HZT37" s="177"/>
      <c r="HZU37" s="120"/>
      <c r="HZV37" s="177"/>
      <c r="HZW37" s="120"/>
      <c r="HZX37" s="177"/>
      <c r="HZY37" s="120"/>
      <c r="HZZ37" s="177"/>
      <c r="IAA37" s="120"/>
      <c r="IAB37" s="177"/>
      <c r="IAC37" s="120"/>
      <c r="IAD37" s="177"/>
      <c r="IAE37" s="120"/>
      <c r="IAF37" s="177"/>
      <c r="IAG37" s="120"/>
      <c r="IAH37" s="177"/>
      <c r="IAI37" s="120"/>
      <c r="IAJ37" s="177"/>
      <c r="IAK37" s="120"/>
      <c r="IAL37" s="177"/>
      <c r="IAM37" s="120"/>
      <c r="IAN37" s="177"/>
      <c r="IAO37" s="120"/>
      <c r="IAP37" s="177"/>
      <c r="IAQ37" s="120"/>
      <c r="IAR37" s="177"/>
      <c r="IAS37" s="120"/>
      <c r="IAT37" s="177"/>
      <c r="IAU37" s="120"/>
      <c r="IAV37" s="177"/>
      <c r="IAW37" s="120"/>
      <c r="IAX37" s="177"/>
      <c r="IAY37" s="120"/>
      <c r="IAZ37" s="177"/>
      <c r="IBA37" s="120"/>
      <c r="IBB37" s="177"/>
      <c r="IBC37" s="120"/>
      <c r="IBD37" s="177"/>
      <c r="IBE37" s="120"/>
      <c r="IBF37" s="177"/>
      <c r="IBG37" s="120"/>
      <c r="IBH37" s="177"/>
      <c r="IBI37" s="120"/>
      <c r="IBJ37" s="177"/>
      <c r="IBK37" s="120"/>
      <c r="IBL37" s="177"/>
      <c r="IBM37" s="120"/>
      <c r="IBN37" s="177"/>
      <c r="IBO37" s="120"/>
      <c r="IBP37" s="177"/>
      <c r="IBQ37" s="120"/>
      <c r="IBR37" s="177"/>
      <c r="IBS37" s="120"/>
      <c r="IBT37" s="177"/>
      <c r="IBU37" s="120"/>
      <c r="IBV37" s="177"/>
      <c r="IBW37" s="120"/>
      <c r="IBX37" s="177"/>
      <c r="IBY37" s="120"/>
      <c r="IBZ37" s="177"/>
      <c r="ICA37" s="120"/>
      <c r="ICB37" s="177"/>
      <c r="ICC37" s="120"/>
      <c r="ICD37" s="177"/>
      <c r="ICE37" s="120"/>
      <c r="ICF37" s="177"/>
      <c r="ICG37" s="120"/>
      <c r="ICH37" s="177"/>
      <c r="ICI37" s="120"/>
      <c r="ICJ37" s="177"/>
      <c r="ICK37" s="120"/>
      <c r="ICL37" s="177"/>
      <c r="ICM37" s="120"/>
      <c r="ICN37" s="177"/>
      <c r="ICO37" s="120"/>
      <c r="ICP37" s="177"/>
      <c r="ICQ37" s="120"/>
      <c r="ICR37" s="177"/>
      <c r="ICS37" s="120"/>
      <c r="ICT37" s="177"/>
      <c r="ICU37" s="120"/>
      <c r="ICV37" s="177"/>
      <c r="ICW37" s="120"/>
      <c r="ICX37" s="177"/>
      <c r="ICY37" s="120"/>
      <c r="ICZ37" s="177"/>
      <c r="IDA37" s="120"/>
      <c r="IDB37" s="177"/>
      <c r="IDC37" s="120"/>
      <c r="IDD37" s="177"/>
      <c r="IDE37" s="120"/>
      <c r="IDF37" s="177"/>
      <c r="IDG37" s="120"/>
      <c r="IDH37" s="177"/>
      <c r="IDI37" s="120"/>
      <c r="IDJ37" s="177"/>
      <c r="IDK37" s="120"/>
      <c r="IDL37" s="177"/>
      <c r="IDM37" s="120"/>
      <c r="IDN37" s="177"/>
      <c r="IDO37" s="120"/>
      <c r="IDP37" s="177"/>
      <c r="IDQ37" s="120"/>
      <c r="IDR37" s="177"/>
      <c r="IDS37" s="120"/>
      <c r="IDT37" s="177"/>
      <c r="IDU37" s="120"/>
      <c r="IDV37" s="177"/>
      <c r="IDW37" s="120"/>
      <c r="IDX37" s="177"/>
      <c r="IDY37" s="120"/>
      <c r="IDZ37" s="177"/>
      <c r="IEA37" s="120"/>
      <c r="IEB37" s="177"/>
      <c r="IEC37" s="120"/>
      <c r="IED37" s="177"/>
      <c r="IEE37" s="120"/>
      <c r="IEF37" s="177"/>
      <c r="IEG37" s="120"/>
      <c r="IEH37" s="177"/>
      <c r="IEI37" s="120"/>
      <c r="IEJ37" s="177"/>
      <c r="IEK37" s="120"/>
      <c r="IEL37" s="177"/>
      <c r="IEM37" s="120"/>
      <c r="IEN37" s="177"/>
      <c r="IEO37" s="120"/>
      <c r="IEP37" s="177"/>
      <c r="IEQ37" s="120"/>
      <c r="IER37" s="177"/>
      <c r="IES37" s="120"/>
      <c r="IET37" s="177"/>
      <c r="IEU37" s="120"/>
      <c r="IEV37" s="177"/>
      <c r="IEW37" s="120"/>
      <c r="IEX37" s="177"/>
      <c r="IEY37" s="120"/>
      <c r="IEZ37" s="177"/>
      <c r="IFA37" s="120"/>
      <c r="IFB37" s="177"/>
      <c r="IFC37" s="120"/>
      <c r="IFD37" s="177"/>
      <c r="IFE37" s="120"/>
      <c r="IFF37" s="177"/>
      <c r="IFG37" s="120"/>
      <c r="IFH37" s="177"/>
      <c r="IFI37" s="120"/>
      <c r="IFJ37" s="177"/>
      <c r="IFK37" s="120"/>
      <c r="IFL37" s="177"/>
      <c r="IFM37" s="120"/>
      <c r="IFN37" s="177"/>
      <c r="IFO37" s="120"/>
      <c r="IFP37" s="177"/>
      <c r="IFQ37" s="120"/>
      <c r="IFR37" s="177"/>
      <c r="IFS37" s="120"/>
      <c r="IFT37" s="177"/>
      <c r="IFU37" s="120"/>
      <c r="IFV37" s="177"/>
      <c r="IFW37" s="120"/>
      <c r="IFX37" s="177"/>
      <c r="IFY37" s="120"/>
      <c r="IFZ37" s="177"/>
      <c r="IGA37" s="120"/>
      <c r="IGB37" s="177"/>
      <c r="IGC37" s="120"/>
      <c r="IGD37" s="177"/>
      <c r="IGE37" s="120"/>
      <c r="IGF37" s="177"/>
      <c r="IGG37" s="120"/>
      <c r="IGH37" s="177"/>
      <c r="IGI37" s="120"/>
      <c r="IGJ37" s="177"/>
      <c r="IGK37" s="120"/>
      <c r="IGL37" s="177"/>
      <c r="IGM37" s="120"/>
      <c r="IGN37" s="177"/>
      <c r="IGO37" s="120"/>
      <c r="IGP37" s="177"/>
      <c r="IGQ37" s="120"/>
      <c r="IGR37" s="177"/>
      <c r="IGS37" s="120"/>
      <c r="IGT37" s="177"/>
      <c r="IGU37" s="120"/>
      <c r="IGV37" s="177"/>
      <c r="IGW37" s="120"/>
      <c r="IGX37" s="177"/>
      <c r="IGY37" s="120"/>
      <c r="IGZ37" s="177"/>
      <c r="IHA37" s="120"/>
      <c r="IHB37" s="177"/>
      <c r="IHC37" s="120"/>
      <c r="IHD37" s="177"/>
      <c r="IHE37" s="120"/>
      <c r="IHF37" s="177"/>
      <c r="IHG37" s="120"/>
      <c r="IHH37" s="177"/>
      <c r="IHI37" s="120"/>
      <c r="IHJ37" s="177"/>
      <c r="IHK37" s="120"/>
      <c r="IHL37" s="177"/>
      <c r="IHM37" s="120"/>
      <c r="IHN37" s="177"/>
      <c r="IHO37" s="120"/>
      <c r="IHP37" s="177"/>
      <c r="IHQ37" s="120"/>
      <c r="IHR37" s="177"/>
      <c r="IHS37" s="120"/>
      <c r="IHT37" s="177"/>
      <c r="IHU37" s="120"/>
      <c r="IHV37" s="177"/>
      <c r="IHW37" s="120"/>
      <c r="IHX37" s="177"/>
      <c r="IHY37" s="120"/>
      <c r="IHZ37" s="177"/>
      <c r="IIA37" s="120"/>
      <c r="IIB37" s="177"/>
      <c r="IIC37" s="120"/>
      <c r="IID37" s="177"/>
      <c r="IIE37" s="120"/>
      <c r="IIF37" s="177"/>
      <c r="IIG37" s="120"/>
      <c r="IIH37" s="177"/>
      <c r="III37" s="120"/>
      <c r="IIJ37" s="177"/>
      <c r="IIK37" s="120"/>
      <c r="IIL37" s="177"/>
      <c r="IIM37" s="120"/>
      <c r="IIN37" s="177"/>
      <c r="IIO37" s="120"/>
      <c r="IIP37" s="177"/>
      <c r="IIQ37" s="120"/>
      <c r="IIR37" s="177"/>
      <c r="IIS37" s="120"/>
      <c r="IIT37" s="177"/>
      <c r="IIU37" s="120"/>
      <c r="IIV37" s="177"/>
      <c r="IIW37" s="120"/>
      <c r="IIX37" s="177"/>
      <c r="IIY37" s="120"/>
      <c r="IIZ37" s="177"/>
      <c r="IJA37" s="120"/>
      <c r="IJB37" s="177"/>
      <c r="IJC37" s="120"/>
      <c r="IJD37" s="177"/>
      <c r="IJE37" s="120"/>
      <c r="IJF37" s="177"/>
      <c r="IJG37" s="120"/>
      <c r="IJH37" s="177"/>
      <c r="IJI37" s="120"/>
      <c r="IJJ37" s="177"/>
      <c r="IJK37" s="120"/>
      <c r="IJL37" s="177"/>
      <c r="IJM37" s="120"/>
      <c r="IJN37" s="177"/>
      <c r="IJO37" s="120"/>
      <c r="IJP37" s="177"/>
      <c r="IJQ37" s="120"/>
      <c r="IJR37" s="177"/>
      <c r="IJS37" s="120"/>
      <c r="IJT37" s="177"/>
      <c r="IJU37" s="120"/>
      <c r="IJV37" s="177"/>
      <c r="IJW37" s="120"/>
      <c r="IJX37" s="177"/>
      <c r="IJY37" s="120"/>
      <c r="IJZ37" s="177"/>
      <c r="IKA37" s="120"/>
      <c r="IKB37" s="177"/>
      <c r="IKC37" s="120"/>
      <c r="IKD37" s="177"/>
      <c r="IKE37" s="120"/>
      <c r="IKF37" s="177"/>
      <c r="IKG37" s="120"/>
      <c r="IKH37" s="177"/>
      <c r="IKI37" s="120"/>
      <c r="IKJ37" s="177"/>
      <c r="IKK37" s="120"/>
      <c r="IKL37" s="177"/>
      <c r="IKM37" s="120"/>
      <c r="IKN37" s="177"/>
      <c r="IKO37" s="120"/>
      <c r="IKP37" s="177"/>
      <c r="IKQ37" s="120"/>
      <c r="IKR37" s="177"/>
      <c r="IKS37" s="120"/>
      <c r="IKT37" s="177"/>
      <c r="IKU37" s="120"/>
      <c r="IKV37" s="177"/>
      <c r="IKW37" s="120"/>
      <c r="IKX37" s="177"/>
      <c r="IKY37" s="120"/>
      <c r="IKZ37" s="177"/>
      <c r="ILA37" s="120"/>
      <c r="ILB37" s="177"/>
      <c r="ILC37" s="120"/>
      <c r="ILD37" s="177"/>
      <c r="ILE37" s="120"/>
      <c r="ILF37" s="177"/>
      <c r="ILG37" s="120"/>
      <c r="ILH37" s="177"/>
      <c r="ILI37" s="120"/>
      <c r="ILJ37" s="177"/>
      <c r="ILK37" s="120"/>
      <c r="ILL37" s="177"/>
      <c r="ILM37" s="120"/>
      <c r="ILN37" s="177"/>
      <c r="ILO37" s="120"/>
      <c r="ILP37" s="177"/>
      <c r="ILQ37" s="120"/>
      <c r="ILR37" s="177"/>
      <c r="ILS37" s="120"/>
      <c r="ILT37" s="177"/>
      <c r="ILU37" s="120"/>
      <c r="ILV37" s="177"/>
      <c r="ILW37" s="120"/>
      <c r="ILX37" s="177"/>
      <c r="ILY37" s="120"/>
      <c r="ILZ37" s="177"/>
      <c r="IMA37" s="120"/>
      <c r="IMB37" s="177"/>
      <c r="IMC37" s="120"/>
      <c r="IMD37" s="177"/>
      <c r="IME37" s="120"/>
      <c r="IMF37" s="177"/>
      <c r="IMG37" s="120"/>
      <c r="IMH37" s="177"/>
      <c r="IMI37" s="120"/>
      <c r="IMJ37" s="177"/>
      <c r="IMK37" s="120"/>
      <c r="IML37" s="177"/>
      <c r="IMM37" s="120"/>
      <c r="IMN37" s="177"/>
      <c r="IMO37" s="120"/>
      <c r="IMP37" s="177"/>
      <c r="IMQ37" s="120"/>
      <c r="IMR37" s="177"/>
      <c r="IMS37" s="120"/>
      <c r="IMT37" s="177"/>
      <c r="IMU37" s="120"/>
      <c r="IMV37" s="177"/>
      <c r="IMW37" s="120"/>
      <c r="IMX37" s="177"/>
      <c r="IMY37" s="120"/>
      <c r="IMZ37" s="177"/>
      <c r="INA37" s="120"/>
      <c r="INB37" s="177"/>
      <c r="INC37" s="120"/>
      <c r="IND37" s="177"/>
      <c r="INE37" s="120"/>
      <c r="INF37" s="177"/>
      <c r="ING37" s="120"/>
      <c r="INH37" s="177"/>
      <c r="INI37" s="120"/>
      <c r="INJ37" s="177"/>
      <c r="INK37" s="120"/>
      <c r="INL37" s="177"/>
      <c r="INM37" s="120"/>
      <c r="INN37" s="177"/>
      <c r="INO37" s="120"/>
      <c r="INP37" s="177"/>
      <c r="INQ37" s="120"/>
      <c r="INR37" s="177"/>
      <c r="INS37" s="120"/>
      <c r="INT37" s="177"/>
      <c r="INU37" s="120"/>
      <c r="INV37" s="177"/>
      <c r="INW37" s="120"/>
      <c r="INX37" s="177"/>
      <c r="INY37" s="120"/>
      <c r="INZ37" s="177"/>
      <c r="IOA37" s="120"/>
      <c r="IOB37" s="177"/>
      <c r="IOC37" s="120"/>
      <c r="IOD37" s="177"/>
      <c r="IOE37" s="120"/>
      <c r="IOF37" s="177"/>
      <c r="IOG37" s="120"/>
      <c r="IOH37" s="177"/>
      <c r="IOI37" s="120"/>
      <c r="IOJ37" s="177"/>
      <c r="IOK37" s="120"/>
      <c r="IOL37" s="177"/>
      <c r="IOM37" s="120"/>
      <c r="ION37" s="177"/>
      <c r="IOO37" s="120"/>
      <c r="IOP37" s="177"/>
      <c r="IOQ37" s="120"/>
      <c r="IOR37" s="177"/>
      <c r="IOS37" s="120"/>
      <c r="IOT37" s="177"/>
      <c r="IOU37" s="120"/>
      <c r="IOV37" s="177"/>
      <c r="IOW37" s="120"/>
      <c r="IOX37" s="177"/>
      <c r="IOY37" s="120"/>
      <c r="IOZ37" s="177"/>
      <c r="IPA37" s="120"/>
      <c r="IPB37" s="177"/>
      <c r="IPC37" s="120"/>
      <c r="IPD37" s="177"/>
      <c r="IPE37" s="120"/>
      <c r="IPF37" s="177"/>
      <c r="IPG37" s="120"/>
      <c r="IPH37" s="177"/>
      <c r="IPI37" s="120"/>
      <c r="IPJ37" s="177"/>
      <c r="IPK37" s="120"/>
      <c r="IPL37" s="177"/>
      <c r="IPM37" s="120"/>
      <c r="IPN37" s="177"/>
      <c r="IPO37" s="120"/>
      <c r="IPP37" s="177"/>
      <c r="IPQ37" s="120"/>
      <c r="IPR37" s="177"/>
      <c r="IPS37" s="120"/>
      <c r="IPT37" s="177"/>
      <c r="IPU37" s="120"/>
      <c r="IPV37" s="177"/>
      <c r="IPW37" s="120"/>
      <c r="IPX37" s="177"/>
      <c r="IPY37" s="120"/>
      <c r="IPZ37" s="177"/>
      <c r="IQA37" s="120"/>
      <c r="IQB37" s="177"/>
      <c r="IQC37" s="120"/>
      <c r="IQD37" s="177"/>
      <c r="IQE37" s="120"/>
      <c r="IQF37" s="177"/>
      <c r="IQG37" s="120"/>
      <c r="IQH37" s="177"/>
      <c r="IQI37" s="120"/>
      <c r="IQJ37" s="177"/>
      <c r="IQK37" s="120"/>
      <c r="IQL37" s="177"/>
      <c r="IQM37" s="120"/>
      <c r="IQN37" s="177"/>
      <c r="IQO37" s="120"/>
      <c r="IQP37" s="177"/>
      <c r="IQQ37" s="120"/>
      <c r="IQR37" s="177"/>
      <c r="IQS37" s="120"/>
      <c r="IQT37" s="177"/>
      <c r="IQU37" s="120"/>
      <c r="IQV37" s="177"/>
      <c r="IQW37" s="120"/>
      <c r="IQX37" s="177"/>
      <c r="IQY37" s="120"/>
      <c r="IQZ37" s="177"/>
      <c r="IRA37" s="120"/>
      <c r="IRB37" s="177"/>
      <c r="IRC37" s="120"/>
      <c r="IRD37" s="177"/>
      <c r="IRE37" s="120"/>
      <c r="IRF37" s="177"/>
      <c r="IRG37" s="120"/>
      <c r="IRH37" s="177"/>
      <c r="IRI37" s="120"/>
      <c r="IRJ37" s="177"/>
      <c r="IRK37" s="120"/>
      <c r="IRL37" s="177"/>
      <c r="IRM37" s="120"/>
      <c r="IRN37" s="177"/>
      <c r="IRO37" s="120"/>
      <c r="IRP37" s="177"/>
      <c r="IRQ37" s="120"/>
      <c r="IRR37" s="177"/>
      <c r="IRS37" s="120"/>
      <c r="IRT37" s="177"/>
      <c r="IRU37" s="120"/>
      <c r="IRV37" s="177"/>
      <c r="IRW37" s="120"/>
      <c r="IRX37" s="177"/>
      <c r="IRY37" s="120"/>
      <c r="IRZ37" s="177"/>
      <c r="ISA37" s="120"/>
      <c r="ISB37" s="177"/>
      <c r="ISC37" s="120"/>
      <c r="ISD37" s="177"/>
      <c r="ISE37" s="120"/>
      <c r="ISF37" s="177"/>
      <c r="ISG37" s="120"/>
      <c r="ISH37" s="177"/>
      <c r="ISI37" s="120"/>
      <c r="ISJ37" s="177"/>
      <c r="ISK37" s="120"/>
      <c r="ISL37" s="177"/>
      <c r="ISM37" s="120"/>
      <c r="ISN37" s="177"/>
      <c r="ISO37" s="120"/>
      <c r="ISP37" s="177"/>
      <c r="ISQ37" s="120"/>
      <c r="ISR37" s="177"/>
      <c r="ISS37" s="120"/>
      <c r="IST37" s="177"/>
      <c r="ISU37" s="120"/>
      <c r="ISV37" s="177"/>
      <c r="ISW37" s="120"/>
      <c r="ISX37" s="177"/>
      <c r="ISY37" s="120"/>
      <c r="ISZ37" s="177"/>
      <c r="ITA37" s="120"/>
      <c r="ITB37" s="177"/>
      <c r="ITC37" s="120"/>
      <c r="ITD37" s="177"/>
      <c r="ITE37" s="120"/>
      <c r="ITF37" s="177"/>
      <c r="ITG37" s="120"/>
      <c r="ITH37" s="177"/>
      <c r="ITI37" s="120"/>
      <c r="ITJ37" s="177"/>
      <c r="ITK37" s="120"/>
      <c r="ITL37" s="177"/>
      <c r="ITM37" s="120"/>
      <c r="ITN37" s="177"/>
      <c r="ITO37" s="120"/>
      <c r="ITP37" s="177"/>
      <c r="ITQ37" s="120"/>
      <c r="ITR37" s="177"/>
      <c r="ITS37" s="120"/>
      <c r="ITT37" s="177"/>
      <c r="ITU37" s="120"/>
      <c r="ITV37" s="177"/>
      <c r="ITW37" s="120"/>
      <c r="ITX37" s="177"/>
      <c r="ITY37" s="120"/>
      <c r="ITZ37" s="177"/>
      <c r="IUA37" s="120"/>
      <c r="IUB37" s="177"/>
      <c r="IUC37" s="120"/>
      <c r="IUD37" s="177"/>
      <c r="IUE37" s="120"/>
      <c r="IUF37" s="177"/>
      <c r="IUG37" s="120"/>
      <c r="IUH37" s="177"/>
      <c r="IUI37" s="120"/>
      <c r="IUJ37" s="177"/>
      <c r="IUK37" s="120"/>
      <c r="IUL37" s="177"/>
      <c r="IUM37" s="120"/>
      <c r="IUN37" s="177"/>
      <c r="IUO37" s="120"/>
      <c r="IUP37" s="177"/>
      <c r="IUQ37" s="120"/>
      <c r="IUR37" s="177"/>
      <c r="IUS37" s="120"/>
      <c r="IUT37" s="177"/>
      <c r="IUU37" s="120"/>
      <c r="IUV37" s="177"/>
      <c r="IUW37" s="120"/>
      <c r="IUX37" s="177"/>
      <c r="IUY37" s="120"/>
      <c r="IUZ37" s="177"/>
      <c r="IVA37" s="120"/>
      <c r="IVB37" s="177"/>
      <c r="IVC37" s="120"/>
      <c r="IVD37" s="177"/>
      <c r="IVE37" s="120"/>
      <c r="IVF37" s="177"/>
      <c r="IVG37" s="120"/>
      <c r="IVH37" s="177"/>
      <c r="IVI37" s="120"/>
      <c r="IVJ37" s="177"/>
      <c r="IVK37" s="120"/>
      <c r="IVL37" s="177"/>
      <c r="IVM37" s="120"/>
      <c r="IVN37" s="177"/>
      <c r="IVO37" s="120"/>
      <c r="IVP37" s="177"/>
      <c r="IVQ37" s="120"/>
      <c r="IVR37" s="177"/>
      <c r="IVS37" s="120"/>
      <c r="IVT37" s="177"/>
      <c r="IVU37" s="120"/>
      <c r="IVV37" s="177"/>
      <c r="IVW37" s="120"/>
      <c r="IVX37" s="177"/>
      <c r="IVY37" s="120"/>
      <c r="IVZ37" s="177"/>
      <c r="IWA37" s="120"/>
      <c r="IWB37" s="177"/>
      <c r="IWC37" s="120"/>
      <c r="IWD37" s="177"/>
      <c r="IWE37" s="120"/>
      <c r="IWF37" s="177"/>
      <c r="IWG37" s="120"/>
      <c r="IWH37" s="177"/>
      <c r="IWI37" s="120"/>
      <c r="IWJ37" s="177"/>
      <c r="IWK37" s="120"/>
      <c r="IWL37" s="177"/>
      <c r="IWM37" s="120"/>
      <c r="IWN37" s="177"/>
      <c r="IWO37" s="120"/>
      <c r="IWP37" s="177"/>
      <c r="IWQ37" s="120"/>
      <c r="IWR37" s="177"/>
      <c r="IWS37" s="120"/>
      <c r="IWT37" s="177"/>
      <c r="IWU37" s="120"/>
      <c r="IWV37" s="177"/>
      <c r="IWW37" s="120"/>
      <c r="IWX37" s="177"/>
      <c r="IWY37" s="120"/>
      <c r="IWZ37" s="177"/>
      <c r="IXA37" s="120"/>
      <c r="IXB37" s="177"/>
      <c r="IXC37" s="120"/>
      <c r="IXD37" s="177"/>
      <c r="IXE37" s="120"/>
      <c r="IXF37" s="177"/>
      <c r="IXG37" s="120"/>
      <c r="IXH37" s="177"/>
      <c r="IXI37" s="120"/>
      <c r="IXJ37" s="177"/>
      <c r="IXK37" s="120"/>
      <c r="IXL37" s="177"/>
      <c r="IXM37" s="120"/>
      <c r="IXN37" s="177"/>
      <c r="IXO37" s="120"/>
      <c r="IXP37" s="177"/>
      <c r="IXQ37" s="120"/>
      <c r="IXR37" s="177"/>
      <c r="IXS37" s="120"/>
      <c r="IXT37" s="177"/>
      <c r="IXU37" s="120"/>
      <c r="IXV37" s="177"/>
      <c r="IXW37" s="120"/>
      <c r="IXX37" s="177"/>
      <c r="IXY37" s="120"/>
      <c r="IXZ37" s="177"/>
      <c r="IYA37" s="120"/>
      <c r="IYB37" s="177"/>
      <c r="IYC37" s="120"/>
      <c r="IYD37" s="177"/>
      <c r="IYE37" s="120"/>
      <c r="IYF37" s="177"/>
      <c r="IYG37" s="120"/>
      <c r="IYH37" s="177"/>
      <c r="IYI37" s="120"/>
      <c r="IYJ37" s="177"/>
      <c r="IYK37" s="120"/>
      <c r="IYL37" s="177"/>
      <c r="IYM37" s="120"/>
      <c r="IYN37" s="177"/>
      <c r="IYO37" s="120"/>
      <c r="IYP37" s="177"/>
      <c r="IYQ37" s="120"/>
      <c r="IYR37" s="177"/>
      <c r="IYS37" s="120"/>
      <c r="IYT37" s="177"/>
      <c r="IYU37" s="120"/>
      <c r="IYV37" s="177"/>
      <c r="IYW37" s="120"/>
      <c r="IYX37" s="177"/>
      <c r="IYY37" s="120"/>
      <c r="IYZ37" s="177"/>
      <c r="IZA37" s="120"/>
      <c r="IZB37" s="177"/>
      <c r="IZC37" s="120"/>
      <c r="IZD37" s="177"/>
      <c r="IZE37" s="120"/>
      <c r="IZF37" s="177"/>
      <c r="IZG37" s="120"/>
      <c r="IZH37" s="177"/>
      <c r="IZI37" s="120"/>
      <c r="IZJ37" s="177"/>
      <c r="IZK37" s="120"/>
      <c r="IZL37" s="177"/>
      <c r="IZM37" s="120"/>
      <c r="IZN37" s="177"/>
      <c r="IZO37" s="120"/>
      <c r="IZP37" s="177"/>
      <c r="IZQ37" s="120"/>
      <c r="IZR37" s="177"/>
      <c r="IZS37" s="120"/>
      <c r="IZT37" s="177"/>
      <c r="IZU37" s="120"/>
      <c r="IZV37" s="177"/>
      <c r="IZW37" s="120"/>
      <c r="IZX37" s="177"/>
      <c r="IZY37" s="120"/>
      <c r="IZZ37" s="177"/>
      <c r="JAA37" s="120"/>
      <c r="JAB37" s="177"/>
      <c r="JAC37" s="120"/>
      <c r="JAD37" s="177"/>
      <c r="JAE37" s="120"/>
      <c r="JAF37" s="177"/>
      <c r="JAG37" s="120"/>
      <c r="JAH37" s="177"/>
      <c r="JAI37" s="120"/>
      <c r="JAJ37" s="177"/>
      <c r="JAK37" s="120"/>
      <c r="JAL37" s="177"/>
      <c r="JAM37" s="120"/>
      <c r="JAN37" s="177"/>
      <c r="JAO37" s="120"/>
      <c r="JAP37" s="177"/>
      <c r="JAQ37" s="120"/>
      <c r="JAR37" s="177"/>
      <c r="JAS37" s="120"/>
      <c r="JAT37" s="177"/>
      <c r="JAU37" s="120"/>
      <c r="JAV37" s="177"/>
      <c r="JAW37" s="120"/>
      <c r="JAX37" s="177"/>
      <c r="JAY37" s="120"/>
      <c r="JAZ37" s="177"/>
      <c r="JBA37" s="120"/>
      <c r="JBB37" s="177"/>
      <c r="JBC37" s="120"/>
      <c r="JBD37" s="177"/>
      <c r="JBE37" s="120"/>
      <c r="JBF37" s="177"/>
      <c r="JBG37" s="120"/>
      <c r="JBH37" s="177"/>
      <c r="JBI37" s="120"/>
      <c r="JBJ37" s="177"/>
      <c r="JBK37" s="120"/>
      <c r="JBL37" s="177"/>
      <c r="JBM37" s="120"/>
      <c r="JBN37" s="177"/>
      <c r="JBO37" s="120"/>
      <c r="JBP37" s="177"/>
      <c r="JBQ37" s="120"/>
      <c r="JBR37" s="177"/>
      <c r="JBS37" s="120"/>
      <c r="JBT37" s="177"/>
      <c r="JBU37" s="120"/>
      <c r="JBV37" s="177"/>
      <c r="JBW37" s="120"/>
      <c r="JBX37" s="177"/>
      <c r="JBY37" s="120"/>
      <c r="JBZ37" s="177"/>
      <c r="JCA37" s="120"/>
      <c r="JCB37" s="177"/>
      <c r="JCC37" s="120"/>
      <c r="JCD37" s="177"/>
      <c r="JCE37" s="120"/>
      <c r="JCF37" s="177"/>
      <c r="JCG37" s="120"/>
      <c r="JCH37" s="177"/>
      <c r="JCI37" s="120"/>
      <c r="JCJ37" s="177"/>
      <c r="JCK37" s="120"/>
      <c r="JCL37" s="177"/>
      <c r="JCM37" s="120"/>
      <c r="JCN37" s="177"/>
      <c r="JCO37" s="120"/>
      <c r="JCP37" s="177"/>
      <c r="JCQ37" s="120"/>
      <c r="JCR37" s="177"/>
      <c r="JCS37" s="120"/>
      <c r="JCT37" s="177"/>
      <c r="JCU37" s="120"/>
      <c r="JCV37" s="177"/>
      <c r="JCW37" s="120"/>
      <c r="JCX37" s="177"/>
      <c r="JCY37" s="120"/>
      <c r="JCZ37" s="177"/>
      <c r="JDA37" s="120"/>
      <c r="JDB37" s="177"/>
      <c r="JDC37" s="120"/>
      <c r="JDD37" s="177"/>
      <c r="JDE37" s="120"/>
      <c r="JDF37" s="177"/>
      <c r="JDG37" s="120"/>
      <c r="JDH37" s="177"/>
      <c r="JDI37" s="120"/>
      <c r="JDJ37" s="177"/>
      <c r="JDK37" s="120"/>
      <c r="JDL37" s="177"/>
      <c r="JDM37" s="120"/>
      <c r="JDN37" s="177"/>
      <c r="JDO37" s="120"/>
      <c r="JDP37" s="177"/>
      <c r="JDQ37" s="120"/>
      <c r="JDR37" s="177"/>
      <c r="JDS37" s="120"/>
      <c r="JDT37" s="177"/>
      <c r="JDU37" s="120"/>
      <c r="JDV37" s="177"/>
      <c r="JDW37" s="120"/>
      <c r="JDX37" s="177"/>
      <c r="JDY37" s="120"/>
      <c r="JDZ37" s="177"/>
      <c r="JEA37" s="120"/>
      <c r="JEB37" s="177"/>
      <c r="JEC37" s="120"/>
      <c r="JED37" s="177"/>
      <c r="JEE37" s="120"/>
      <c r="JEF37" s="177"/>
      <c r="JEG37" s="120"/>
      <c r="JEH37" s="177"/>
      <c r="JEI37" s="120"/>
      <c r="JEJ37" s="177"/>
      <c r="JEK37" s="120"/>
      <c r="JEL37" s="177"/>
      <c r="JEM37" s="120"/>
      <c r="JEN37" s="177"/>
      <c r="JEO37" s="120"/>
      <c r="JEP37" s="177"/>
      <c r="JEQ37" s="120"/>
      <c r="JER37" s="177"/>
      <c r="JES37" s="120"/>
      <c r="JET37" s="177"/>
      <c r="JEU37" s="120"/>
      <c r="JEV37" s="177"/>
      <c r="JEW37" s="120"/>
      <c r="JEX37" s="177"/>
      <c r="JEY37" s="120"/>
      <c r="JEZ37" s="177"/>
      <c r="JFA37" s="120"/>
      <c r="JFB37" s="177"/>
      <c r="JFC37" s="120"/>
      <c r="JFD37" s="177"/>
      <c r="JFE37" s="120"/>
      <c r="JFF37" s="177"/>
      <c r="JFG37" s="120"/>
      <c r="JFH37" s="177"/>
      <c r="JFI37" s="120"/>
      <c r="JFJ37" s="177"/>
      <c r="JFK37" s="120"/>
      <c r="JFL37" s="177"/>
      <c r="JFM37" s="120"/>
      <c r="JFN37" s="177"/>
      <c r="JFO37" s="120"/>
      <c r="JFP37" s="177"/>
      <c r="JFQ37" s="120"/>
      <c r="JFR37" s="177"/>
      <c r="JFS37" s="120"/>
      <c r="JFT37" s="177"/>
      <c r="JFU37" s="120"/>
      <c r="JFV37" s="177"/>
      <c r="JFW37" s="120"/>
      <c r="JFX37" s="177"/>
      <c r="JFY37" s="120"/>
      <c r="JFZ37" s="177"/>
      <c r="JGA37" s="120"/>
      <c r="JGB37" s="177"/>
      <c r="JGC37" s="120"/>
      <c r="JGD37" s="177"/>
      <c r="JGE37" s="120"/>
      <c r="JGF37" s="177"/>
      <c r="JGG37" s="120"/>
      <c r="JGH37" s="177"/>
      <c r="JGI37" s="120"/>
      <c r="JGJ37" s="177"/>
      <c r="JGK37" s="120"/>
      <c r="JGL37" s="177"/>
      <c r="JGM37" s="120"/>
      <c r="JGN37" s="177"/>
      <c r="JGO37" s="120"/>
      <c r="JGP37" s="177"/>
      <c r="JGQ37" s="120"/>
      <c r="JGR37" s="177"/>
      <c r="JGS37" s="120"/>
      <c r="JGT37" s="177"/>
      <c r="JGU37" s="120"/>
      <c r="JGV37" s="177"/>
      <c r="JGW37" s="120"/>
      <c r="JGX37" s="177"/>
      <c r="JGY37" s="120"/>
      <c r="JGZ37" s="177"/>
      <c r="JHA37" s="120"/>
      <c r="JHB37" s="177"/>
      <c r="JHC37" s="120"/>
      <c r="JHD37" s="177"/>
      <c r="JHE37" s="120"/>
      <c r="JHF37" s="177"/>
      <c r="JHG37" s="120"/>
      <c r="JHH37" s="177"/>
      <c r="JHI37" s="120"/>
      <c r="JHJ37" s="177"/>
      <c r="JHK37" s="120"/>
      <c r="JHL37" s="177"/>
      <c r="JHM37" s="120"/>
      <c r="JHN37" s="177"/>
      <c r="JHO37" s="120"/>
      <c r="JHP37" s="177"/>
      <c r="JHQ37" s="120"/>
      <c r="JHR37" s="177"/>
      <c r="JHS37" s="120"/>
      <c r="JHT37" s="177"/>
      <c r="JHU37" s="120"/>
      <c r="JHV37" s="177"/>
      <c r="JHW37" s="120"/>
      <c r="JHX37" s="177"/>
      <c r="JHY37" s="120"/>
      <c r="JHZ37" s="177"/>
      <c r="JIA37" s="120"/>
      <c r="JIB37" s="177"/>
      <c r="JIC37" s="120"/>
      <c r="JID37" s="177"/>
      <c r="JIE37" s="120"/>
      <c r="JIF37" s="177"/>
      <c r="JIG37" s="120"/>
      <c r="JIH37" s="177"/>
      <c r="JII37" s="120"/>
      <c r="JIJ37" s="177"/>
      <c r="JIK37" s="120"/>
      <c r="JIL37" s="177"/>
      <c r="JIM37" s="120"/>
      <c r="JIN37" s="177"/>
      <c r="JIO37" s="120"/>
      <c r="JIP37" s="177"/>
      <c r="JIQ37" s="120"/>
      <c r="JIR37" s="177"/>
      <c r="JIS37" s="120"/>
      <c r="JIT37" s="177"/>
      <c r="JIU37" s="120"/>
      <c r="JIV37" s="177"/>
      <c r="JIW37" s="120"/>
      <c r="JIX37" s="177"/>
      <c r="JIY37" s="120"/>
      <c r="JIZ37" s="177"/>
      <c r="JJA37" s="120"/>
      <c r="JJB37" s="177"/>
      <c r="JJC37" s="120"/>
      <c r="JJD37" s="177"/>
      <c r="JJE37" s="120"/>
      <c r="JJF37" s="177"/>
      <c r="JJG37" s="120"/>
      <c r="JJH37" s="177"/>
      <c r="JJI37" s="120"/>
      <c r="JJJ37" s="177"/>
      <c r="JJK37" s="120"/>
      <c r="JJL37" s="177"/>
      <c r="JJM37" s="120"/>
      <c r="JJN37" s="177"/>
      <c r="JJO37" s="120"/>
      <c r="JJP37" s="177"/>
      <c r="JJQ37" s="120"/>
      <c r="JJR37" s="177"/>
      <c r="JJS37" s="120"/>
      <c r="JJT37" s="177"/>
      <c r="JJU37" s="120"/>
      <c r="JJV37" s="177"/>
      <c r="JJW37" s="120"/>
      <c r="JJX37" s="177"/>
      <c r="JJY37" s="120"/>
      <c r="JJZ37" s="177"/>
      <c r="JKA37" s="120"/>
      <c r="JKB37" s="177"/>
      <c r="JKC37" s="120"/>
      <c r="JKD37" s="177"/>
      <c r="JKE37" s="120"/>
      <c r="JKF37" s="177"/>
      <c r="JKG37" s="120"/>
      <c r="JKH37" s="177"/>
      <c r="JKI37" s="120"/>
      <c r="JKJ37" s="177"/>
      <c r="JKK37" s="120"/>
      <c r="JKL37" s="177"/>
      <c r="JKM37" s="120"/>
      <c r="JKN37" s="177"/>
      <c r="JKO37" s="120"/>
      <c r="JKP37" s="177"/>
      <c r="JKQ37" s="120"/>
      <c r="JKR37" s="177"/>
      <c r="JKS37" s="120"/>
      <c r="JKT37" s="177"/>
      <c r="JKU37" s="120"/>
      <c r="JKV37" s="177"/>
      <c r="JKW37" s="120"/>
      <c r="JKX37" s="177"/>
      <c r="JKY37" s="120"/>
      <c r="JKZ37" s="177"/>
      <c r="JLA37" s="120"/>
      <c r="JLB37" s="177"/>
      <c r="JLC37" s="120"/>
      <c r="JLD37" s="177"/>
      <c r="JLE37" s="120"/>
      <c r="JLF37" s="177"/>
      <c r="JLG37" s="120"/>
      <c r="JLH37" s="177"/>
      <c r="JLI37" s="120"/>
      <c r="JLJ37" s="177"/>
      <c r="JLK37" s="120"/>
      <c r="JLL37" s="177"/>
      <c r="JLM37" s="120"/>
      <c r="JLN37" s="177"/>
      <c r="JLO37" s="120"/>
      <c r="JLP37" s="177"/>
      <c r="JLQ37" s="120"/>
      <c r="JLR37" s="177"/>
      <c r="JLS37" s="120"/>
      <c r="JLT37" s="177"/>
      <c r="JLU37" s="120"/>
      <c r="JLV37" s="177"/>
      <c r="JLW37" s="120"/>
      <c r="JLX37" s="177"/>
      <c r="JLY37" s="120"/>
      <c r="JLZ37" s="177"/>
      <c r="JMA37" s="120"/>
      <c r="JMB37" s="177"/>
      <c r="JMC37" s="120"/>
      <c r="JMD37" s="177"/>
      <c r="JME37" s="120"/>
      <c r="JMF37" s="177"/>
      <c r="JMG37" s="120"/>
      <c r="JMH37" s="177"/>
      <c r="JMI37" s="120"/>
      <c r="JMJ37" s="177"/>
      <c r="JMK37" s="120"/>
      <c r="JML37" s="177"/>
      <c r="JMM37" s="120"/>
      <c r="JMN37" s="177"/>
      <c r="JMO37" s="120"/>
      <c r="JMP37" s="177"/>
      <c r="JMQ37" s="120"/>
      <c r="JMR37" s="177"/>
      <c r="JMS37" s="120"/>
      <c r="JMT37" s="177"/>
      <c r="JMU37" s="120"/>
      <c r="JMV37" s="177"/>
      <c r="JMW37" s="120"/>
      <c r="JMX37" s="177"/>
      <c r="JMY37" s="120"/>
      <c r="JMZ37" s="177"/>
      <c r="JNA37" s="120"/>
      <c r="JNB37" s="177"/>
      <c r="JNC37" s="120"/>
      <c r="JND37" s="177"/>
      <c r="JNE37" s="120"/>
      <c r="JNF37" s="177"/>
      <c r="JNG37" s="120"/>
      <c r="JNH37" s="177"/>
      <c r="JNI37" s="120"/>
      <c r="JNJ37" s="177"/>
      <c r="JNK37" s="120"/>
      <c r="JNL37" s="177"/>
      <c r="JNM37" s="120"/>
      <c r="JNN37" s="177"/>
      <c r="JNO37" s="120"/>
      <c r="JNP37" s="177"/>
      <c r="JNQ37" s="120"/>
      <c r="JNR37" s="177"/>
      <c r="JNS37" s="120"/>
      <c r="JNT37" s="177"/>
      <c r="JNU37" s="120"/>
      <c r="JNV37" s="177"/>
      <c r="JNW37" s="120"/>
      <c r="JNX37" s="177"/>
      <c r="JNY37" s="120"/>
      <c r="JNZ37" s="177"/>
      <c r="JOA37" s="120"/>
      <c r="JOB37" s="177"/>
      <c r="JOC37" s="120"/>
      <c r="JOD37" s="177"/>
      <c r="JOE37" s="120"/>
      <c r="JOF37" s="177"/>
      <c r="JOG37" s="120"/>
      <c r="JOH37" s="177"/>
      <c r="JOI37" s="120"/>
      <c r="JOJ37" s="177"/>
      <c r="JOK37" s="120"/>
      <c r="JOL37" s="177"/>
      <c r="JOM37" s="120"/>
      <c r="JON37" s="177"/>
      <c r="JOO37" s="120"/>
      <c r="JOP37" s="177"/>
      <c r="JOQ37" s="120"/>
      <c r="JOR37" s="177"/>
      <c r="JOS37" s="120"/>
      <c r="JOT37" s="177"/>
      <c r="JOU37" s="120"/>
      <c r="JOV37" s="177"/>
      <c r="JOW37" s="120"/>
      <c r="JOX37" s="177"/>
      <c r="JOY37" s="120"/>
      <c r="JOZ37" s="177"/>
      <c r="JPA37" s="120"/>
      <c r="JPB37" s="177"/>
      <c r="JPC37" s="120"/>
      <c r="JPD37" s="177"/>
      <c r="JPE37" s="120"/>
      <c r="JPF37" s="177"/>
      <c r="JPG37" s="120"/>
      <c r="JPH37" s="177"/>
      <c r="JPI37" s="120"/>
      <c r="JPJ37" s="177"/>
      <c r="JPK37" s="120"/>
      <c r="JPL37" s="177"/>
      <c r="JPM37" s="120"/>
      <c r="JPN37" s="177"/>
      <c r="JPO37" s="120"/>
      <c r="JPP37" s="177"/>
      <c r="JPQ37" s="120"/>
      <c r="JPR37" s="177"/>
      <c r="JPS37" s="120"/>
      <c r="JPT37" s="177"/>
      <c r="JPU37" s="120"/>
      <c r="JPV37" s="177"/>
      <c r="JPW37" s="120"/>
      <c r="JPX37" s="177"/>
      <c r="JPY37" s="120"/>
      <c r="JPZ37" s="177"/>
      <c r="JQA37" s="120"/>
      <c r="JQB37" s="177"/>
      <c r="JQC37" s="120"/>
      <c r="JQD37" s="177"/>
      <c r="JQE37" s="120"/>
      <c r="JQF37" s="177"/>
      <c r="JQG37" s="120"/>
      <c r="JQH37" s="177"/>
      <c r="JQI37" s="120"/>
      <c r="JQJ37" s="177"/>
      <c r="JQK37" s="120"/>
      <c r="JQL37" s="177"/>
      <c r="JQM37" s="120"/>
      <c r="JQN37" s="177"/>
      <c r="JQO37" s="120"/>
      <c r="JQP37" s="177"/>
      <c r="JQQ37" s="120"/>
      <c r="JQR37" s="177"/>
      <c r="JQS37" s="120"/>
      <c r="JQT37" s="177"/>
      <c r="JQU37" s="120"/>
      <c r="JQV37" s="177"/>
      <c r="JQW37" s="120"/>
      <c r="JQX37" s="177"/>
      <c r="JQY37" s="120"/>
      <c r="JQZ37" s="177"/>
      <c r="JRA37" s="120"/>
      <c r="JRB37" s="177"/>
      <c r="JRC37" s="120"/>
      <c r="JRD37" s="177"/>
      <c r="JRE37" s="120"/>
      <c r="JRF37" s="177"/>
      <c r="JRG37" s="120"/>
      <c r="JRH37" s="177"/>
      <c r="JRI37" s="120"/>
      <c r="JRJ37" s="177"/>
      <c r="JRK37" s="120"/>
      <c r="JRL37" s="177"/>
      <c r="JRM37" s="120"/>
      <c r="JRN37" s="177"/>
      <c r="JRO37" s="120"/>
      <c r="JRP37" s="177"/>
      <c r="JRQ37" s="120"/>
      <c r="JRR37" s="177"/>
      <c r="JRS37" s="120"/>
      <c r="JRT37" s="177"/>
      <c r="JRU37" s="120"/>
      <c r="JRV37" s="177"/>
      <c r="JRW37" s="120"/>
      <c r="JRX37" s="177"/>
      <c r="JRY37" s="120"/>
      <c r="JRZ37" s="177"/>
      <c r="JSA37" s="120"/>
      <c r="JSB37" s="177"/>
      <c r="JSC37" s="120"/>
      <c r="JSD37" s="177"/>
      <c r="JSE37" s="120"/>
      <c r="JSF37" s="177"/>
      <c r="JSG37" s="120"/>
      <c r="JSH37" s="177"/>
      <c r="JSI37" s="120"/>
      <c r="JSJ37" s="177"/>
      <c r="JSK37" s="120"/>
      <c r="JSL37" s="177"/>
      <c r="JSM37" s="120"/>
      <c r="JSN37" s="177"/>
      <c r="JSO37" s="120"/>
      <c r="JSP37" s="177"/>
      <c r="JSQ37" s="120"/>
      <c r="JSR37" s="177"/>
      <c r="JSS37" s="120"/>
      <c r="JST37" s="177"/>
      <c r="JSU37" s="120"/>
      <c r="JSV37" s="177"/>
      <c r="JSW37" s="120"/>
      <c r="JSX37" s="177"/>
      <c r="JSY37" s="120"/>
      <c r="JSZ37" s="177"/>
      <c r="JTA37" s="120"/>
      <c r="JTB37" s="177"/>
      <c r="JTC37" s="120"/>
      <c r="JTD37" s="177"/>
      <c r="JTE37" s="120"/>
      <c r="JTF37" s="177"/>
      <c r="JTG37" s="120"/>
      <c r="JTH37" s="177"/>
      <c r="JTI37" s="120"/>
      <c r="JTJ37" s="177"/>
      <c r="JTK37" s="120"/>
      <c r="JTL37" s="177"/>
      <c r="JTM37" s="120"/>
      <c r="JTN37" s="177"/>
      <c r="JTO37" s="120"/>
      <c r="JTP37" s="177"/>
      <c r="JTQ37" s="120"/>
      <c r="JTR37" s="177"/>
      <c r="JTS37" s="120"/>
      <c r="JTT37" s="177"/>
      <c r="JTU37" s="120"/>
      <c r="JTV37" s="177"/>
      <c r="JTW37" s="120"/>
      <c r="JTX37" s="177"/>
      <c r="JTY37" s="120"/>
      <c r="JTZ37" s="177"/>
      <c r="JUA37" s="120"/>
      <c r="JUB37" s="177"/>
      <c r="JUC37" s="120"/>
      <c r="JUD37" s="177"/>
      <c r="JUE37" s="120"/>
      <c r="JUF37" s="177"/>
      <c r="JUG37" s="120"/>
      <c r="JUH37" s="177"/>
      <c r="JUI37" s="120"/>
      <c r="JUJ37" s="177"/>
      <c r="JUK37" s="120"/>
      <c r="JUL37" s="177"/>
      <c r="JUM37" s="120"/>
      <c r="JUN37" s="177"/>
      <c r="JUO37" s="120"/>
      <c r="JUP37" s="177"/>
      <c r="JUQ37" s="120"/>
      <c r="JUR37" s="177"/>
      <c r="JUS37" s="120"/>
      <c r="JUT37" s="177"/>
      <c r="JUU37" s="120"/>
      <c r="JUV37" s="177"/>
      <c r="JUW37" s="120"/>
      <c r="JUX37" s="177"/>
      <c r="JUY37" s="120"/>
      <c r="JUZ37" s="177"/>
      <c r="JVA37" s="120"/>
      <c r="JVB37" s="177"/>
      <c r="JVC37" s="120"/>
      <c r="JVD37" s="177"/>
      <c r="JVE37" s="120"/>
      <c r="JVF37" s="177"/>
      <c r="JVG37" s="120"/>
      <c r="JVH37" s="177"/>
      <c r="JVI37" s="120"/>
      <c r="JVJ37" s="177"/>
      <c r="JVK37" s="120"/>
      <c r="JVL37" s="177"/>
      <c r="JVM37" s="120"/>
      <c r="JVN37" s="177"/>
      <c r="JVO37" s="120"/>
      <c r="JVP37" s="177"/>
      <c r="JVQ37" s="120"/>
      <c r="JVR37" s="177"/>
      <c r="JVS37" s="120"/>
      <c r="JVT37" s="177"/>
      <c r="JVU37" s="120"/>
      <c r="JVV37" s="177"/>
      <c r="JVW37" s="120"/>
      <c r="JVX37" s="177"/>
      <c r="JVY37" s="120"/>
      <c r="JVZ37" s="177"/>
      <c r="JWA37" s="120"/>
      <c r="JWB37" s="177"/>
      <c r="JWC37" s="120"/>
      <c r="JWD37" s="177"/>
      <c r="JWE37" s="120"/>
      <c r="JWF37" s="177"/>
      <c r="JWG37" s="120"/>
      <c r="JWH37" s="177"/>
      <c r="JWI37" s="120"/>
      <c r="JWJ37" s="177"/>
      <c r="JWK37" s="120"/>
      <c r="JWL37" s="177"/>
      <c r="JWM37" s="120"/>
      <c r="JWN37" s="177"/>
      <c r="JWO37" s="120"/>
      <c r="JWP37" s="177"/>
      <c r="JWQ37" s="120"/>
      <c r="JWR37" s="177"/>
      <c r="JWS37" s="120"/>
      <c r="JWT37" s="177"/>
      <c r="JWU37" s="120"/>
      <c r="JWV37" s="177"/>
      <c r="JWW37" s="120"/>
      <c r="JWX37" s="177"/>
      <c r="JWY37" s="120"/>
      <c r="JWZ37" s="177"/>
      <c r="JXA37" s="120"/>
      <c r="JXB37" s="177"/>
      <c r="JXC37" s="120"/>
      <c r="JXD37" s="177"/>
      <c r="JXE37" s="120"/>
      <c r="JXF37" s="177"/>
      <c r="JXG37" s="120"/>
      <c r="JXH37" s="177"/>
      <c r="JXI37" s="120"/>
      <c r="JXJ37" s="177"/>
      <c r="JXK37" s="120"/>
      <c r="JXL37" s="177"/>
      <c r="JXM37" s="120"/>
      <c r="JXN37" s="177"/>
      <c r="JXO37" s="120"/>
      <c r="JXP37" s="177"/>
      <c r="JXQ37" s="120"/>
      <c r="JXR37" s="177"/>
      <c r="JXS37" s="120"/>
      <c r="JXT37" s="177"/>
      <c r="JXU37" s="120"/>
      <c r="JXV37" s="177"/>
      <c r="JXW37" s="120"/>
      <c r="JXX37" s="177"/>
      <c r="JXY37" s="120"/>
      <c r="JXZ37" s="177"/>
      <c r="JYA37" s="120"/>
      <c r="JYB37" s="177"/>
      <c r="JYC37" s="120"/>
      <c r="JYD37" s="177"/>
      <c r="JYE37" s="120"/>
      <c r="JYF37" s="177"/>
      <c r="JYG37" s="120"/>
      <c r="JYH37" s="177"/>
      <c r="JYI37" s="120"/>
      <c r="JYJ37" s="177"/>
      <c r="JYK37" s="120"/>
      <c r="JYL37" s="177"/>
      <c r="JYM37" s="120"/>
      <c r="JYN37" s="177"/>
      <c r="JYO37" s="120"/>
      <c r="JYP37" s="177"/>
      <c r="JYQ37" s="120"/>
      <c r="JYR37" s="177"/>
      <c r="JYS37" s="120"/>
      <c r="JYT37" s="177"/>
      <c r="JYU37" s="120"/>
      <c r="JYV37" s="177"/>
      <c r="JYW37" s="120"/>
      <c r="JYX37" s="177"/>
      <c r="JYY37" s="120"/>
      <c r="JYZ37" s="177"/>
      <c r="JZA37" s="120"/>
      <c r="JZB37" s="177"/>
      <c r="JZC37" s="120"/>
      <c r="JZD37" s="177"/>
      <c r="JZE37" s="120"/>
      <c r="JZF37" s="177"/>
      <c r="JZG37" s="120"/>
      <c r="JZH37" s="177"/>
      <c r="JZI37" s="120"/>
      <c r="JZJ37" s="177"/>
      <c r="JZK37" s="120"/>
      <c r="JZL37" s="177"/>
      <c r="JZM37" s="120"/>
      <c r="JZN37" s="177"/>
      <c r="JZO37" s="120"/>
      <c r="JZP37" s="177"/>
      <c r="JZQ37" s="120"/>
      <c r="JZR37" s="177"/>
      <c r="JZS37" s="120"/>
      <c r="JZT37" s="177"/>
      <c r="JZU37" s="120"/>
      <c r="JZV37" s="177"/>
      <c r="JZW37" s="120"/>
      <c r="JZX37" s="177"/>
      <c r="JZY37" s="120"/>
      <c r="JZZ37" s="177"/>
      <c r="KAA37" s="120"/>
      <c r="KAB37" s="177"/>
      <c r="KAC37" s="120"/>
      <c r="KAD37" s="177"/>
      <c r="KAE37" s="120"/>
      <c r="KAF37" s="177"/>
      <c r="KAG37" s="120"/>
      <c r="KAH37" s="177"/>
      <c r="KAI37" s="120"/>
      <c r="KAJ37" s="177"/>
      <c r="KAK37" s="120"/>
      <c r="KAL37" s="177"/>
      <c r="KAM37" s="120"/>
      <c r="KAN37" s="177"/>
      <c r="KAO37" s="120"/>
      <c r="KAP37" s="177"/>
      <c r="KAQ37" s="120"/>
      <c r="KAR37" s="177"/>
      <c r="KAS37" s="120"/>
      <c r="KAT37" s="177"/>
      <c r="KAU37" s="120"/>
      <c r="KAV37" s="177"/>
      <c r="KAW37" s="120"/>
      <c r="KAX37" s="177"/>
      <c r="KAY37" s="120"/>
      <c r="KAZ37" s="177"/>
      <c r="KBA37" s="120"/>
      <c r="KBB37" s="177"/>
      <c r="KBC37" s="120"/>
      <c r="KBD37" s="177"/>
      <c r="KBE37" s="120"/>
      <c r="KBF37" s="177"/>
      <c r="KBG37" s="120"/>
      <c r="KBH37" s="177"/>
      <c r="KBI37" s="120"/>
      <c r="KBJ37" s="177"/>
      <c r="KBK37" s="120"/>
      <c r="KBL37" s="177"/>
      <c r="KBM37" s="120"/>
      <c r="KBN37" s="177"/>
      <c r="KBO37" s="120"/>
      <c r="KBP37" s="177"/>
      <c r="KBQ37" s="120"/>
      <c r="KBR37" s="177"/>
      <c r="KBS37" s="120"/>
      <c r="KBT37" s="177"/>
      <c r="KBU37" s="120"/>
      <c r="KBV37" s="177"/>
      <c r="KBW37" s="120"/>
      <c r="KBX37" s="177"/>
      <c r="KBY37" s="120"/>
      <c r="KBZ37" s="177"/>
      <c r="KCA37" s="120"/>
      <c r="KCB37" s="177"/>
      <c r="KCC37" s="120"/>
      <c r="KCD37" s="177"/>
      <c r="KCE37" s="120"/>
      <c r="KCF37" s="177"/>
      <c r="KCG37" s="120"/>
      <c r="KCH37" s="177"/>
      <c r="KCI37" s="120"/>
      <c r="KCJ37" s="177"/>
      <c r="KCK37" s="120"/>
      <c r="KCL37" s="177"/>
      <c r="KCM37" s="120"/>
      <c r="KCN37" s="177"/>
      <c r="KCO37" s="120"/>
      <c r="KCP37" s="177"/>
      <c r="KCQ37" s="120"/>
      <c r="KCR37" s="177"/>
      <c r="KCS37" s="120"/>
      <c r="KCT37" s="177"/>
      <c r="KCU37" s="120"/>
      <c r="KCV37" s="177"/>
      <c r="KCW37" s="120"/>
      <c r="KCX37" s="177"/>
      <c r="KCY37" s="120"/>
      <c r="KCZ37" s="177"/>
      <c r="KDA37" s="120"/>
      <c r="KDB37" s="177"/>
      <c r="KDC37" s="120"/>
      <c r="KDD37" s="177"/>
      <c r="KDE37" s="120"/>
      <c r="KDF37" s="177"/>
      <c r="KDG37" s="120"/>
      <c r="KDH37" s="177"/>
      <c r="KDI37" s="120"/>
      <c r="KDJ37" s="177"/>
      <c r="KDK37" s="120"/>
      <c r="KDL37" s="177"/>
      <c r="KDM37" s="120"/>
      <c r="KDN37" s="177"/>
      <c r="KDO37" s="120"/>
      <c r="KDP37" s="177"/>
      <c r="KDQ37" s="120"/>
      <c r="KDR37" s="177"/>
      <c r="KDS37" s="120"/>
      <c r="KDT37" s="177"/>
      <c r="KDU37" s="120"/>
      <c r="KDV37" s="177"/>
      <c r="KDW37" s="120"/>
      <c r="KDX37" s="177"/>
      <c r="KDY37" s="120"/>
      <c r="KDZ37" s="177"/>
      <c r="KEA37" s="120"/>
      <c r="KEB37" s="177"/>
      <c r="KEC37" s="120"/>
      <c r="KED37" s="177"/>
      <c r="KEE37" s="120"/>
      <c r="KEF37" s="177"/>
      <c r="KEG37" s="120"/>
      <c r="KEH37" s="177"/>
      <c r="KEI37" s="120"/>
      <c r="KEJ37" s="177"/>
      <c r="KEK37" s="120"/>
      <c r="KEL37" s="177"/>
      <c r="KEM37" s="120"/>
      <c r="KEN37" s="177"/>
      <c r="KEO37" s="120"/>
      <c r="KEP37" s="177"/>
      <c r="KEQ37" s="120"/>
      <c r="KER37" s="177"/>
      <c r="KES37" s="120"/>
      <c r="KET37" s="177"/>
      <c r="KEU37" s="120"/>
      <c r="KEV37" s="177"/>
      <c r="KEW37" s="120"/>
      <c r="KEX37" s="177"/>
      <c r="KEY37" s="120"/>
      <c r="KEZ37" s="177"/>
      <c r="KFA37" s="120"/>
      <c r="KFB37" s="177"/>
      <c r="KFC37" s="120"/>
      <c r="KFD37" s="177"/>
      <c r="KFE37" s="120"/>
      <c r="KFF37" s="177"/>
      <c r="KFG37" s="120"/>
      <c r="KFH37" s="177"/>
      <c r="KFI37" s="120"/>
      <c r="KFJ37" s="177"/>
      <c r="KFK37" s="120"/>
      <c r="KFL37" s="177"/>
      <c r="KFM37" s="120"/>
      <c r="KFN37" s="177"/>
      <c r="KFO37" s="120"/>
      <c r="KFP37" s="177"/>
      <c r="KFQ37" s="120"/>
      <c r="KFR37" s="177"/>
      <c r="KFS37" s="120"/>
      <c r="KFT37" s="177"/>
      <c r="KFU37" s="120"/>
      <c r="KFV37" s="177"/>
      <c r="KFW37" s="120"/>
      <c r="KFX37" s="177"/>
      <c r="KFY37" s="120"/>
      <c r="KFZ37" s="177"/>
      <c r="KGA37" s="120"/>
      <c r="KGB37" s="177"/>
      <c r="KGC37" s="120"/>
      <c r="KGD37" s="177"/>
      <c r="KGE37" s="120"/>
      <c r="KGF37" s="177"/>
      <c r="KGG37" s="120"/>
      <c r="KGH37" s="177"/>
      <c r="KGI37" s="120"/>
      <c r="KGJ37" s="177"/>
      <c r="KGK37" s="120"/>
      <c r="KGL37" s="177"/>
      <c r="KGM37" s="120"/>
      <c r="KGN37" s="177"/>
      <c r="KGO37" s="120"/>
      <c r="KGP37" s="177"/>
      <c r="KGQ37" s="120"/>
      <c r="KGR37" s="177"/>
      <c r="KGS37" s="120"/>
      <c r="KGT37" s="177"/>
      <c r="KGU37" s="120"/>
      <c r="KGV37" s="177"/>
      <c r="KGW37" s="120"/>
      <c r="KGX37" s="177"/>
      <c r="KGY37" s="120"/>
      <c r="KGZ37" s="177"/>
      <c r="KHA37" s="120"/>
      <c r="KHB37" s="177"/>
      <c r="KHC37" s="120"/>
      <c r="KHD37" s="177"/>
      <c r="KHE37" s="120"/>
      <c r="KHF37" s="177"/>
      <c r="KHG37" s="120"/>
      <c r="KHH37" s="177"/>
      <c r="KHI37" s="120"/>
      <c r="KHJ37" s="177"/>
      <c r="KHK37" s="120"/>
      <c r="KHL37" s="177"/>
      <c r="KHM37" s="120"/>
      <c r="KHN37" s="177"/>
      <c r="KHO37" s="120"/>
      <c r="KHP37" s="177"/>
      <c r="KHQ37" s="120"/>
      <c r="KHR37" s="177"/>
      <c r="KHS37" s="120"/>
      <c r="KHT37" s="177"/>
      <c r="KHU37" s="120"/>
      <c r="KHV37" s="177"/>
      <c r="KHW37" s="120"/>
      <c r="KHX37" s="177"/>
      <c r="KHY37" s="120"/>
      <c r="KHZ37" s="177"/>
      <c r="KIA37" s="120"/>
      <c r="KIB37" s="177"/>
      <c r="KIC37" s="120"/>
      <c r="KID37" s="177"/>
      <c r="KIE37" s="120"/>
      <c r="KIF37" s="177"/>
      <c r="KIG37" s="120"/>
      <c r="KIH37" s="177"/>
      <c r="KII37" s="120"/>
      <c r="KIJ37" s="177"/>
      <c r="KIK37" s="120"/>
      <c r="KIL37" s="177"/>
      <c r="KIM37" s="120"/>
      <c r="KIN37" s="177"/>
      <c r="KIO37" s="120"/>
      <c r="KIP37" s="177"/>
      <c r="KIQ37" s="120"/>
      <c r="KIR37" s="177"/>
      <c r="KIS37" s="120"/>
      <c r="KIT37" s="177"/>
      <c r="KIU37" s="120"/>
      <c r="KIV37" s="177"/>
      <c r="KIW37" s="120"/>
      <c r="KIX37" s="177"/>
      <c r="KIY37" s="120"/>
      <c r="KIZ37" s="177"/>
      <c r="KJA37" s="120"/>
      <c r="KJB37" s="177"/>
      <c r="KJC37" s="120"/>
      <c r="KJD37" s="177"/>
      <c r="KJE37" s="120"/>
      <c r="KJF37" s="177"/>
      <c r="KJG37" s="120"/>
      <c r="KJH37" s="177"/>
      <c r="KJI37" s="120"/>
      <c r="KJJ37" s="177"/>
      <c r="KJK37" s="120"/>
      <c r="KJL37" s="177"/>
      <c r="KJM37" s="120"/>
      <c r="KJN37" s="177"/>
      <c r="KJO37" s="120"/>
      <c r="KJP37" s="177"/>
      <c r="KJQ37" s="120"/>
      <c r="KJR37" s="177"/>
      <c r="KJS37" s="120"/>
      <c r="KJT37" s="177"/>
      <c r="KJU37" s="120"/>
      <c r="KJV37" s="177"/>
      <c r="KJW37" s="120"/>
      <c r="KJX37" s="177"/>
      <c r="KJY37" s="120"/>
      <c r="KJZ37" s="177"/>
      <c r="KKA37" s="120"/>
      <c r="KKB37" s="177"/>
      <c r="KKC37" s="120"/>
      <c r="KKD37" s="177"/>
      <c r="KKE37" s="120"/>
      <c r="KKF37" s="177"/>
      <c r="KKG37" s="120"/>
      <c r="KKH37" s="177"/>
      <c r="KKI37" s="120"/>
      <c r="KKJ37" s="177"/>
      <c r="KKK37" s="120"/>
      <c r="KKL37" s="177"/>
      <c r="KKM37" s="120"/>
      <c r="KKN37" s="177"/>
      <c r="KKO37" s="120"/>
      <c r="KKP37" s="177"/>
      <c r="KKQ37" s="120"/>
      <c r="KKR37" s="177"/>
      <c r="KKS37" s="120"/>
      <c r="KKT37" s="177"/>
      <c r="KKU37" s="120"/>
      <c r="KKV37" s="177"/>
      <c r="KKW37" s="120"/>
      <c r="KKX37" s="177"/>
      <c r="KKY37" s="120"/>
      <c r="KKZ37" s="177"/>
      <c r="KLA37" s="120"/>
      <c r="KLB37" s="177"/>
      <c r="KLC37" s="120"/>
      <c r="KLD37" s="177"/>
      <c r="KLE37" s="120"/>
      <c r="KLF37" s="177"/>
      <c r="KLG37" s="120"/>
      <c r="KLH37" s="177"/>
      <c r="KLI37" s="120"/>
      <c r="KLJ37" s="177"/>
      <c r="KLK37" s="120"/>
      <c r="KLL37" s="177"/>
      <c r="KLM37" s="120"/>
      <c r="KLN37" s="177"/>
      <c r="KLO37" s="120"/>
      <c r="KLP37" s="177"/>
      <c r="KLQ37" s="120"/>
      <c r="KLR37" s="177"/>
      <c r="KLS37" s="120"/>
      <c r="KLT37" s="177"/>
      <c r="KLU37" s="120"/>
      <c r="KLV37" s="177"/>
      <c r="KLW37" s="120"/>
      <c r="KLX37" s="177"/>
      <c r="KLY37" s="120"/>
      <c r="KLZ37" s="177"/>
      <c r="KMA37" s="120"/>
      <c r="KMB37" s="177"/>
      <c r="KMC37" s="120"/>
      <c r="KMD37" s="177"/>
      <c r="KME37" s="120"/>
      <c r="KMF37" s="177"/>
      <c r="KMG37" s="120"/>
      <c r="KMH37" s="177"/>
      <c r="KMI37" s="120"/>
      <c r="KMJ37" s="177"/>
      <c r="KMK37" s="120"/>
      <c r="KML37" s="177"/>
      <c r="KMM37" s="120"/>
      <c r="KMN37" s="177"/>
      <c r="KMO37" s="120"/>
      <c r="KMP37" s="177"/>
      <c r="KMQ37" s="120"/>
      <c r="KMR37" s="177"/>
      <c r="KMS37" s="120"/>
      <c r="KMT37" s="177"/>
      <c r="KMU37" s="120"/>
      <c r="KMV37" s="177"/>
      <c r="KMW37" s="120"/>
      <c r="KMX37" s="177"/>
      <c r="KMY37" s="120"/>
      <c r="KMZ37" s="177"/>
      <c r="KNA37" s="120"/>
      <c r="KNB37" s="177"/>
      <c r="KNC37" s="120"/>
      <c r="KND37" s="177"/>
      <c r="KNE37" s="120"/>
      <c r="KNF37" s="177"/>
      <c r="KNG37" s="120"/>
      <c r="KNH37" s="177"/>
      <c r="KNI37" s="120"/>
      <c r="KNJ37" s="177"/>
      <c r="KNK37" s="120"/>
      <c r="KNL37" s="177"/>
      <c r="KNM37" s="120"/>
      <c r="KNN37" s="177"/>
      <c r="KNO37" s="120"/>
      <c r="KNP37" s="177"/>
      <c r="KNQ37" s="120"/>
      <c r="KNR37" s="177"/>
      <c r="KNS37" s="120"/>
      <c r="KNT37" s="177"/>
      <c r="KNU37" s="120"/>
      <c r="KNV37" s="177"/>
      <c r="KNW37" s="120"/>
      <c r="KNX37" s="177"/>
      <c r="KNY37" s="120"/>
      <c r="KNZ37" s="177"/>
      <c r="KOA37" s="120"/>
      <c r="KOB37" s="177"/>
      <c r="KOC37" s="120"/>
      <c r="KOD37" s="177"/>
      <c r="KOE37" s="120"/>
      <c r="KOF37" s="177"/>
      <c r="KOG37" s="120"/>
      <c r="KOH37" s="177"/>
      <c r="KOI37" s="120"/>
      <c r="KOJ37" s="177"/>
      <c r="KOK37" s="120"/>
      <c r="KOL37" s="177"/>
      <c r="KOM37" s="120"/>
      <c r="KON37" s="177"/>
      <c r="KOO37" s="120"/>
      <c r="KOP37" s="177"/>
      <c r="KOQ37" s="120"/>
      <c r="KOR37" s="177"/>
      <c r="KOS37" s="120"/>
      <c r="KOT37" s="177"/>
      <c r="KOU37" s="120"/>
      <c r="KOV37" s="177"/>
      <c r="KOW37" s="120"/>
      <c r="KOX37" s="177"/>
      <c r="KOY37" s="120"/>
      <c r="KOZ37" s="177"/>
      <c r="KPA37" s="120"/>
      <c r="KPB37" s="177"/>
      <c r="KPC37" s="120"/>
      <c r="KPD37" s="177"/>
      <c r="KPE37" s="120"/>
      <c r="KPF37" s="177"/>
      <c r="KPG37" s="120"/>
      <c r="KPH37" s="177"/>
      <c r="KPI37" s="120"/>
      <c r="KPJ37" s="177"/>
      <c r="KPK37" s="120"/>
      <c r="KPL37" s="177"/>
      <c r="KPM37" s="120"/>
      <c r="KPN37" s="177"/>
      <c r="KPO37" s="120"/>
      <c r="KPP37" s="177"/>
      <c r="KPQ37" s="120"/>
      <c r="KPR37" s="177"/>
      <c r="KPS37" s="120"/>
      <c r="KPT37" s="177"/>
      <c r="KPU37" s="120"/>
      <c r="KPV37" s="177"/>
      <c r="KPW37" s="120"/>
      <c r="KPX37" s="177"/>
      <c r="KPY37" s="120"/>
      <c r="KPZ37" s="177"/>
      <c r="KQA37" s="120"/>
      <c r="KQB37" s="177"/>
      <c r="KQC37" s="120"/>
      <c r="KQD37" s="177"/>
      <c r="KQE37" s="120"/>
      <c r="KQF37" s="177"/>
      <c r="KQG37" s="120"/>
      <c r="KQH37" s="177"/>
      <c r="KQI37" s="120"/>
      <c r="KQJ37" s="177"/>
      <c r="KQK37" s="120"/>
      <c r="KQL37" s="177"/>
      <c r="KQM37" s="120"/>
      <c r="KQN37" s="177"/>
      <c r="KQO37" s="120"/>
      <c r="KQP37" s="177"/>
      <c r="KQQ37" s="120"/>
      <c r="KQR37" s="177"/>
      <c r="KQS37" s="120"/>
      <c r="KQT37" s="177"/>
      <c r="KQU37" s="120"/>
      <c r="KQV37" s="177"/>
      <c r="KQW37" s="120"/>
      <c r="KQX37" s="177"/>
      <c r="KQY37" s="120"/>
      <c r="KQZ37" s="177"/>
      <c r="KRA37" s="120"/>
      <c r="KRB37" s="177"/>
      <c r="KRC37" s="120"/>
      <c r="KRD37" s="177"/>
      <c r="KRE37" s="120"/>
      <c r="KRF37" s="177"/>
      <c r="KRG37" s="120"/>
      <c r="KRH37" s="177"/>
      <c r="KRI37" s="120"/>
      <c r="KRJ37" s="177"/>
      <c r="KRK37" s="120"/>
      <c r="KRL37" s="177"/>
      <c r="KRM37" s="120"/>
      <c r="KRN37" s="177"/>
      <c r="KRO37" s="120"/>
      <c r="KRP37" s="177"/>
      <c r="KRQ37" s="120"/>
      <c r="KRR37" s="177"/>
      <c r="KRS37" s="120"/>
      <c r="KRT37" s="177"/>
      <c r="KRU37" s="120"/>
      <c r="KRV37" s="177"/>
      <c r="KRW37" s="120"/>
      <c r="KRX37" s="177"/>
      <c r="KRY37" s="120"/>
      <c r="KRZ37" s="177"/>
      <c r="KSA37" s="120"/>
      <c r="KSB37" s="177"/>
      <c r="KSC37" s="120"/>
      <c r="KSD37" s="177"/>
      <c r="KSE37" s="120"/>
      <c r="KSF37" s="177"/>
      <c r="KSG37" s="120"/>
      <c r="KSH37" s="177"/>
      <c r="KSI37" s="120"/>
      <c r="KSJ37" s="177"/>
      <c r="KSK37" s="120"/>
      <c r="KSL37" s="177"/>
      <c r="KSM37" s="120"/>
      <c r="KSN37" s="177"/>
      <c r="KSO37" s="120"/>
      <c r="KSP37" s="177"/>
      <c r="KSQ37" s="120"/>
      <c r="KSR37" s="177"/>
      <c r="KSS37" s="120"/>
      <c r="KST37" s="177"/>
      <c r="KSU37" s="120"/>
      <c r="KSV37" s="177"/>
      <c r="KSW37" s="120"/>
      <c r="KSX37" s="177"/>
      <c r="KSY37" s="120"/>
      <c r="KSZ37" s="177"/>
      <c r="KTA37" s="120"/>
      <c r="KTB37" s="177"/>
      <c r="KTC37" s="120"/>
      <c r="KTD37" s="177"/>
      <c r="KTE37" s="120"/>
      <c r="KTF37" s="177"/>
      <c r="KTG37" s="120"/>
      <c r="KTH37" s="177"/>
      <c r="KTI37" s="120"/>
      <c r="KTJ37" s="177"/>
      <c r="KTK37" s="120"/>
      <c r="KTL37" s="177"/>
      <c r="KTM37" s="120"/>
      <c r="KTN37" s="177"/>
      <c r="KTO37" s="120"/>
      <c r="KTP37" s="177"/>
      <c r="KTQ37" s="120"/>
      <c r="KTR37" s="177"/>
      <c r="KTS37" s="120"/>
      <c r="KTT37" s="177"/>
      <c r="KTU37" s="120"/>
      <c r="KTV37" s="177"/>
      <c r="KTW37" s="120"/>
      <c r="KTX37" s="177"/>
      <c r="KTY37" s="120"/>
      <c r="KTZ37" s="177"/>
      <c r="KUA37" s="120"/>
      <c r="KUB37" s="177"/>
      <c r="KUC37" s="120"/>
      <c r="KUD37" s="177"/>
      <c r="KUE37" s="120"/>
      <c r="KUF37" s="177"/>
      <c r="KUG37" s="120"/>
      <c r="KUH37" s="177"/>
      <c r="KUI37" s="120"/>
      <c r="KUJ37" s="177"/>
      <c r="KUK37" s="120"/>
      <c r="KUL37" s="177"/>
      <c r="KUM37" s="120"/>
      <c r="KUN37" s="177"/>
      <c r="KUO37" s="120"/>
      <c r="KUP37" s="177"/>
      <c r="KUQ37" s="120"/>
      <c r="KUR37" s="177"/>
      <c r="KUS37" s="120"/>
      <c r="KUT37" s="177"/>
      <c r="KUU37" s="120"/>
      <c r="KUV37" s="177"/>
      <c r="KUW37" s="120"/>
      <c r="KUX37" s="177"/>
      <c r="KUY37" s="120"/>
      <c r="KUZ37" s="177"/>
      <c r="KVA37" s="120"/>
      <c r="KVB37" s="177"/>
      <c r="KVC37" s="120"/>
      <c r="KVD37" s="177"/>
      <c r="KVE37" s="120"/>
      <c r="KVF37" s="177"/>
      <c r="KVG37" s="120"/>
      <c r="KVH37" s="177"/>
      <c r="KVI37" s="120"/>
      <c r="KVJ37" s="177"/>
      <c r="KVK37" s="120"/>
      <c r="KVL37" s="177"/>
      <c r="KVM37" s="120"/>
      <c r="KVN37" s="177"/>
      <c r="KVO37" s="120"/>
      <c r="KVP37" s="177"/>
      <c r="KVQ37" s="120"/>
      <c r="KVR37" s="177"/>
      <c r="KVS37" s="120"/>
      <c r="KVT37" s="177"/>
      <c r="KVU37" s="120"/>
      <c r="KVV37" s="177"/>
      <c r="KVW37" s="120"/>
      <c r="KVX37" s="177"/>
      <c r="KVY37" s="120"/>
      <c r="KVZ37" s="177"/>
      <c r="KWA37" s="120"/>
      <c r="KWB37" s="177"/>
      <c r="KWC37" s="120"/>
      <c r="KWD37" s="177"/>
      <c r="KWE37" s="120"/>
      <c r="KWF37" s="177"/>
      <c r="KWG37" s="120"/>
      <c r="KWH37" s="177"/>
      <c r="KWI37" s="120"/>
      <c r="KWJ37" s="177"/>
      <c r="KWK37" s="120"/>
      <c r="KWL37" s="177"/>
      <c r="KWM37" s="120"/>
      <c r="KWN37" s="177"/>
      <c r="KWO37" s="120"/>
      <c r="KWP37" s="177"/>
      <c r="KWQ37" s="120"/>
      <c r="KWR37" s="177"/>
      <c r="KWS37" s="120"/>
      <c r="KWT37" s="177"/>
      <c r="KWU37" s="120"/>
      <c r="KWV37" s="177"/>
      <c r="KWW37" s="120"/>
      <c r="KWX37" s="177"/>
      <c r="KWY37" s="120"/>
      <c r="KWZ37" s="177"/>
      <c r="KXA37" s="120"/>
      <c r="KXB37" s="177"/>
      <c r="KXC37" s="120"/>
      <c r="KXD37" s="177"/>
      <c r="KXE37" s="120"/>
      <c r="KXF37" s="177"/>
      <c r="KXG37" s="120"/>
      <c r="KXH37" s="177"/>
      <c r="KXI37" s="120"/>
      <c r="KXJ37" s="177"/>
      <c r="KXK37" s="120"/>
      <c r="KXL37" s="177"/>
      <c r="KXM37" s="120"/>
      <c r="KXN37" s="177"/>
      <c r="KXO37" s="120"/>
      <c r="KXP37" s="177"/>
      <c r="KXQ37" s="120"/>
      <c r="KXR37" s="177"/>
      <c r="KXS37" s="120"/>
      <c r="KXT37" s="177"/>
      <c r="KXU37" s="120"/>
      <c r="KXV37" s="177"/>
      <c r="KXW37" s="120"/>
      <c r="KXX37" s="177"/>
      <c r="KXY37" s="120"/>
      <c r="KXZ37" s="177"/>
      <c r="KYA37" s="120"/>
      <c r="KYB37" s="177"/>
      <c r="KYC37" s="120"/>
      <c r="KYD37" s="177"/>
      <c r="KYE37" s="120"/>
      <c r="KYF37" s="177"/>
      <c r="KYG37" s="120"/>
      <c r="KYH37" s="177"/>
      <c r="KYI37" s="120"/>
      <c r="KYJ37" s="177"/>
      <c r="KYK37" s="120"/>
      <c r="KYL37" s="177"/>
      <c r="KYM37" s="120"/>
      <c r="KYN37" s="177"/>
      <c r="KYO37" s="120"/>
      <c r="KYP37" s="177"/>
      <c r="KYQ37" s="120"/>
      <c r="KYR37" s="177"/>
      <c r="KYS37" s="120"/>
      <c r="KYT37" s="177"/>
      <c r="KYU37" s="120"/>
      <c r="KYV37" s="177"/>
      <c r="KYW37" s="120"/>
      <c r="KYX37" s="177"/>
      <c r="KYY37" s="120"/>
      <c r="KYZ37" s="177"/>
      <c r="KZA37" s="120"/>
      <c r="KZB37" s="177"/>
      <c r="KZC37" s="120"/>
      <c r="KZD37" s="177"/>
      <c r="KZE37" s="120"/>
      <c r="KZF37" s="177"/>
      <c r="KZG37" s="120"/>
      <c r="KZH37" s="177"/>
      <c r="KZI37" s="120"/>
      <c r="KZJ37" s="177"/>
      <c r="KZK37" s="120"/>
      <c r="KZL37" s="177"/>
      <c r="KZM37" s="120"/>
      <c r="KZN37" s="177"/>
      <c r="KZO37" s="120"/>
      <c r="KZP37" s="177"/>
      <c r="KZQ37" s="120"/>
      <c r="KZR37" s="177"/>
      <c r="KZS37" s="120"/>
      <c r="KZT37" s="177"/>
      <c r="KZU37" s="120"/>
      <c r="KZV37" s="177"/>
      <c r="KZW37" s="120"/>
      <c r="KZX37" s="177"/>
      <c r="KZY37" s="120"/>
      <c r="KZZ37" s="177"/>
      <c r="LAA37" s="120"/>
      <c r="LAB37" s="177"/>
      <c r="LAC37" s="120"/>
      <c r="LAD37" s="177"/>
      <c r="LAE37" s="120"/>
      <c r="LAF37" s="177"/>
      <c r="LAG37" s="120"/>
      <c r="LAH37" s="177"/>
      <c r="LAI37" s="120"/>
      <c r="LAJ37" s="177"/>
      <c r="LAK37" s="120"/>
      <c r="LAL37" s="177"/>
      <c r="LAM37" s="120"/>
      <c r="LAN37" s="177"/>
      <c r="LAO37" s="120"/>
      <c r="LAP37" s="177"/>
      <c r="LAQ37" s="120"/>
      <c r="LAR37" s="177"/>
      <c r="LAS37" s="120"/>
      <c r="LAT37" s="177"/>
      <c r="LAU37" s="120"/>
      <c r="LAV37" s="177"/>
      <c r="LAW37" s="120"/>
      <c r="LAX37" s="177"/>
      <c r="LAY37" s="120"/>
      <c r="LAZ37" s="177"/>
      <c r="LBA37" s="120"/>
      <c r="LBB37" s="177"/>
      <c r="LBC37" s="120"/>
      <c r="LBD37" s="177"/>
      <c r="LBE37" s="120"/>
      <c r="LBF37" s="177"/>
      <c r="LBG37" s="120"/>
      <c r="LBH37" s="177"/>
      <c r="LBI37" s="120"/>
      <c r="LBJ37" s="177"/>
      <c r="LBK37" s="120"/>
      <c r="LBL37" s="177"/>
      <c r="LBM37" s="120"/>
      <c r="LBN37" s="177"/>
      <c r="LBO37" s="120"/>
      <c r="LBP37" s="177"/>
      <c r="LBQ37" s="120"/>
      <c r="LBR37" s="177"/>
      <c r="LBS37" s="120"/>
      <c r="LBT37" s="177"/>
      <c r="LBU37" s="120"/>
      <c r="LBV37" s="177"/>
      <c r="LBW37" s="120"/>
      <c r="LBX37" s="177"/>
      <c r="LBY37" s="120"/>
      <c r="LBZ37" s="177"/>
      <c r="LCA37" s="120"/>
      <c r="LCB37" s="177"/>
      <c r="LCC37" s="120"/>
      <c r="LCD37" s="177"/>
      <c r="LCE37" s="120"/>
      <c r="LCF37" s="177"/>
      <c r="LCG37" s="120"/>
      <c r="LCH37" s="177"/>
      <c r="LCI37" s="120"/>
      <c r="LCJ37" s="177"/>
      <c r="LCK37" s="120"/>
      <c r="LCL37" s="177"/>
      <c r="LCM37" s="120"/>
      <c r="LCN37" s="177"/>
      <c r="LCO37" s="120"/>
      <c r="LCP37" s="177"/>
      <c r="LCQ37" s="120"/>
      <c r="LCR37" s="177"/>
      <c r="LCS37" s="120"/>
      <c r="LCT37" s="177"/>
      <c r="LCU37" s="120"/>
      <c r="LCV37" s="177"/>
      <c r="LCW37" s="120"/>
      <c r="LCX37" s="177"/>
      <c r="LCY37" s="120"/>
      <c r="LCZ37" s="177"/>
      <c r="LDA37" s="120"/>
      <c r="LDB37" s="177"/>
      <c r="LDC37" s="120"/>
      <c r="LDD37" s="177"/>
      <c r="LDE37" s="120"/>
      <c r="LDF37" s="177"/>
      <c r="LDG37" s="120"/>
      <c r="LDH37" s="177"/>
      <c r="LDI37" s="120"/>
      <c r="LDJ37" s="177"/>
      <c r="LDK37" s="120"/>
      <c r="LDL37" s="177"/>
      <c r="LDM37" s="120"/>
      <c r="LDN37" s="177"/>
      <c r="LDO37" s="120"/>
      <c r="LDP37" s="177"/>
      <c r="LDQ37" s="120"/>
      <c r="LDR37" s="177"/>
      <c r="LDS37" s="120"/>
      <c r="LDT37" s="177"/>
      <c r="LDU37" s="120"/>
      <c r="LDV37" s="177"/>
      <c r="LDW37" s="120"/>
      <c r="LDX37" s="177"/>
      <c r="LDY37" s="120"/>
      <c r="LDZ37" s="177"/>
      <c r="LEA37" s="120"/>
      <c r="LEB37" s="177"/>
      <c r="LEC37" s="120"/>
      <c r="LED37" s="177"/>
      <c r="LEE37" s="120"/>
      <c r="LEF37" s="177"/>
      <c r="LEG37" s="120"/>
      <c r="LEH37" s="177"/>
      <c r="LEI37" s="120"/>
      <c r="LEJ37" s="177"/>
      <c r="LEK37" s="120"/>
      <c r="LEL37" s="177"/>
      <c r="LEM37" s="120"/>
      <c r="LEN37" s="177"/>
      <c r="LEO37" s="120"/>
      <c r="LEP37" s="177"/>
      <c r="LEQ37" s="120"/>
      <c r="LER37" s="177"/>
      <c r="LES37" s="120"/>
      <c r="LET37" s="177"/>
      <c r="LEU37" s="120"/>
      <c r="LEV37" s="177"/>
      <c r="LEW37" s="120"/>
      <c r="LEX37" s="177"/>
      <c r="LEY37" s="120"/>
      <c r="LEZ37" s="177"/>
      <c r="LFA37" s="120"/>
      <c r="LFB37" s="177"/>
      <c r="LFC37" s="120"/>
      <c r="LFD37" s="177"/>
      <c r="LFE37" s="120"/>
      <c r="LFF37" s="177"/>
      <c r="LFG37" s="120"/>
      <c r="LFH37" s="177"/>
      <c r="LFI37" s="120"/>
      <c r="LFJ37" s="177"/>
      <c r="LFK37" s="120"/>
      <c r="LFL37" s="177"/>
      <c r="LFM37" s="120"/>
      <c r="LFN37" s="177"/>
      <c r="LFO37" s="120"/>
      <c r="LFP37" s="177"/>
      <c r="LFQ37" s="120"/>
      <c r="LFR37" s="177"/>
      <c r="LFS37" s="120"/>
      <c r="LFT37" s="177"/>
      <c r="LFU37" s="120"/>
      <c r="LFV37" s="177"/>
      <c r="LFW37" s="120"/>
      <c r="LFX37" s="177"/>
      <c r="LFY37" s="120"/>
      <c r="LFZ37" s="177"/>
      <c r="LGA37" s="120"/>
      <c r="LGB37" s="177"/>
      <c r="LGC37" s="120"/>
      <c r="LGD37" s="177"/>
      <c r="LGE37" s="120"/>
      <c r="LGF37" s="177"/>
      <c r="LGG37" s="120"/>
      <c r="LGH37" s="177"/>
      <c r="LGI37" s="120"/>
      <c r="LGJ37" s="177"/>
      <c r="LGK37" s="120"/>
      <c r="LGL37" s="177"/>
      <c r="LGM37" s="120"/>
      <c r="LGN37" s="177"/>
      <c r="LGO37" s="120"/>
      <c r="LGP37" s="177"/>
      <c r="LGQ37" s="120"/>
      <c r="LGR37" s="177"/>
      <c r="LGS37" s="120"/>
      <c r="LGT37" s="177"/>
      <c r="LGU37" s="120"/>
      <c r="LGV37" s="177"/>
      <c r="LGW37" s="120"/>
      <c r="LGX37" s="177"/>
      <c r="LGY37" s="120"/>
      <c r="LGZ37" s="177"/>
      <c r="LHA37" s="120"/>
      <c r="LHB37" s="177"/>
      <c r="LHC37" s="120"/>
      <c r="LHD37" s="177"/>
      <c r="LHE37" s="120"/>
      <c r="LHF37" s="177"/>
      <c r="LHG37" s="120"/>
      <c r="LHH37" s="177"/>
      <c r="LHI37" s="120"/>
      <c r="LHJ37" s="177"/>
      <c r="LHK37" s="120"/>
      <c r="LHL37" s="177"/>
      <c r="LHM37" s="120"/>
      <c r="LHN37" s="177"/>
      <c r="LHO37" s="120"/>
      <c r="LHP37" s="177"/>
      <c r="LHQ37" s="120"/>
      <c r="LHR37" s="177"/>
      <c r="LHS37" s="120"/>
      <c r="LHT37" s="177"/>
      <c r="LHU37" s="120"/>
      <c r="LHV37" s="177"/>
      <c r="LHW37" s="120"/>
      <c r="LHX37" s="177"/>
      <c r="LHY37" s="120"/>
      <c r="LHZ37" s="177"/>
      <c r="LIA37" s="120"/>
      <c r="LIB37" s="177"/>
      <c r="LIC37" s="120"/>
      <c r="LID37" s="177"/>
      <c r="LIE37" s="120"/>
      <c r="LIF37" s="177"/>
      <c r="LIG37" s="120"/>
      <c r="LIH37" s="177"/>
      <c r="LII37" s="120"/>
      <c r="LIJ37" s="177"/>
      <c r="LIK37" s="120"/>
      <c r="LIL37" s="177"/>
      <c r="LIM37" s="120"/>
      <c r="LIN37" s="177"/>
      <c r="LIO37" s="120"/>
      <c r="LIP37" s="177"/>
      <c r="LIQ37" s="120"/>
      <c r="LIR37" s="177"/>
      <c r="LIS37" s="120"/>
      <c r="LIT37" s="177"/>
      <c r="LIU37" s="120"/>
      <c r="LIV37" s="177"/>
      <c r="LIW37" s="120"/>
      <c r="LIX37" s="177"/>
      <c r="LIY37" s="120"/>
      <c r="LIZ37" s="177"/>
      <c r="LJA37" s="120"/>
      <c r="LJB37" s="177"/>
      <c r="LJC37" s="120"/>
      <c r="LJD37" s="177"/>
      <c r="LJE37" s="120"/>
      <c r="LJF37" s="177"/>
      <c r="LJG37" s="120"/>
      <c r="LJH37" s="177"/>
      <c r="LJI37" s="120"/>
      <c r="LJJ37" s="177"/>
      <c r="LJK37" s="120"/>
      <c r="LJL37" s="177"/>
      <c r="LJM37" s="120"/>
      <c r="LJN37" s="177"/>
      <c r="LJO37" s="120"/>
      <c r="LJP37" s="177"/>
      <c r="LJQ37" s="120"/>
      <c r="LJR37" s="177"/>
      <c r="LJS37" s="120"/>
      <c r="LJT37" s="177"/>
      <c r="LJU37" s="120"/>
      <c r="LJV37" s="177"/>
      <c r="LJW37" s="120"/>
      <c r="LJX37" s="177"/>
      <c r="LJY37" s="120"/>
      <c r="LJZ37" s="177"/>
      <c r="LKA37" s="120"/>
      <c r="LKB37" s="177"/>
      <c r="LKC37" s="120"/>
      <c r="LKD37" s="177"/>
      <c r="LKE37" s="120"/>
      <c r="LKF37" s="177"/>
      <c r="LKG37" s="120"/>
      <c r="LKH37" s="177"/>
      <c r="LKI37" s="120"/>
      <c r="LKJ37" s="177"/>
      <c r="LKK37" s="120"/>
      <c r="LKL37" s="177"/>
      <c r="LKM37" s="120"/>
      <c r="LKN37" s="177"/>
      <c r="LKO37" s="120"/>
      <c r="LKP37" s="177"/>
      <c r="LKQ37" s="120"/>
      <c r="LKR37" s="177"/>
      <c r="LKS37" s="120"/>
      <c r="LKT37" s="177"/>
      <c r="LKU37" s="120"/>
      <c r="LKV37" s="177"/>
      <c r="LKW37" s="120"/>
      <c r="LKX37" s="177"/>
      <c r="LKY37" s="120"/>
      <c r="LKZ37" s="177"/>
      <c r="LLA37" s="120"/>
      <c r="LLB37" s="177"/>
      <c r="LLC37" s="120"/>
      <c r="LLD37" s="177"/>
      <c r="LLE37" s="120"/>
      <c r="LLF37" s="177"/>
      <c r="LLG37" s="120"/>
      <c r="LLH37" s="177"/>
      <c r="LLI37" s="120"/>
      <c r="LLJ37" s="177"/>
      <c r="LLK37" s="120"/>
      <c r="LLL37" s="177"/>
      <c r="LLM37" s="120"/>
      <c r="LLN37" s="177"/>
      <c r="LLO37" s="120"/>
      <c r="LLP37" s="177"/>
      <c r="LLQ37" s="120"/>
      <c r="LLR37" s="177"/>
      <c r="LLS37" s="120"/>
      <c r="LLT37" s="177"/>
      <c r="LLU37" s="120"/>
      <c r="LLV37" s="177"/>
      <c r="LLW37" s="120"/>
      <c r="LLX37" s="177"/>
      <c r="LLY37" s="120"/>
      <c r="LLZ37" s="177"/>
      <c r="LMA37" s="120"/>
      <c r="LMB37" s="177"/>
      <c r="LMC37" s="120"/>
      <c r="LMD37" s="177"/>
      <c r="LME37" s="120"/>
      <c r="LMF37" s="177"/>
      <c r="LMG37" s="120"/>
      <c r="LMH37" s="177"/>
      <c r="LMI37" s="120"/>
      <c r="LMJ37" s="177"/>
      <c r="LMK37" s="120"/>
      <c r="LML37" s="177"/>
      <c r="LMM37" s="120"/>
      <c r="LMN37" s="177"/>
      <c r="LMO37" s="120"/>
      <c r="LMP37" s="177"/>
      <c r="LMQ37" s="120"/>
      <c r="LMR37" s="177"/>
      <c r="LMS37" s="120"/>
      <c r="LMT37" s="177"/>
      <c r="LMU37" s="120"/>
      <c r="LMV37" s="177"/>
      <c r="LMW37" s="120"/>
      <c r="LMX37" s="177"/>
      <c r="LMY37" s="120"/>
      <c r="LMZ37" s="177"/>
      <c r="LNA37" s="120"/>
      <c r="LNB37" s="177"/>
      <c r="LNC37" s="120"/>
      <c r="LND37" s="177"/>
      <c r="LNE37" s="120"/>
      <c r="LNF37" s="177"/>
      <c r="LNG37" s="120"/>
      <c r="LNH37" s="177"/>
      <c r="LNI37" s="120"/>
      <c r="LNJ37" s="177"/>
      <c r="LNK37" s="120"/>
      <c r="LNL37" s="177"/>
      <c r="LNM37" s="120"/>
      <c r="LNN37" s="177"/>
      <c r="LNO37" s="120"/>
      <c r="LNP37" s="177"/>
      <c r="LNQ37" s="120"/>
      <c r="LNR37" s="177"/>
      <c r="LNS37" s="120"/>
      <c r="LNT37" s="177"/>
      <c r="LNU37" s="120"/>
      <c r="LNV37" s="177"/>
      <c r="LNW37" s="120"/>
      <c r="LNX37" s="177"/>
      <c r="LNY37" s="120"/>
      <c r="LNZ37" s="177"/>
      <c r="LOA37" s="120"/>
      <c r="LOB37" s="177"/>
      <c r="LOC37" s="120"/>
      <c r="LOD37" s="177"/>
      <c r="LOE37" s="120"/>
      <c r="LOF37" s="177"/>
      <c r="LOG37" s="120"/>
      <c r="LOH37" s="177"/>
      <c r="LOI37" s="120"/>
      <c r="LOJ37" s="177"/>
      <c r="LOK37" s="120"/>
      <c r="LOL37" s="177"/>
      <c r="LOM37" s="120"/>
      <c r="LON37" s="177"/>
      <c r="LOO37" s="120"/>
      <c r="LOP37" s="177"/>
      <c r="LOQ37" s="120"/>
      <c r="LOR37" s="177"/>
      <c r="LOS37" s="120"/>
      <c r="LOT37" s="177"/>
      <c r="LOU37" s="120"/>
      <c r="LOV37" s="177"/>
      <c r="LOW37" s="120"/>
      <c r="LOX37" s="177"/>
      <c r="LOY37" s="120"/>
      <c r="LOZ37" s="177"/>
      <c r="LPA37" s="120"/>
      <c r="LPB37" s="177"/>
      <c r="LPC37" s="120"/>
      <c r="LPD37" s="177"/>
      <c r="LPE37" s="120"/>
      <c r="LPF37" s="177"/>
      <c r="LPG37" s="120"/>
      <c r="LPH37" s="177"/>
      <c r="LPI37" s="120"/>
      <c r="LPJ37" s="177"/>
      <c r="LPK37" s="120"/>
      <c r="LPL37" s="177"/>
      <c r="LPM37" s="120"/>
      <c r="LPN37" s="177"/>
      <c r="LPO37" s="120"/>
      <c r="LPP37" s="177"/>
      <c r="LPQ37" s="120"/>
      <c r="LPR37" s="177"/>
      <c r="LPS37" s="120"/>
      <c r="LPT37" s="177"/>
      <c r="LPU37" s="120"/>
      <c r="LPV37" s="177"/>
      <c r="LPW37" s="120"/>
      <c r="LPX37" s="177"/>
      <c r="LPY37" s="120"/>
      <c r="LPZ37" s="177"/>
      <c r="LQA37" s="120"/>
      <c r="LQB37" s="177"/>
      <c r="LQC37" s="120"/>
      <c r="LQD37" s="177"/>
      <c r="LQE37" s="120"/>
      <c r="LQF37" s="177"/>
      <c r="LQG37" s="120"/>
      <c r="LQH37" s="177"/>
      <c r="LQI37" s="120"/>
      <c r="LQJ37" s="177"/>
      <c r="LQK37" s="120"/>
      <c r="LQL37" s="177"/>
      <c r="LQM37" s="120"/>
      <c r="LQN37" s="177"/>
      <c r="LQO37" s="120"/>
      <c r="LQP37" s="177"/>
      <c r="LQQ37" s="120"/>
      <c r="LQR37" s="177"/>
      <c r="LQS37" s="120"/>
      <c r="LQT37" s="177"/>
      <c r="LQU37" s="120"/>
      <c r="LQV37" s="177"/>
      <c r="LQW37" s="120"/>
      <c r="LQX37" s="177"/>
      <c r="LQY37" s="120"/>
      <c r="LQZ37" s="177"/>
      <c r="LRA37" s="120"/>
      <c r="LRB37" s="177"/>
      <c r="LRC37" s="120"/>
      <c r="LRD37" s="177"/>
      <c r="LRE37" s="120"/>
      <c r="LRF37" s="177"/>
      <c r="LRG37" s="120"/>
      <c r="LRH37" s="177"/>
      <c r="LRI37" s="120"/>
      <c r="LRJ37" s="177"/>
      <c r="LRK37" s="120"/>
      <c r="LRL37" s="177"/>
      <c r="LRM37" s="120"/>
      <c r="LRN37" s="177"/>
      <c r="LRO37" s="120"/>
      <c r="LRP37" s="177"/>
      <c r="LRQ37" s="120"/>
      <c r="LRR37" s="177"/>
      <c r="LRS37" s="120"/>
      <c r="LRT37" s="177"/>
      <c r="LRU37" s="120"/>
      <c r="LRV37" s="177"/>
      <c r="LRW37" s="120"/>
      <c r="LRX37" s="177"/>
      <c r="LRY37" s="120"/>
      <c r="LRZ37" s="177"/>
      <c r="LSA37" s="120"/>
      <c r="LSB37" s="177"/>
      <c r="LSC37" s="120"/>
      <c r="LSD37" s="177"/>
      <c r="LSE37" s="120"/>
      <c r="LSF37" s="177"/>
      <c r="LSG37" s="120"/>
      <c r="LSH37" s="177"/>
      <c r="LSI37" s="120"/>
      <c r="LSJ37" s="177"/>
      <c r="LSK37" s="120"/>
      <c r="LSL37" s="177"/>
      <c r="LSM37" s="120"/>
      <c r="LSN37" s="177"/>
      <c r="LSO37" s="120"/>
      <c r="LSP37" s="177"/>
      <c r="LSQ37" s="120"/>
      <c r="LSR37" s="177"/>
      <c r="LSS37" s="120"/>
      <c r="LST37" s="177"/>
      <c r="LSU37" s="120"/>
      <c r="LSV37" s="177"/>
      <c r="LSW37" s="120"/>
      <c r="LSX37" s="177"/>
      <c r="LSY37" s="120"/>
      <c r="LSZ37" s="177"/>
      <c r="LTA37" s="120"/>
      <c r="LTB37" s="177"/>
      <c r="LTC37" s="120"/>
      <c r="LTD37" s="177"/>
      <c r="LTE37" s="120"/>
      <c r="LTF37" s="177"/>
      <c r="LTG37" s="120"/>
      <c r="LTH37" s="177"/>
      <c r="LTI37" s="120"/>
      <c r="LTJ37" s="177"/>
      <c r="LTK37" s="120"/>
      <c r="LTL37" s="177"/>
      <c r="LTM37" s="120"/>
      <c r="LTN37" s="177"/>
      <c r="LTO37" s="120"/>
      <c r="LTP37" s="177"/>
      <c r="LTQ37" s="120"/>
      <c r="LTR37" s="177"/>
      <c r="LTS37" s="120"/>
      <c r="LTT37" s="177"/>
      <c r="LTU37" s="120"/>
      <c r="LTV37" s="177"/>
      <c r="LTW37" s="120"/>
      <c r="LTX37" s="177"/>
      <c r="LTY37" s="120"/>
      <c r="LTZ37" s="177"/>
      <c r="LUA37" s="120"/>
      <c r="LUB37" s="177"/>
      <c r="LUC37" s="120"/>
      <c r="LUD37" s="177"/>
      <c r="LUE37" s="120"/>
      <c r="LUF37" s="177"/>
      <c r="LUG37" s="120"/>
      <c r="LUH37" s="177"/>
      <c r="LUI37" s="120"/>
      <c r="LUJ37" s="177"/>
      <c r="LUK37" s="120"/>
      <c r="LUL37" s="177"/>
      <c r="LUM37" s="120"/>
      <c r="LUN37" s="177"/>
      <c r="LUO37" s="120"/>
      <c r="LUP37" s="177"/>
      <c r="LUQ37" s="120"/>
      <c r="LUR37" s="177"/>
      <c r="LUS37" s="120"/>
      <c r="LUT37" s="177"/>
      <c r="LUU37" s="120"/>
      <c r="LUV37" s="177"/>
      <c r="LUW37" s="120"/>
      <c r="LUX37" s="177"/>
      <c r="LUY37" s="120"/>
      <c r="LUZ37" s="177"/>
      <c r="LVA37" s="120"/>
      <c r="LVB37" s="177"/>
      <c r="LVC37" s="120"/>
      <c r="LVD37" s="177"/>
      <c r="LVE37" s="120"/>
      <c r="LVF37" s="177"/>
      <c r="LVG37" s="120"/>
      <c r="LVH37" s="177"/>
      <c r="LVI37" s="120"/>
      <c r="LVJ37" s="177"/>
      <c r="LVK37" s="120"/>
      <c r="LVL37" s="177"/>
      <c r="LVM37" s="120"/>
      <c r="LVN37" s="177"/>
      <c r="LVO37" s="120"/>
      <c r="LVP37" s="177"/>
      <c r="LVQ37" s="120"/>
      <c r="LVR37" s="177"/>
      <c r="LVS37" s="120"/>
      <c r="LVT37" s="177"/>
      <c r="LVU37" s="120"/>
      <c r="LVV37" s="177"/>
      <c r="LVW37" s="120"/>
      <c r="LVX37" s="177"/>
      <c r="LVY37" s="120"/>
      <c r="LVZ37" s="177"/>
      <c r="LWA37" s="120"/>
      <c r="LWB37" s="177"/>
      <c r="LWC37" s="120"/>
      <c r="LWD37" s="177"/>
      <c r="LWE37" s="120"/>
      <c r="LWF37" s="177"/>
      <c r="LWG37" s="120"/>
      <c r="LWH37" s="177"/>
      <c r="LWI37" s="120"/>
      <c r="LWJ37" s="177"/>
      <c r="LWK37" s="120"/>
      <c r="LWL37" s="177"/>
      <c r="LWM37" s="120"/>
      <c r="LWN37" s="177"/>
      <c r="LWO37" s="120"/>
      <c r="LWP37" s="177"/>
      <c r="LWQ37" s="120"/>
      <c r="LWR37" s="177"/>
      <c r="LWS37" s="120"/>
      <c r="LWT37" s="177"/>
      <c r="LWU37" s="120"/>
      <c r="LWV37" s="177"/>
      <c r="LWW37" s="120"/>
      <c r="LWX37" s="177"/>
      <c r="LWY37" s="120"/>
      <c r="LWZ37" s="177"/>
      <c r="LXA37" s="120"/>
      <c r="LXB37" s="177"/>
      <c r="LXC37" s="120"/>
      <c r="LXD37" s="177"/>
      <c r="LXE37" s="120"/>
      <c r="LXF37" s="177"/>
      <c r="LXG37" s="120"/>
      <c r="LXH37" s="177"/>
      <c r="LXI37" s="120"/>
      <c r="LXJ37" s="177"/>
      <c r="LXK37" s="120"/>
      <c r="LXL37" s="177"/>
      <c r="LXM37" s="120"/>
      <c r="LXN37" s="177"/>
      <c r="LXO37" s="120"/>
      <c r="LXP37" s="177"/>
      <c r="LXQ37" s="120"/>
      <c r="LXR37" s="177"/>
      <c r="LXS37" s="120"/>
      <c r="LXT37" s="177"/>
      <c r="LXU37" s="120"/>
      <c r="LXV37" s="177"/>
      <c r="LXW37" s="120"/>
      <c r="LXX37" s="177"/>
      <c r="LXY37" s="120"/>
      <c r="LXZ37" s="177"/>
      <c r="LYA37" s="120"/>
      <c r="LYB37" s="177"/>
      <c r="LYC37" s="120"/>
      <c r="LYD37" s="177"/>
      <c r="LYE37" s="120"/>
      <c r="LYF37" s="177"/>
      <c r="LYG37" s="120"/>
      <c r="LYH37" s="177"/>
      <c r="LYI37" s="120"/>
      <c r="LYJ37" s="177"/>
      <c r="LYK37" s="120"/>
      <c r="LYL37" s="177"/>
      <c r="LYM37" s="120"/>
      <c r="LYN37" s="177"/>
      <c r="LYO37" s="120"/>
      <c r="LYP37" s="177"/>
      <c r="LYQ37" s="120"/>
      <c r="LYR37" s="177"/>
      <c r="LYS37" s="120"/>
      <c r="LYT37" s="177"/>
      <c r="LYU37" s="120"/>
      <c r="LYV37" s="177"/>
      <c r="LYW37" s="120"/>
      <c r="LYX37" s="177"/>
      <c r="LYY37" s="120"/>
      <c r="LYZ37" s="177"/>
      <c r="LZA37" s="120"/>
      <c r="LZB37" s="177"/>
      <c r="LZC37" s="120"/>
      <c r="LZD37" s="177"/>
      <c r="LZE37" s="120"/>
      <c r="LZF37" s="177"/>
      <c r="LZG37" s="120"/>
      <c r="LZH37" s="177"/>
      <c r="LZI37" s="120"/>
      <c r="LZJ37" s="177"/>
      <c r="LZK37" s="120"/>
      <c r="LZL37" s="177"/>
      <c r="LZM37" s="120"/>
      <c r="LZN37" s="177"/>
      <c r="LZO37" s="120"/>
      <c r="LZP37" s="177"/>
      <c r="LZQ37" s="120"/>
      <c r="LZR37" s="177"/>
      <c r="LZS37" s="120"/>
      <c r="LZT37" s="177"/>
      <c r="LZU37" s="120"/>
      <c r="LZV37" s="177"/>
      <c r="LZW37" s="120"/>
      <c r="LZX37" s="177"/>
      <c r="LZY37" s="120"/>
      <c r="LZZ37" s="177"/>
      <c r="MAA37" s="120"/>
      <c r="MAB37" s="177"/>
      <c r="MAC37" s="120"/>
      <c r="MAD37" s="177"/>
      <c r="MAE37" s="120"/>
      <c r="MAF37" s="177"/>
      <c r="MAG37" s="120"/>
      <c r="MAH37" s="177"/>
      <c r="MAI37" s="120"/>
      <c r="MAJ37" s="177"/>
      <c r="MAK37" s="120"/>
      <c r="MAL37" s="177"/>
      <c r="MAM37" s="120"/>
      <c r="MAN37" s="177"/>
      <c r="MAO37" s="120"/>
      <c r="MAP37" s="177"/>
      <c r="MAQ37" s="120"/>
      <c r="MAR37" s="177"/>
      <c r="MAS37" s="120"/>
      <c r="MAT37" s="177"/>
      <c r="MAU37" s="120"/>
      <c r="MAV37" s="177"/>
      <c r="MAW37" s="120"/>
      <c r="MAX37" s="177"/>
      <c r="MAY37" s="120"/>
      <c r="MAZ37" s="177"/>
      <c r="MBA37" s="120"/>
      <c r="MBB37" s="177"/>
      <c r="MBC37" s="120"/>
      <c r="MBD37" s="177"/>
      <c r="MBE37" s="120"/>
      <c r="MBF37" s="177"/>
      <c r="MBG37" s="120"/>
      <c r="MBH37" s="177"/>
      <c r="MBI37" s="120"/>
      <c r="MBJ37" s="177"/>
      <c r="MBK37" s="120"/>
      <c r="MBL37" s="177"/>
      <c r="MBM37" s="120"/>
      <c r="MBN37" s="177"/>
      <c r="MBO37" s="120"/>
      <c r="MBP37" s="177"/>
      <c r="MBQ37" s="120"/>
      <c r="MBR37" s="177"/>
      <c r="MBS37" s="120"/>
      <c r="MBT37" s="177"/>
      <c r="MBU37" s="120"/>
      <c r="MBV37" s="177"/>
      <c r="MBW37" s="120"/>
      <c r="MBX37" s="177"/>
      <c r="MBY37" s="120"/>
      <c r="MBZ37" s="177"/>
      <c r="MCA37" s="120"/>
      <c r="MCB37" s="177"/>
      <c r="MCC37" s="120"/>
      <c r="MCD37" s="177"/>
      <c r="MCE37" s="120"/>
      <c r="MCF37" s="177"/>
      <c r="MCG37" s="120"/>
      <c r="MCH37" s="177"/>
      <c r="MCI37" s="120"/>
      <c r="MCJ37" s="177"/>
      <c r="MCK37" s="120"/>
      <c r="MCL37" s="177"/>
      <c r="MCM37" s="120"/>
      <c r="MCN37" s="177"/>
      <c r="MCO37" s="120"/>
      <c r="MCP37" s="177"/>
      <c r="MCQ37" s="120"/>
      <c r="MCR37" s="177"/>
      <c r="MCS37" s="120"/>
      <c r="MCT37" s="177"/>
      <c r="MCU37" s="120"/>
      <c r="MCV37" s="177"/>
      <c r="MCW37" s="120"/>
      <c r="MCX37" s="177"/>
      <c r="MCY37" s="120"/>
      <c r="MCZ37" s="177"/>
      <c r="MDA37" s="120"/>
      <c r="MDB37" s="177"/>
      <c r="MDC37" s="120"/>
      <c r="MDD37" s="177"/>
      <c r="MDE37" s="120"/>
      <c r="MDF37" s="177"/>
      <c r="MDG37" s="120"/>
      <c r="MDH37" s="177"/>
      <c r="MDI37" s="120"/>
      <c r="MDJ37" s="177"/>
      <c r="MDK37" s="120"/>
      <c r="MDL37" s="177"/>
      <c r="MDM37" s="120"/>
      <c r="MDN37" s="177"/>
      <c r="MDO37" s="120"/>
      <c r="MDP37" s="177"/>
      <c r="MDQ37" s="120"/>
      <c r="MDR37" s="177"/>
      <c r="MDS37" s="120"/>
      <c r="MDT37" s="177"/>
      <c r="MDU37" s="120"/>
      <c r="MDV37" s="177"/>
      <c r="MDW37" s="120"/>
      <c r="MDX37" s="177"/>
      <c r="MDY37" s="120"/>
      <c r="MDZ37" s="177"/>
      <c r="MEA37" s="120"/>
      <c r="MEB37" s="177"/>
      <c r="MEC37" s="120"/>
      <c r="MED37" s="177"/>
      <c r="MEE37" s="120"/>
      <c r="MEF37" s="177"/>
      <c r="MEG37" s="120"/>
      <c r="MEH37" s="177"/>
      <c r="MEI37" s="120"/>
      <c r="MEJ37" s="177"/>
      <c r="MEK37" s="120"/>
      <c r="MEL37" s="177"/>
      <c r="MEM37" s="120"/>
      <c r="MEN37" s="177"/>
      <c r="MEO37" s="120"/>
      <c r="MEP37" s="177"/>
      <c r="MEQ37" s="120"/>
      <c r="MER37" s="177"/>
      <c r="MES37" s="120"/>
      <c r="MET37" s="177"/>
      <c r="MEU37" s="120"/>
      <c r="MEV37" s="177"/>
      <c r="MEW37" s="120"/>
      <c r="MEX37" s="177"/>
      <c r="MEY37" s="120"/>
      <c r="MEZ37" s="177"/>
      <c r="MFA37" s="120"/>
      <c r="MFB37" s="177"/>
      <c r="MFC37" s="120"/>
      <c r="MFD37" s="177"/>
      <c r="MFE37" s="120"/>
      <c r="MFF37" s="177"/>
      <c r="MFG37" s="120"/>
      <c r="MFH37" s="177"/>
      <c r="MFI37" s="120"/>
      <c r="MFJ37" s="177"/>
      <c r="MFK37" s="120"/>
      <c r="MFL37" s="177"/>
      <c r="MFM37" s="120"/>
      <c r="MFN37" s="177"/>
      <c r="MFO37" s="120"/>
      <c r="MFP37" s="177"/>
      <c r="MFQ37" s="120"/>
      <c r="MFR37" s="177"/>
      <c r="MFS37" s="120"/>
      <c r="MFT37" s="177"/>
      <c r="MFU37" s="120"/>
      <c r="MFV37" s="177"/>
      <c r="MFW37" s="120"/>
      <c r="MFX37" s="177"/>
      <c r="MFY37" s="120"/>
      <c r="MFZ37" s="177"/>
      <c r="MGA37" s="120"/>
      <c r="MGB37" s="177"/>
      <c r="MGC37" s="120"/>
      <c r="MGD37" s="177"/>
      <c r="MGE37" s="120"/>
      <c r="MGF37" s="177"/>
      <c r="MGG37" s="120"/>
      <c r="MGH37" s="177"/>
      <c r="MGI37" s="120"/>
      <c r="MGJ37" s="177"/>
      <c r="MGK37" s="120"/>
      <c r="MGL37" s="177"/>
      <c r="MGM37" s="120"/>
      <c r="MGN37" s="177"/>
      <c r="MGO37" s="120"/>
      <c r="MGP37" s="177"/>
      <c r="MGQ37" s="120"/>
      <c r="MGR37" s="177"/>
      <c r="MGS37" s="120"/>
      <c r="MGT37" s="177"/>
      <c r="MGU37" s="120"/>
      <c r="MGV37" s="177"/>
      <c r="MGW37" s="120"/>
      <c r="MGX37" s="177"/>
      <c r="MGY37" s="120"/>
      <c r="MGZ37" s="177"/>
      <c r="MHA37" s="120"/>
      <c r="MHB37" s="177"/>
      <c r="MHC37" s="120"/>
      <c r="MHD37" s="177"/>
      <c r="MHE37" s="120"/>
      <c r="MHF37" s="177"/>
      <c r="MHG37" s="120"/>
      <c r="MHH37" s="177"/>
      <c r="MHI37" s="120"/>
      <c r="MHJ37" s="177"/>
      <c r="MHK37" s="120"/>
      <c r="MHL37" s="177"/>
      <c r="MHM37" s="120"/>
      <c r="MHN37" s="177"/>
      <c r="MHO37" s="120"/>
      <c r="MHP37" s="177"/>
      <c r="MHQ37" s="120"/>
      <c r="MHR37" s="177"/>
      <c r="MHS37" s="120"/>
      <c r="MHT37" s="177"/>
      <c r="MHU37" s="120"/>
      <c r="MHV37" s="177"/>
      <c r="MHW37" s="120"/>
      <c r="MHX37" s="177"/>
      <c r="MHY37" s="120"/>
      <c r="MHZ37" s="177"/>
      <c r="MIA37" s="120"/>
      <c r="MIB37" s="177"/>
      <c r="MIC37" s="120"/>
      <c r="MID37" s="177"/>
      <c r="MIE37" s="120"/>
      <c r="MIF37" s="177"/>
      <c r="MIG37" s="120"/>
      <c r="MIH37" s="177"/>
      <c r="MII37" s="120"/>
      <c r="MIJ37" s="177"/>
      <c r="MIK37" s="120"/>
      <c r="MIL37" s="177"/>
      <c r="MIM37" s="120"/>
      <c r="MIN37" s="177"/>
      <c r="MIO37" s="120"/>
      <c r="MIP37" s="177"/>
      <c r="MIQ37" s="120"/>
      <c r="MIR37" s="177"/>
      <c r="MIS37" s="120"/>
      <c r="MIT37" s="177"/>
      <c r="MIU37" s="120"/>
      <c r="MIV37" s="177"/>
      <c r="MIW37" s="120"/>
      <c r="MIX37" s="177"/>
      <c r="MIY37" s="120"/>
      <c r="MIZ37" s="177"/>
      <c r="MJA37" s="120"/>
      <c r="MJB37" s="177"/>
      <c r="MJC37" s="120"/>
      <c r="MJD37" s="177"/>
      <c r="MJE37" s="120"/>
      <c r="MJF37" s="177"/>
      <c r="MJG37" s="120"/>
      <c r="MJH37" s="177"/>
      <c r="MJI37" s="120"/>
      <c r="MJJ37" s="177"/>
      <c r="MJK37" s="120"/>
      <c r="MJL37" s="177"/>
      <c r="MJM37" s="120"/>
      <c r="MJN37" s="177"/>
      <c r="MJO37" s="120"/>
      <c r="MJP37" s="177"/>
      <c r="MJQ37" s="120"/>
      <c r="MJR37" s="177"/>
      <c r="MJS37" s="120"/>
      <c r="MJT37" s="177"/>
      <c r="MJU37" s="120"/>
      <c r="MJV37" s="177"/>
      <c r="MJW37" s="120"/>
      <c r="MJX37" s="177"/>
      <c r="MJY37" s="120"/>
      <c r="MJZ37" s="177"/>
      <c r="MKA37" s="120"/>
      <c r="MKB37" s="177"/>
      <c r="MKC37" s="120"/>
      <c r="MKD37" s="177"/>
      <c r="MKE37" s="120"/>
      <c r="MKF37" s="177"/>
      <c r="MKG37" s="120"/>
      <c r="MKH37" s="177"/>
      <c r="MKI37" s="120"/>
      <c r="MKJ37" s="177"/>
      <c r="MKK37" s="120"/>
      <c r="MKL37" s="177"/>
      <c r="MKM37" s="120"/>
      <c r="MKN37" s="177"/>
      <c r="MKO37" s="120"/>
      <c r="MKP37" s="177"/>
      <c r="MKQ37" s="120"/>
      <c r="MKR37" s="177"/>
      <c r="MKS37" s="120"/>
      <c r="MKT37" s="177"/>
      <c r="MKU37" s="120"/>
      <c r="MKV37" s="177"/>
      <c r="MKW37" s="120"/>
      <c r="MKX37" s="177"/>
      <c r="MKY37" s="120"/>
      <c r="MKZ37" s="177"/>
      <c r="MLA37" s="120"/>
      <c r="MLB37" s="177"/>
      <c r="MLC37" s="120"/>
      <c r="MLD37" s="177"/>
      <c r="MLE37" s="120"/>
      <c r="MLF37" s="177"/>
      <c r="MLG37" s="120"/>
      <c r="MLH37" s="177"/>
      <c r="MLI37" s="120"/>
      <c r="MLJ37" s="177"/>
      <c r="MLK37" s="120"/>
      <c r="MLL37" s="177"/>
      <c r="MLM37" s="120"/>
      <c r="MLN37" s="177"/>
      <c r="MLO37" s="120"/>
      <c r="MLP37" s="177"/>
      <c r="MLQ37" s="120"/>
      <c r="MLR37" s="177"/>
      <c r="MLS37" s="120"/>
      <c r="MLT37" s="177"/>
      <c r="MLU37" s="120"/>
      <c r="MLV37" s="177"/>
      <c r="MLW37" s="120"/>
      <c r="MLX37" s="177"/>
      <c r="MLY37" s="120"/>
      <c r="MLZ37" s="177"/>
      <c r="MMA37" s="120"/>
      <c r="MMB37" s="177"/>
      <c r="MMC37" s="120"/>
      <c r="MMD37" s="177"/>
      <c r="MME37" s="120"/>
      <c r="MMF37" s="177"/>
      <c r="MMG37" s="120"/>
      <c r="MMH37" s="177"/>
      <c r="MMI37" s="120"/>
      <c r="MMJ37" s="177"/>
      <c r="MMK37" s="120"/>
      <c r="MML37" s="177"/>
      <c r="MMM37" s="120"/>
      <c r="MMN37" s="177"/>
      <c r="MMO37" s="120"/>
      <c r="MMP37" s="177"/>
      <c r="MMQ37" s="120"/>
      <c r="MMR37" s="177"/>
      <c r="MMS37" s="120"/>
      <c r="MMT37" s="177"/>
      <c r="MMU37" s="120"/>
      <c r="MMV37" s="177"/>
      <c r="MMW37" s="120"/>
      <c r="MMX37" s="177"/>
      <c r="MMY37" s="120"/>
      <c r="MMZ37" s="177"/>
      <c r="MNA37" s="120"/>
      <c r="MNB37" s="177"/>
      <c r="MNC37" s="120"/>
      <c r="MND37" s="177"/>
      <c r="MNE37" s="120"/>
      <c r="MNF37" s="177"/>
      <c r="MNG37" s="120"/>
      <c r="MNH37" s="177"/>
      <c r="MNI37" s="120"/>
      <c r="MNJ37" s="177"/>
      <c r="MNK37" s="120"/>
      <c r="MNL37" s="177"/>
      <c r="MNM37" s="120"/>
      <c r="MNN37" s="177"/>
      <c r="MNO37" s="120"/>
      <c r="MNP37" s="177"/>
      <c r="MNQ37" s="120"/>
      <c r="MNR37" s="177"/>
      <c r="MNS37" s="120"/>
      <c r="MNT37" s="177"/>
      <c r="MNU37" s="120"/>
      <c r="MNV37" s="177"/>
      <c r="MNW37" s="120"/>
      <c r="MNX37" s="177"/>
      <c r="MNY37" s="120"/>
      <c r="MNZ37" s="177"/>
      <c r="MOA37" s="120"/>
      <c r="MOB37" s="177"/>
      <c r="MOC37" s="120"/>
      <c r="MOD37" s="177"/>
      <c r="MOE37" s="120"/>
      <c r="MOF37" s="177"/>
      <c r="MOG37" s="120"/>
      <c r="MOH37" s="177"/>
      <c r="MOI37" s="120"/>
      <c r="MOJ37" s="177"/>
      <c r="MOK37" s="120"/>
      <c r="MOL37" s="177"/>
      <c r="MOM37" s="120"/>
      <c r="MON37" s="177"/>
      <c r="MOO37" s="120"/>
      <c r="MOP37" s="177"/>
      <c r="MOQ37" s="120"/>
      <c r="MOR37" s="177"/>
      <c r="MOS37" s="120"/>
      <c r="MOT37" s="177"/>
      <c r="MOU37" s="120"/>
      <c r="MOV37" s="177"/>
      <c r="MOW37" s="120"/>
      <c r="MOX37" s="177"/>
      <c r="MOY37" s="120"/>
      <c r="MOZ37" s="177"/>
      <c r="MPA37" s="120"/>
      <c r="MPB37" s="177"/>
      <c r="MPC37" s="120"/>
      <c r="MPD37" s="177"/>
      <c r="MPE37" s="120"/>
      <c r="MPF37" s="177"/>
      <c r="MPG37" s="120"/>
      <c r="MPH37" s="177"/>
      <c r="MPI37" s="120"/>
      <c r="MPJ37" s="177"/>
      <c r="MPK37" s="120"/>
      <c r="MPL37" s="177"/>
      <c r="MPM37" s="120"/>
      <c r="MPN37" s="177"/>
      <c r="MPO37" s="120"/>
      <c r="MPP37" s="177"/>
      <c r="MPQ37" s="120"/>
      <c r="MPR37" s="177"/>
      <c r="MPS37" s="120"/>
      <c r="MPT37" s="177"/>
      <c r="MPU37" s="120"/>
      <c r="MPV37" s="177"/>
      <c r="MPW37" s="120"/>
      <c r="MPX37" s="177"/>
      <c r="MPY37" s="120"/>
      <c r="MPZ37" s="177"/>
      <c r="MQA37" s="120"/>
      <c r="MQB37" s="177"/>
      <c r="MQC37" s="120"/>
      <c r="MQD37" s="177"/>
      <c r="MQE37" s="120"/>
      <c r="MQF37" s="177"/>
      <c r="MQG37" s="120"/>
      <c r="MQH37" s="177"/>
      <c r="MQI37" s="120"/>
      <c r="MQJ37" s="177"/>
      <c r="MQK37" s="120"/>
      <c r="MQL37" s="177"/>
      <c r="MQM37" s="120"/>
      <c r="MQN37" s="177"/>
      <c r="MQO37" s="120"/>
      <c r="MQP37" s="177"/>
      <c r="MQQ37" s="120"/>
      <c r="MQR37" s="177"/>
      <c r="MQS37" s="120"/>
      <c r="MQT37" s="177"/>
      <c r="MQU37" s="120"/>
      <c r="MQV37" s="177"/>
      <c r="MQW37" s="120"/>
      <c r="MQX37" s="177"/>
      <c r="MQY37" s="120"/>
      <c r="MQZ37" s="177"/>
      <c r="MRA37" s="120"/>
      <c r="MRB37" s="177"/>
      <c r="MRC37" s="120"/>
      <c r="MRD37" s="177"/>
      <c r="MRE37" s="120"/>
      <c r="MRF37" s="177"/>
      <c r="MRG37" s="120"/>
      <c r="MRH37" s="177"/>
      <c r="MRI37" s="120"/>
      <c r="MRJ37" s="177"/>
      <c r="MRK37" s="120"/>
      <c r="MRL37" s="177"/>
      <c r="MRM37" s="120"/>
      <c r="MRN37" s="177"/>
      <c r="MRO37" s="120"/>
      <c r="MRP37" s="177"/>
      <c r="MRQ37" s="120"/>
      <c r="MRR37" s="177"/>
      <c r="MRS37" s="120"/>
      <c r="MRT37" s="177"/>
      <c r="MRU37" s="120"/>
      <c r="MRV37" s="177"/>
      <c r="MRW37" s="120"/>
      <c r="MRX37" s="177"/>
      <c r="MRY37" s="120"/>
      <c r="MRZ37" s="177"/>
      <c r="MSA37" s="120"/>
      <c r="MSB37" s="177"/>
      <c r="MSC37" s="120"/>
      <c r="MSD37" s="177"/>
      <c r="MSE37" s="120"/>
      <c r="MSF37" s="177"/>
      <c r="MSG37" s="120"/>
      <c r="MSH37" s="177"/>
      <c r="MSI37" s="120"/>
      <c r="MSJ37" s="177"/>
      <c r="MSK37" s="120"/>
      <c r="MSL37" s="177"/>
      <c r="MSM37" s="120"/>
      <c r="MSN37" s="177"/>
      <c r="MSO37" s="120"/>
      <c r="MSP37" s="177"/>
      <c r="MSQ37" s="120"/>
      <c r="MSR37" s="177"/>
      <c r="MSS37" s="120"/>
      <c r="MST37" s="177"/>
      <c r="MSU37" s="120"/>
      <c r="MSV37" s="177"/>
      <c r="MSW37" s="120"/>
      <c r="MSX37" s="177"/>
      <c r="MSY37" s="120"/>
      <c r="MSZ37" s="177"/>
      <c r="MTA37" s="120"/>
      <c r="MTB37" s="177"/>
      <c r="MTC37" s="120"/>
      <c r="MTD37" s="177"/>
      <c r="MTE37" s="120"/>
      <c r="MTF37" s="177"/>
      <c r="MTG37" s="120"/>
      <c r="MTH37" s="177"/>
      <c r="MTI37" s="120"/>
      <c r="MTJ37" s="177"/>
      <c r="MTK37" s="120"/>
      <c r="MTL37" s="177"/>
      <c r="MTM37" s="120"/>
      <c r="MTN37" s="177"/>
      <c r="MTO37" s="120"/>
      <c r="MTP37" s="177"/>
      <c r="MTQ37" s="120"/>
      <c r="MTR37" s="177"/>
      <c r="MTS37" s="120"/>
      <c r="MTT37" s="177"/>
      <c r="MTU37" s="120"/>
      <c r="MTV37" s="177"/>
      <c r="MTW37" s="120"/>
      <c r="MTX37" s="177"/>
      <c r="MTY37" s="120"/>
      <c r="MTZ37" s="177"/>
      <c r="MUA37" s="120"/>
      <c r="MUB37" s="177"/>
      <c r="MUC37" s="120"/>
      <c r="MUD37" s="177"/>
      <c r="MUE37" s="120"/>
      <c r="MUF37" s="177"/>
      <c r="MUG37" s="120"/>
      <c r="MUH37" s="177"/>
      <c r="MUI37" s="120"/>
      <c r="MUJ37" s="177"/>
      <c r="MUK37" s="120"/>
      <c r="MUL37" s="177"/>
      <c r="MUM37" s="120"/>
      <c r="MUN37" s="177"/>
      <c r="MUO37" s="120"/>
      <c r="MUP37" s="177"/>
      <c r="MUQ37" s="120"/>
      <c r="MUR37" s="177"/>
      <c r="MUS37" s="120"/>
      <c r="MUT37" s="177"/>
      <c r="MUU37" s="120"/>
      <c r="MUV37" s="177"/>
      <c r="MUW37" s="120"/>
      <c r="MUX37" s="177"/>
      <c r="MUY37" s="120"/>
      <c r="MUZ37" s="177"/>
      <c r="MVA37" s="120"/>
      <c r="MVB37" s="177"/>
      <c r="MVC37" s="120"/>
      <c r="MVD37" s="177"/>
      <c r="MVE37" s="120"/>
      <c r="MVF37" s="177"/>
      <c r="MVG37" s="120"/>
      <c r="MVH37" s="177"/>
      <c r="MVI37" s="120"/>
      <c r="MVJ37" s="177"/>
      <c r="MVK37" s="120"/>
      <c r="MVL37" s="177"/>
      <c r="MVM37" s="120"/>
      <c r="MVN37" s="177"/>
      <c r="MVO37" s="120"/>
      <c r="MVP37" s="177"/>
      <c r="MVQ37" s="120"/>
      <c r="MVR37" s="177"/>
      <c r="MVS37" s="120"/>
      <c r="MVT37" s="177"/>
      <c r="MVU37" s="120"/>
      <c r="MVV37" s="177"/>
      <c r="MVW37" s="120"/>
      <c r="MVX37" s="177"/>
      <c r="MVY37" s="120"/>
      <c r="MVZ37" s="177"/>
      <c r="MWA37" s="120"/>
      <c r="MWB37" s="177"/>
      <c r="MWC37" s="120"/>
      <c r="MWD37" s="177"/>
      <c r="MWE37" s="120"/>
      <c r="MWF37" s="177"/>
      <c r="MWG37" s="120"/>
      <c r="MWH37" s="177"/>
      <c r="MWI37" s="120"/>
      <c r="MWJ37" s="177"/>
      <c r="MWK37" s="120"/>
      <c r="MWL37" s="177"/>
      <c r="MWM37" s="120"/>
      <c r="MWN37" s="177"/>
      <c r="MWO37" s="120"/>
      <c r="MWP37" s="177"/>
      <c r="MWQ37" s="120"/>
      <c r="MWR37" s="177"/>
      <c r="MWS37" s="120"/>
      <c r="MWT37" s="177"/>
      <c r="MWU37" s="120"/>
      <c r="MWV37" s="177"/>
      <c r="MWW37" s="120"/>
      <c r="MWX37" s="177"/>
      <c r="MWY37" s="120"/>
      <c r="MWZ37" s="177"/>
      <c r="MXA37" s="120"/>
      <c r="MXB37" s="177"/>
      <c r="MXC37" s="120"/>
      <c r="MXD37" s="177"/>
      <c r="MXE37" s="120"/>
      <c r="MXF37" s="177"/>
      <c r="MXG37" s="120"/>
      <c r="MXH37" s="177"/>
      <c r="MXI37" s="120"/>
      <c r="MXJ37" s="177"/>
      <c r="MXK37" s="120"/>
      <c r="MXL37" s="177"/>
      <c r="MXM37" s="120"/>
      <c r="MXN37" s="177"/>
      <c r="MXO37" s="120"/>
      <c r="MXP37" s="177"/>
      <c r="MXQ37" s="120"/>
      <c r="MXR37" s="177"/>
      <c r="MXS37" s="120"/>
      <c r="MXT37" s="177"/>
      <c r="MXU37" s="120"/>
      <c r="MXV37" s="177"/>
      <c r="MXW37" s="120"/>
      <c r="MXX37" s="177"/>
      <c r="MXY37" s="120"/>
      <c r="MXZ37" s="177"/>
      <c r="MYA37" s="120"/>
      <c r="MYB37" s="177"/>
      <c r="MYC37" s="120"/>
      <c r="MYD37" s="177"/>
      <c r="MYE37" s="120"/>
      <c r="MYF37" s="177"/>
      <c r="MYG37" s="120"/>
      <c r="MYH37" s="177"/>
      <c r="MYI37" s="120"/>
      <c r="MYJ37" s="177"/>
      <c r="MYK37" s="120"/>
      <c r="MYL37" s="177"/>
      <c r="MYM37" s="120"/>
      <c r="MYN37" s="177"/>
      <c r="MYO37" s="120"/>
      <c r="MYP37" s="177"/>
      <c r="MYQ37" s="120"/>
      <c r="MYR37" s="177"/>
      <c r="MYS37" s="120"/>
      <c r="MYT37" s="177"/>
      <c r="MYU37" s="120"/>
      <c r="MYV37" s="177"/>
      <c r="MYW37" s="120"/>
      <c r="MYX37" s="177"/>
      <c r="MYY37" s="120"/>
      <c r="MYZ37" s="177"/>
      <c r="MZA37" s="120"/>
      <c r="MZB37" s="177"/>
      <c r="MZC37" s="120"/>
      <c r="MZD37" s="177"/>
      <c r="MZE37" s="120"/>
      <c r="MZF37" s="177"/>
      <c r="MZG37" s="120"/>
      <c r="MZH37" s="177"/>
      <c r="MZI37" s="120"/>
      <c r="MZJ37" s="177"/>
      <c r="MZK37" s="120"/>
      <c r="MZL37" s="177"/>
      <c r="MZM37" s="120"/>
      <c r="MZN37" s="177"/>
      <c r="MZO37" s="120"/>
      <c r="MZP37" s="177"/>
      <c r="MZQ37" s="120"/>
      <c r="MZR37" s="177"/>
      <c r="MZS37" s="120"/>
      <c r="MZT37" s="177"/>
      <c r="MZU37" s="120"/>
      <c r="MZV37" s="177"/>
      <c r="MZW37" s="120"/>
      <c r="MZX37" s="177"/>
      <c r="MZY37" s="120"/>
      <c r="MZZ37" s="177"/>
      <c r="NAA37" s="120"/>
      <c r="NAB37" s="177"/>
      <c r="NAC37" s="120"/>
      <c r="NAD37" s="177"/>
      <c r="NAE37" s="120"/>
      <c r="NAF37" s="177"/>
      <c r="NAG37" s="120"/>
      <c r="NAH37" s="177"/>
      <c r="NAI37" s="120"/>
      <c r="NAJ37" s="177"/>
      <c r="NAK37" s="120"/>
      <c r="NAL37" s="177"/>
      <c r="NAM37" s="120"/>
      <c r="NAN37" s="177"/>
      <c r="NAO37" s="120"/>
      <c r="NAP37" s="177"/>
      <c r="NAQ37" s="120"/>
      <c r="NAR37" s="177"/>
      <c r="NAS37" s="120"/>
      <c r="NAT37" s="177"/>
      <c r="NAU37" s="120"/>
      <c r="NAV37" s="177"/>
      <c r="NAW37" s="120"/>
      <c r="NAX37" s="177"/>
      <c r="NAY37" s="120"/>
      <c r="NAZ37" s="177"/>
      <c r="NBA37" s="120"/>
      <c r="NBB37" s="177"/>
      <c r="NBC37" s="120"/>
      <c r="NBD37" s="177"/>
      <c r="NBE37" s="120"/>
      <c r="NBF37" s="177"/>
      <c r="NBG37" s="120"/>
      <c r="NBH37" s="177"/>
      <c r="NBI37" s="120"/>
      <c r="NBJ37" s="177"/>
      <c r="NBK37" s="120"/>
      <c r="NBL37" s="177"/>
      <c r="NBM37" s="120"/>
      <c r="NBN37" s="177"/>
      <c r="NBO37" s="120"/>
      <c r="NBP37" s="177"/>
      <c r="NBQ37" s="120"/>
      <c r="NBR37" s="177"/>
      <c r="NBS37" s="120"/>
      <c r="NBT37" s="177"/>
      <c r="NBU37" s="120"/>
      <c r="NBV37" s="177"/>
      <c r="NBW37" s="120"/>
      <c r="NBX37" s="177"/>
      <c r="NBY37" s="120"/>
      <c r="NBZ37" s="177"/>
      <c r="NCA37" s="120"/>
      <c r="NCB37" s="177"/>
      <c r="NCC37" s="120"/>
      <c r="NCD37" s="177"/>
      <c r="NCE37" s="120"/>
      <c r="NCF37" s="177"/>
      <c r="NCG37" s="120"/>
      <c r="NCH37" s="177"/>
      <c r="NCI37" s="120"/>
      <c r="NCJ37" s="177"/>
      <c r="NCK37" s="120"/>
      <c r="NCL37" s="177"/>
      <c r="NCM37" s="120"/>
      <c r="NCN37" s="177"/>
      <c r="NCO37" s="120"/>
      <c r="NCP37" s="177"/>
      <c r="NCQ37" s="120"/>
      <c r="NCR37" s="177"/>
      <c r="NCS37" s="120"/>
      <c r="NCT37" s="177"/>
      <c r="NCU37" s="120"/>
      <c r="NCV37" s="177"/>
      <c r="NCW37" s="120"/>
      <c r="NCX37" s="177"/>
      <c r="NCY37" s="120"/>
      <c r="NCZ37" s="177"/>
      <c r="NDA37" s="120"/>
      <c r="NDB37" s="177"/>
      <c r="NDC37" s="120"/>
      <c r="NDD37" s="177"/>
      <c r="NDE37" s="120"/>
      <c r="NDF37" s="177"/>
      <c r="NDG37" s="120"/>
      <c r="NDH37" s="177"/>
      <c r="NDI37" s="120"/>
      <c r="NDJ37" s="177"/>
      <c r="NDK37" s="120"/>
      <c r="NDL37" s="177"/>
      <c r="NDM37" s="120"/>
      <c r="NDN37" s="177"/>
      <c r="NDO37" s="120"/>
      <c r="NDP37" s="177"/>
      <c r="NDQ37" s="120"/>
      <c r="NDR37" s="177"/>
      <c r="NDS37" s="120"/>
      <c r="NDT37" s="177"/>
      <c r="NDU37" s="120"/>
      <c r="NDV37" s="177"/>
      <c r="NDW37" s="120"/>
      <c r="NDX37" s="177"/>
      <c r="NDY37" s="120"/>
      <c r="NDZ37" s="177"/>
      <c r="NEA37" s="120"/>
      <c r="NEB37" s="177"/>
      <c r="NEC37" s="120"/>
      <c r="NED37" s="177"/>
      <c r="NEE37" s="120"/>
      <c r="NEF37" s="177"/>
      <c r="NEG37" s="120"/>
      <c r="NEH37" s="177"/>
      <c r="NEI37" s="120"/>
      <c r="NEJ37" s="177"/>
      <c r="NEK37" s="120"/>
      <c r="NEL37" s="177"/>
      <c r="NEM37" s="120"/>
      <c r="NEN37" s="177"/>
      <c r="NEO37" s="120"/>
      <c r="NEP37" s="177"/>
      <c r="NEQ37" s="120"/>
      <c r="NER37" s="177"/>
      <c r="NES37" s="120"/>
      <c r="NET37" s="177"/>
      <c r="NEU37" s="120"/>
      <c r="NEV37" s="177"/>
      <c r="NEW37" s="120"/>
      <c r="NEX37" s="177"/>
      <c r="NEY37" s="120"/>
      <c r="NEZ37" s="177"/>
      <c r="NFA37" s="120"/>
      <c r="NFB37" s="177"/>
      <c r="NFC37" s="120"/>
      <c r="NFD37" s="177"/>
      <c r="NFE37" s="120"/>
      <c r="NFF37" s="177"/>
      <c r="NFG37" s="120"/>
      <c r="NFH37" s="177"/>
      <c r="NFI37" s="120"/>
      <c r="NFJ37" s="177"/>
      <c r="NFK37" s="120"/>
      <c r="NFL37" s="177"/>
      <c r="NFM37" s="120"/>
      <c r="NFN37" s="177"/>
      <c r="NFO37" s="120"/>
      <c r="NFP37" s="177"/>
      <c r="NFQ37" s="120"/>
      <c r="NFR37" s="177"/>
      <c r="NFS37" s="120"/>
      <c r="NFT37" s="177"/>
      <c r="NFU37" s="120"/>
      <c r="NFV37" s="177"/>
      <c r="NFW37" s="120"/>
      <c r="NFX37" s="177"/>
      <c r="NFY37" s="120"/>
      <c r="NFZ37" s="177"/>
      <c r="NGA37" s="120"/>
      <c r="NGB37" s="177"/>
      <c r="NGC37" s="120"/>
      <c r="NGD37" s="177"/>
      <c r="NGE37" s="120"/>
      <c r="NGF37" s="177"/>
      <c r="NGG37" s="120"/>
      <c r="NGH37" s="177"/>
      <c r="NGI37" s="120"/>
      <c r="NGJ37" s="177"/>
      <c r="NGK37" s="120"/>
      <c r="NGL37" s="177"/>
      <c r="NGM37" s="120"/>
      <c r="NGN37" s="177"/>
      <c r="NGO37" s="120"/>
      <c r="NGP37" s="177"/>
      <c r="NGQ37" s="120"/>
      <c r="NGR37" s="177"/>
      <c r="NGS37" s="120"/>
      <c r="NGT37" s="177"/>
      <c r="NGU37" s="120"/>
      <c r="NGV37" s="177"/>
      <c r="NGW37" s="120"/>
      <c r="NGX37" s="177"/>
      <c r="NGY37" s="120"/>
      <c r="NGZ37" s="177"/>
      <c r="NHA37" s="120"/>
      <c r="NHB37" s="177"/>
      <c r="NHC37" s="120"/>
      <c r="NHD37" s="177"/>
      <c r="NHE37" s="120"/>
      <c r="NHF37" s="177"/>
      <c r="NHG37" s="120"/>
      <c r="NHH37" s="177"/>
      <c r="NHI37" s="120"/>
      <c r="NHJ37" s="177"/>
      <c r="NHK37" s="120"/>
      <c r="NHL37" s="177"/>
      <c r="NHM37" s="120"/>
      <c r="NHN37" s="177"/>
      <c r="NHO37" s="120"/>
      <c r="NHP37" s="177"/>
      <c r="NHQ37" s="120"/>
      <c r="NHR37" s="177"/>
      <c r="NHS37" s="120"/>
      <c r="NHT37" s="177"/>
      <c r="NHU37" s="120"/>
      <c r="NHV37" s="177"/>
      <c r="NHW37" s="120"/>
      <c r="NHX37" s="177"/>
      <c r="NHY37" s="120"/>
      <c r="NHZ37" s="177"/>
      <c r="NIA37" s="120"/>
      <c r="NIB37" s="177"/>
      <c r="NIC37" s="120"/>
      <c r="NID37" s="177"/>
      <c r="NIE37" s="120"/>
      <c r="NIF37" s="177"/>
      <c r="NIG37" s="120"/>
      <c r="NIH37" s="177"/>
      <c r="NII37" s="120"/>
      <c r="NIJ37" s="177"/>
      <c r="NIK37" s="120"/>
      <c r="NIL37" s="177"/>
      <c r="NIM37" s="120"/>
      <c r="NIN37" s="177"/>
      <c r="NIO37" s="120"/>
      <c r="NIP37" s="177"/>
      <c r="NIQ37" s="120"/>
      <c r="NIR37" s="177"/>
      <c r="NIS37" s="120"/>
      <c r="NIT37" s="177"/>
      <c r="NIU37" s="120"/>
      <c r="NIV37" s="177"/>
      <c r="NIW37" s="120"/>
      <c r="NIX37" s="177"/>
      <c r="NIY37" s="120"/>
      <c r="NIZ37" s="177"/>
      <c r="NJA37" s="120"/>
      <c r="NJB37" s="177"/>
      <c r="NJC37" s="120"/>
      <c r="NJD37" s="177"/>
      <c r="NJE37" s="120"/>
      <c r="NJF37" s="177"/>
      <c r="NJG37" s="120"/>
      <c r="NJH37" s="177"/>
      <c r="NJI37" s="120"/>
      <c r="NJJ37" s="177"/>
      <c r="NJK37" s="120"/>
      <c r="NJL37" s="177"/>
      <c r="NJM37" s="120"/>
      <c r="NJN37" s="177"/>
      <c r="NJO37" s="120"/>
      <c r="NJP37" s="177"/>
      <c r="NJQ37" s="120"/>
      <c r="NJR37" s="177"/>
      <c r="NJS37" s="120"/>
      <c r="NJT37" s="177"/>
      <c r="NJU37" s="120"/>
      <c r="NJV37" s="177"/>
      <c r="NJW37" s="120"/>
      <c r="NJX37" s="177"/>
      <c r="NJY37" s="120"/>
      <c r="NJZ37" s="177"/>
      <c r="NKA37" s="120"/>
      <c r="NKB37" s="177"/>
      <c r="NKC37" s="120"/>
      <c r="NKD37" s="177"/>
      <c r="NKE37" s="120"/>
      <c r="NKF37" s="177"/>
      <c r="NKG37" s="120"/>
      <c r="NKH37" s="177"/>
      <c r="NKI37" s="120"/>
      <c r="NKJ37" s="177"/>
      <c r="NKK37" s="120"/>
      <c r="NKL37" s="177"/>
      <c r="NKM37" s="120"/>
      <c r="NKN37" s="177"/>
      <c r="NKO37" s="120"/>
      <c r="NKP37" s="177"/>
      <c r="NKQ37" s="120"/>
      <c r="NKR37" s="177"/>
      <c r="NKS37" s="120"/>
      <c r="NKT37" s="177"/>
      <c r="NKU37" s="120"/>
      <c r="NKV37" s="177"/>
      <c r="NKW37" s="120"/>
      <c r="NKX37" s="177"/>
      <c r="NKY37" s="120"/>
      <c r="NKZ37" s="177"/>
      <c r="NLA37" s="120"/>
      <c r="NLB37" s="177"/>
      <c r="NLC37" s="120"/>
      <c r="NLD37" s="177"/>
      <c r="NLE37" s="120"/>
      <c r="NLF37" s="177"/>
      <c r="NLG37" s="120"/>
      <c r="NLH37" s="177"/>
      <c r="NLI37" s="120"/>
      <c r="NLJ37" s="177"/>
      <c r="NLK37" s="120"/>
      <c r="NLL37" s="177"/>
      <c r="NLM37" s="120"/>
      <c r="NLN37" s="177"/>
      <c r="NLO37" s="120"/>
      <c r="NLP37" s="177"/>
      <c r="NLQ37" s="120"/>
      <c r="NLR37" s="177"/>
      <c r="NLS37" s="120"/>
      <c r="NLT37" s="177"/>
      <c r="NLU37" s="120"/>
      <c r="NLV37" s="177"/>
      <c r="NLW37" s="120"/>
      <c r="NLX37" s="177"/>
      <c r="NLY37" s="120"/>
      <c r="NLZ37" s="177"/>
      <c r="NMA37" s="120"/>
      <c r="NMB37" s="177"/>
      <c r="NMC37" s="120"/>
      <c r="NMD37" s="177"/>
      <c r="NME37" s="120"/>
      <c r="NMF37" s="177"/>
      <c r="NMG37" s="120"/>
      <c r="NMH37" s="177"/>
      <c r="NMI37" s="120"/>
      <c r="NMJ37" s="177"/>
      <c r="NMK37" s="120"/>
      <c r="NML37" s="177"/>
      <c r="NMM37" s="120"/>
      <c r="NMN37" s="177"/>
      <c r="NMO37" s="120"/>
      <c r="NMP37" s="177"/>
      <c r="NMQ37" s="120"/>
      <c r="NMR37" s="177"/>
      <c r="NMS37" s="120"/>
      <c r="NMT37" s="177"/>
      <c r="NMU37" s="120"/>
      <c r="NMV37" s="177"/>
      <c r="NMW37" s="120"/>
      <c r="NMX37" s="177"/>
      <c r="NMY37" s="120"/>
      <c r="NMZ37" s="177"/>
      <c r="NNA37" s="120"/>
      <c r="NNB37" s="177"/>
      <c r="NNC37" s="120"/>
      <c r="NND37" s="177"/>
      <c r="NNE37" s="120"/>
      <c r="NNF37" s="177"/>
      <c r="NNG37" s="120"/>
      <c r="NNH37" s="177"/>
      <c r="NNI37" s="120"/>
      <c r="NNJ37" s="177"/>
      <c r="NNK37" s="120"/>
      <c r="NNL37" s="177"/>
      <c r="NNM37" s="120"/>
      <c r="NNN37" s="177"/>
      <c r="NNO37" s="120"/>
      <c r="NNP37" s="177"/>
      <c r="NNQ37" s="120"/>
      <c r="NNR37" s="177"/>
      <c r="NNS37" s="120"/>
      <c r="NNT37" s="177"/>
      <c r="NNU37" s="120"/>
      <c r="NNV37" s="177"/>
      <c r="NNW37" s="120"/>
      <c r="NNX37" s="177"/>
      <c r="NNY37" s="120"/>
      <c r="NNZ37" s="177"/>
      <c r="NOA37" s="120"/>
      <c r="NOB37" s="177"/>
      <c r="NOC37" s="120"/>
      <c r="NOD37" s="177"/>
      <c r="NOE37" s="120"/>
      <c r="NOF37" s="177"/>
      <c r="NOG37" s="120"/>
      <c r="NOH37" s="177"/>
      <c r="NOI37" s="120"/>
      <c r="NOJ37" s="177"/>
      <c r="NOK37" s="120"/>
      <c r="NOL37" s="177"/>
      <c r="NOM37" s="120"/>
      <c r="NON37" s="177"/>
      <c r="NOO37" s="120"/>
      <c r="NOP37" s="177"/>
      <c r="NOQ37" s="120"/>
      <c r="NOR37" s="177"/>
      <c r="NOS37" s="120"/>
      <c r="NOT37" s="177"/>
      <c r="NOU37" s="120"/>
      <c r="NOV37" s="177"/>
      <c r="NOW37" s="120"/>
      <c r="NOX37" s="177"/>
      <c r="NOY37" s="120"/>
      <c r="NOZ37" s="177"/>
      <c r="NPA37" s="120"/>
      <c r="NPB37" s="177"/>
      <c r="NPC37" s="120"/>
      <c r="NPD37" s="177"/>
      <c r="NPE37" s="120"/>
      <c r="NPF37" s="177"/>
      <c r="NPG37" s="120"/>
      <c r="NPH37" s="177"/>
      <c r="NPI37" s="120"/>
      <c r="NPJ37" s="177"/>
      <c r="NPK37" s="120"/>
      <c r="NPL37" s="177"/>
      <c r="NPM37" s="120"/>
      <c r="NPN37" s="177"/>
      <c r="NPO37" s="120"/>
      <c r="NPP37" s="177"/>
      <c r="NPQ37" s="120"/>
      <c r="NPR37" s="177"/>
      <c r="NPS37" s="120"/>
      <c r="NPT37" s="177"/>
      <c r="NPU37" s="120"/>
      <c r="NPV37" s="177"/>
      <c r="NPW37" s="120"/>
      <c r="NPX37" s="177"/>
      <c r="NPY37" s="120"/>
      <c r="NPZ37" s="177"/>
      <c r="NQA37" s="120"/>
      <c r="NQB37" s="177"/>
      <c r="NQC37" s="120"/>
      <c r="NQD37" s="177"/>
      <c r="NQE37" s="120"/>
      <c r="NQF37" s="177"/>
      <c r="NQG37" s="120"/>
      <c r="NQH37" s="177"/>
      <c r="NQI37" s="120"/>
      <c r="NQJ37" s="177"/>
      <c r="NQK37" s="120"/>
      <c r="NQL37" s="177"/>
      <c r="NQM37" s="120"/>
      <c r="NQN37" s="177"/>
      <c r="NQO37" s="120"/>
      <c r="NQP37" s="177"/>
      <c r="NQQ37" s="120"/>
      <c r="NQR37" s="177"/>
      <c r="NQS37" s="120"/>
      <c r="NQT37" s="177"/>
      <c r="NQU37" s="120"/>
      <c r="NQV37" s="177"/>
      <c r="NQW37" s="120"/>
      <c r="NQX37" s="177"/>
      <c r="NQY37" s="120"/>
      <c r="NQZ37" s="177"/>
      <c r="NRA37" s="120"/>
      <c r="NRB37" s="177"/>
      <c r="NRC37" s="120"/>
      <c r="NRD37" s="177"/>
      <c r="NRE37" s="120"/>
      <c r="NRF37" s="177"/>
      <c r="NRG37" s="120"/>
      <c r="NRH37" s="177"/>
      <c r="NRI37" s="120"/>
      <c r="NRJ37" s="177"/>
      <c r="NRK37" s="120"/>
      <c r="NRL37" s="177"/>
      <c r="NRM37" s="120"/>
      <c r="NRN37" s="177"/>
      <c r="NRO37" s="120"/>
      <c r="NRP37" s="177"/>
      <c r="NRQ37" s="120"/>
      <c r="NRR37" s="177"/>
      <c r="NRS37" s="120"/>
      <c r="NRT37" s="177"/>
      <c r="NRU37" s="120"/>
      <c r="NRV37" s="177"/>
      <c r="NRW37" s="120"/>
      <c r="NRX37" s="177"/>
      <c r="NRY37" s="120"/>
      <c r="NRZ37" s="177"/>
      <c r="NSA37" s="120"/>
      <c r="NSB37" s="177"/>
      <c r="NSC37" s="120"/>
      <c r="NSD37" s="177"/>
      <c r="NSE37" s="120"/>
      <c r="NSF37" s="177"/>
      <c r="NSG37" s="120"/>
      <c r="NSH37" s="177"/>
      <c r="NSI37" s="120"/>
      <c r="NSJ37" s="177"/>
      <c r="NSK37" s="120"/>
      <c r="NSL37" s="177"/>
      <c r="NSM37" s="120"/>
      <c r="NSN37" s="177"/>
      <c r="NSO37" s="120"/>
      <c r="NSP37" s="177"/>
      <c r="NSQ37" s="120"/>
      <c r="NSR37" s="177"/>
      <c r="NSS37" s="120"/>
      <c r="NST37" s="177"/>
      <c r="NSU37" s="120"/>
      <c r="NSV37" s="177"/>
      <c r="NSW37" s="120"/>
      <c r="NSX37" s="177"/>
      <c r="NSY37" s="120"/>
      <c r="NSZ37" s="177"/>
      <c r="NTA37" s="120"/>
      <c r="NTB37" s="177"/>
      <c r="NTC37" s="120"/>
      <c r="NTD37" s="177"/>
      <c r="NTE37" s="120"/>
      <c r="NTF37" s="177"/>
      <c r="NTG37" s="120"/>
      <c r="NTH37" s="177"/>
      <c r="NTI37" s="120"/>
      <c r="NTJ37" s="177"/>
      <c r="NTK37" s="120"/>
      <c r="NTL37" s="177"/>
      <c r="NTM37" s="120"/>
      <c r="NTN37" s="177"/>
      <c r="NTO37" s="120"/>
      <c r="NTP37" s="177"/>
      <c r="NTQ37" s="120"/>
      <c r="NTR37" s="177"/>
      <c r="NTS37" s="120"/>
      <c r="NTT37" s="177"/>
      <c r="NTU37" s="120"/>
      <c r="NTV37" s="177"/>
      <c r="NTW37" s="120"/>
      <c r="NTX37" s="177"/>
      <c r="NTY37" s="120"/>
      <c r="NTZ37" s="177"/>
      <c r="NUA37" s="120"/>
      <c r="NUB37" s="177"/>
      <c r="NUC37" s="120"/>
      <c r="NUD37" s="177"/>
      <c r="NUE37" s="120"/>
      <c r="NUF37" s="177"/>
      <c r="NUG37" s="120"/>
      <c r="NUH37" s="177"/>
      <c r="NUI37" s="120"/>
      <c r="NUJ37" s="177"/>
      <c r="NUK37" s="120"/>
      <c r="NUL37" s="177"/>
      <c r="NUM37" s="120"/>
      <c r="NUN37" s="177"/>
      <c r="NUO37" s="120"/>
      <c r="NUP37" s="177"/>
      <c r="NUQ37" s="120"/>
      <c r="NUR37" s="177"/>
      <c r="NUS37" s="120"/>
      <c r="NUT37" s="177"/>
      <c r="NUU37" s="120"/>
      <c r="NUV37" s="177"/>
      <c r="NUW37" s="120"/>
      <c r="NUX37" s="177"/>
      <c r="NUY37" s="120"/>
      <c r="NUZ37" s="177"/>
      <c r="NVA37" s="120"/>
      <c r="NVB37" s="177"/>
      <c r="NVC37" s="120"/>
      <c r="NVD37" s="177"/>
      <c r="NVE37" s="120"/>
      <c r="NVF37" s="177"/>
      <c r="NVG37" s="120"/>
      <c r="NVH37" s="177"/>
      <c r="NVI37" s="120"/>
      <c r="NVJ37" s="177"/>
      <c r="NVK37" s="120"/>
      <c r="NVL37" s="177"/>
      <c r="NVM37" s="120"/>
      <c r="NVN37" s="177"/>
      <c r="NVO37" s="120"/>
      <c r="NVP37" s="177"/>
      <c r="NVQ37" s="120"/>
      <c r="NVR37" s="177"/>
      <c r="NVS37" s="120"/>
      <c r="NVT37" s="177"/>
      <c r="NVU37" s="120"/>
      <c r="NVV37" s="177"/>
      <c r="NVW37" s="120"/>
      <c r="NVX37" s="177"/>
      <c r="NVY37" s="120"/>
      <c r="NVZ37" s="177"/>
      <c r="NWA37" s="120"/>
      <c r="NWB37" s="177"/>
      <c r="NWC37" s="120"/>
      <c r="NWD37" s="177"/>
      <c r="NWE37" s="120"/>
      <c r="NWF37" s="177"/>
      <c r="NWG37" s="120"/>
      <c r="NWH37" s="177"/>
      <c r="NWI37" s="120"/>
      <c r="NWJ37" s="177"/>
      <c r="NWK37" s="120"/>
      <c r="NWL37" s="177"/>
      <c r="NWM37" s="120"/>
      <c r="NWN37" s="177"/>
      <c r="NWO37" s="120"/>
      <c r="NWP37" s="177"/>
      <c r="NWQ37" s="120"/>
      <c r="NWR37" s="177"/>
      <c r="NWS37" s="120"/>
      <c r="NWT37" s="177"/>
      <c r="NWU37" s="120"/>
      <c r="NWV37" s="177"/>
      <c r="NWW37" s="120"/>
      <c r="NWX37" s="177"/>
      <c r="NWY37" s="120"/>
      <c r="NWZ37" s="177"/>
      <c r="NXA37" s="120"/>
      <c r="NXB37" s="177"/>
      <c r="NXC37" s="120"/>
      <c r="NXD37" s="177"/>
      <c r="NXE37" s="120"/>
      <c r="NXF37" s="177"/>
      <c r="NXG37" s="120"/>
      <c r="NXH37" s="177"/>
      <c r="NXI37" s="120"/>
      <c r="NXJ37" s="177"/>
      <c r="NXK37" s="120"/>
      <c r="NXL37" s="177"/>
      <c r="NXM37" s="120"/>
      <c r="NXN37" s="177"/>
      <c r="NXO37" s="120"/>
      <c r="NXP37" s="177"/>
      <c r="NXQ37" s="120"/>
      <c r="NXR37" s="177"/>
      <c r="NXS37" s="120"/>
      <c r="NXT37" s="177"/>
      <c r="NXU37" s="120"/>
      <c r="NXV37" s="177"/>
      <c r="NXW37" s="120"/>
      <c r="NXX37" s="177"/>
      <c r="NXY37" s="120"/>
      <c r="NXZ37" s="177"/>
      <c r="NYA37" s="120"/>
      <c r="NYB37" s="177"/>
      <c r="NYC37" s="120"/>
      <c r="NYD37" s="177"/>
      <c r="NYE37" s="120"/>
      <c r="NYF37" s="177"/>
      <c r="NYG37" s="120"/>
      <c r="NYH37" s="177"/>
      <c r="NYI37" s="120"/>
      <c r="NYJ37" s="177"/>
      <c r="NYK37" s="120"/>
      <c r="NYL37" s="177"/>
      <c r="NYM37" s="120"/>
      <c r="NYN37" s="177"/>
      <c r="NYO37" s="120"/>
      <c r="NYP37" s="177"/>
      <c r="NYQ37" s="120"/>
      <c r="NYR37" s="177"/>
      <c r="NYS37" s="120"/>
      <c r="NYT37" s="177"/>
      <c r="NYU37" s="120"/>
      <c r="NYV37" s="177"/>
      <c r="NYW37" s="120"/>
      <c r="NYX37" s="177"/>
      <c r="NYY37" s="120"/>
      <c r="NYZ37" s="177"/>
      <c r="NZA37" s="120"/>
      <c r="NZB37" s="177"/>
      <c r="NZC37" s="120"/>
      <c r="NZD37" s="177"/>
      <c r="NZE37" s="120"/>
      <c r="NZF37" s="177"/>
      <c r="NZG37" s="120"/>
      <c r="NZH37" s="177"/>
      <c r="NZI37" s="120"/>
      <c r="NZJ37" s="177"/>
      <c r="NZK37" s="120"/>
      <c r="NZL37" s="177"/>
      <c r="NZM37" s="120"/>
      <c r="NZN37" s="177"/>
      <c r="NZO37" s="120"/>
      <c r="NZP37" s="177"/>
      <c r="NZQ37" s="120"/>
      <c r="NZR37" s="177"/>
      <c r="NZS37" s="120"/>
      <c r="NZT37" s="177"/>
      <c r="NZU37" s="120"/>
      <c r="NZV37" s="177"/>
      <c r="NZW37" s="120"/>
      <c r="NZX37" s="177"/>
      <c r="NZY37" s="120"/>
      <c r="NZZ37" s="177"/>
      <c r="OAA37" s="120"/>
      <c r="OAB37" s="177"/>
      <c r="OAC37" s="120"/>
      <c r="OAD37" s="177"/>
      <c r="OAE37" s="120"/>
      <c r="OAF37" s="177"/>
      <c r="OAG37" s="120"/>
      <c r="OAH37" s="177"/>
      <c r="OAI37" s="120"/>
      <c r="OAJ37" s="177"/>
      <c r="OAK37" s="120"/>
      <c r="OAL37" s="177"/>
      <c r="OAM37" s="120"/>
      <c r="OAN37" s="177"/>
      <c r="OAO37" s="120"/>
      <c r="OAP37" s="177"/>
      <c r="OAQ37" s="120"/>
      <c r="OAR37" s="177"/>
      <c r="OAS37" s="120"/>
      <c r="OAT37" s="177"/>
      <c r="OAU37" s="120"/>
      <c r="OAV37" s="177"/>
      <c r="OAW37" s="120"/>
      <c r="OAX37" s="177"/>
      <c r="OAY37" s="120"/>
      <c r="OAZ37" s="177"/>
      <c r="OBA37" s="120"/>
      <c r="OBB37" s="177"/>
      <c r="OBC37" s="120"/>
      <c r="OBD37" s="177"/>
      <c r="OBE37" s="120"/>
      <c r="OBF37" s="177"/>
      <c r="OBG37" s="120"/>
      <c r="OBH37" s="177"/>
      <c r="OBI37" s="120"/>
      <c r="OBJ37" s="177"/>
      <c r="OBK37" s="120"/>
      <c r="OBL37" s="177"/>
      <c r="OBM37" s="120"/>
      <c r="OBN37" s="177"/>
      <c r="OBO37" s="120"/>
      <c r="OBP37" s="177"/>
      <c r="OBQ37" s="120"/>
      <c r="OBR37" s="177"/>
      <c r="OBS37" s="120"/>
      <c r="OBT37" s="177"/>
      <c r="OBU37" s="120"/>
      <c r="OBV37" s="177"/>
      <c r="OBW37" s="120"/>
      <c r="OBX37" s="177"/>
      <c r="OBY37" s="120"/>
      <c r="OBZ37" s="177"/>
      <c r="OCA37" s="120"/>
      <c r="OCB37" s="177"/>
      <c r="OCC37" s="120"/>
      <c r="OCD37" s="177"/>
      <c r="OCE37" s="120"/>
      <c r="OCF37" s="177"/>
      <c r="OCG37" s="120"/>
      <c r="OCH37" s="177"/>
      <c r="OCI37" s="120"/>
      <c r="OCJ37" s="177"/>
      <c r="OCK37" s="120"/>
      <c r="OCL37" s="177"/>
      <c r="OCM37" s="120"/>
      <c r="OCN37" s="177"/>
      <c r="OCO37" s="120"/>
      <c r="OCP37" s="177"/>
      <c r="OCQ37" s="120"/>
      <c r="OCR37" s="177"/>
      <c r="OCS37" s="120"/>
      <c r="OCT37" s="177"/>
      <c r="OCU37" s="120"/>
      <c r="OCV37" s="177"/>
      <c r="OCW37" s="120"/>
      <c r="OCX37" s="177"/>
      <c r="OCY37" s="120"/>
      <c r="OCZ37" s="177"/>
      <c r="ODA37" s="120"/>
      <c r="ODB37" s="177"/>
      <c r="ODC37" s="120"/>
      <c r="ODD37" s="177"/>
      <c r="ODE37" s="120"/>
      <c r="ODF37" s="177"/>
      <c r="ODG37" s="120"/>
      <c r="ODH37" s="177"/>
      <c r="ODI37" s="120"/>
      <c r="ODJ37" s="177"/>
      <c r="ODK37" s="120"/>
      <c r="ODL37" s="177"/>
      <c r="ODM37" s="120"/>
      <c r="ODN37" s="177"/>
      <c r="ODO37" s="120"/>
      <c r="ODP37" s="177"/>
      <c r="ODQ37" s="120"/>
      <c r="ODR37" s="177"/>
      <c r="ODS37" s="120"/>
      <c r="ODT37" s="177"/>
      <c r="ODU37" s="120"/>
      <c r="ODV37" s="177"/>
      <c r="ODW37" s="120"/>
      <c r="ODX37" s="177"/>
      <c r="ODY37" s="120"/>
      <c r="ODZ37" s="177"/>
      <c r="OEA37" s="120"/>
      <c r="OEB37" s="177"/>
      <c r="OEC37" s="120"/>
      <c r="OED37" s="177"/>
      <c r="OEE37" s="120"/>
      <c r="OEF37" s="177"/>
      <c r="OEG37" s="120"/>
      <c r="OEH37" s="177"/>
      <c r="OEI37" s="120"/>
      <c r="OEJ37" s="177"/>
      <c r="OEK37" s="120"/>
      <c r="OEL37" s="177"/>
      <c r="OEM37" s="120"/>
      <c r="OEN37" s="177"/>
      <c r="OEO37" s="120"/>
      <c r="OEP37" s="177"/>
      <c r="OEQ37" s="120"/>
      <c r="OER37" s="177"/>
      <c r="OES37" s="120"/>
      <c r="OET37" s="177"/>
      <c r="OEU37" s="120"/>
      <c r="OEV37" s="177"/>
      <c r="OEW37" s="120"/>
      <c r="OEX37" s="177"/>
      <c r="OEY37" s="120"/>
      <c r="OEZ37" s="177"/>
      <c r="OFA37" s="120"/>
      <c r="OFB37" s="177"/>
      <c r="OFC37" s="120"/>
      <c r="OFD37" s="177"/>
      <c r="OFE37" s="120"/>
      <c r="OFF37" s="177"/>
      <c r="OFG37" s="120"/>
      <c r="OFH37" s="177"/>
      <c r="OFI37" s="120"/>
      <c r="OFJ37" s="177"/>
      <c r="OFK37" s="120"/>
      <c r="OFL37" s="177"/>
      <c r="OFM37" s="120"/>
      <c r="OFN37" s="177"/>
      <c r="OFO37" s="120"/>
      <c r="OFP37" s="177"/>
      <c r="OFQ37" s="120"/>
      <c r="OFR37" s="177"/>
      <c r="OFS37" s="120"/>
      <c r="OFT37" s="177"/>
      <c r="OFU37" s="120"/>
      <c r="OFV37" s="177"/>
      <c r="OFW37" s="120"/>
      <c r="OFX37" s="177"/>
      <c r="OFY37" s="120"/>
      <c r="OFZ37" s="177"/>
      <c r="OGA37" s="120"/>
      <c r="OGB37" s="177"/>
      <c r="OGC37" s="120"/>
      <c r="OGD37" s="177"/>
      <c r="OGE37" s="120"/>
      <c r="OGF37" s="177"/>
      <c r="OGG37" s="120"/>
      <c r="OGH37" s="177"/>
      <c r="OGI37" s="120"/>
      <c r="OGJ37" s="177"/>
      <c r="OGK37" s="120"/>
      <c r="OGL37" s="177"/>
      <c r="OGM37" s="120"/>
      <c r="OGN37" s="177"/>
      <c r="OGO37" s="120"/>
      <c r="OGP37" s="177"/>
      <c r="OGQ37" s="120"/>
      <c r="OGR37" s="177"/>
      <c r="OGS37" s="120"/>
      <c r="OGT37" s="177"/>
      <c r="OGU37" s="120"/>
      <c r="OGV37" s="177"/>
      <c r="OGW37" s="120"/>
      <c r="OGX37" s="177"/>
      <c r="OGY37" s="120"/>
      <c r="OGZ37" s="177"/>
      <c r="OHA37" s="120"/>
      <c r="OHB37" s="177"/>
      <c r="OHC37" s="120"/>
      <c r="OHD37" s="177"/>
      <c r="OHE37" s="120"/>
      <c r="OHF37" s="177"/>
      <c r="OHG37" s="120"/>
      <c r="OHH37" s="177"/>
      <c r="OHI37" s="120"/>
      <c r="OHJ37" s="177"/>
      <c r="OHK37" s="120"/>
      <c r="OHL37" s="177"/>
      <c r="OHM37" s="120"/>
      <c r="OHN37" s="177"/>
      <c r="OHO37" s="120"/>
      <c r="OHP37" s="177"/>
      <c r="OHQ37" s="120"/>
      <c r="OHR37" s="177"/>
      <c r="OHS37" s="120"/>
      <c r="OHT37" s="177"/>
      <c r="OHU37" s="120"/>
      <c r="OHV37" s="177"/>
      <c r="OHW37" s="120"/>
      <c r="OHX37" s="177"/>
      <c r="OHY37" s="120"/>
      <c r="OHZ37" s="177"/>
      <c r="OIA37" s="120"/>
      <c r="OIB37" s="177"/>
      <c r="OIC37" s="120"/>
      <c r="OID37" s="177"/>
      <c r="OIE37" s="120"/>
      <c r="OIF37" s="177"/>
      <c r="OIG37" s="120"/>
      <c r="OIH37" s="177"/>
      <c r="OII37" s="120"/>
      <c r="OIJ37" s="177"/>
      <c r="OIK37" s="120"/>
      <c r="OIL37" s="177"/>
      <c r="OIM37" s="120"/>
      <c r="OIN37" s="177"/>
      <c r="OIO37" s="120"/>
      <c r="OIP37" s="177"/>
      <c r="OIQ37" s="120"/>
      <c r="OIR37" s="177"/>
      <c r="OIS37" s="120"/>
      <c r="OIT37" s="177"/>
      <c r="OIU37" s="120"/>
      <c r="OIV37" s="177"/>
      <c r="OIW37" s="120"/>
      <c r="OIX37" s="177"/>
      <c r="OIY37" s="120"/>
      <c r="OIZ37" s="177"/>
      <c r="OJA37" s="120"/>
      <c r="OJB37" s="177"/>
      <c r="OJC37" s="120"/>
      <c r="OJD37" s="177"/>
      <c r="OJE37" s="120"/>
      <c r="OJF37" s="177"/>
      <c r="OJG37" s="120"/>
      <c r="OJH37" s="177"/>
      <c r="OJI37" s="120"/>
      <c r="OJJ37" s="177"/>
      <c r="OJK37" s="120"/>
      <c r="OJL37" s="177"/>
      <c r="OJM37" s="120"/>
      <c r="OJN37" s="177"/>
      <c r="OJO37" s="120"/>
      <c r="OJP37" s="177"/>
      <c r="OJQ37" s="120"/>
      <c r="OJR37" s="177"/>
      <c r="OJS37" s="120"/>
      <c r="OJT37" s="177"/>
      <c r="OJU37" s="120"/>
      <c r="OJV37" s="177"/>
      <c r="OJW37" s="120"/>
      <c r="OJX37" s="177"/>
      <c r="OJY37" s="120"/>
      <c r="OJZ37" s="177"/>
      <c r="OKA37" s="120"/>
      <c r="OKB37" s="177"/>
      <c r="OKC37" s="120"/>
      <c r="OKD37" s="177"/>
      <c r="OKE37" s="120"/>
      <c r="OKF37" s="177"/>
      <c r="OKG37" s="120"/>
      <c r="OKH37" s="177"/>
      <c r="OKI37" s="120"/>
      <c r="OKJ37" s="177"/>
      <c r="OKK37" s="120"/>
      <c r="OKL37" s="177"/>
      <c r="OKM37" s="120"/>
      <c r="OKN37" s="177"/>
      <c r="OKO37" s="120"/>
      <c r="OKP37" s="177"/>
      <c r="OKQ37" s="120"/>
      <c r="OKR37" s="177"/>
      <c r="OKS37" s="120"/>
      <c r="OKT37" s="177"/>
      <c r="OKU37" s="120"/>
      <c r="OKV37" s="177"/>
      <c r="OKW37" s="120"/>
      <c r="OKX37" s="177"/>
      <c r="OKY37" s="120"/>
      <c r="OKZ37" s="177"/>
      <c r="OLA37" s="120"/>
      <c r="OLB37" s="177"/>
      <c r="OLC37" s="120"/>
      <c r="OLD37" s="177"/>
      <c r="OLE37" s="120"/>
      <c r="OLF37" s="177"/>
      <c r="OLG37" s="120"/>
      <c r="OLH37" s="177"/>
      <c r="OLI37" s="120"/>
      <c r="OLJ37" s="177"/>
      <c r="OLK37" s="120"/>
      <c r="OLL37" s="177"/>
      <c r="OLM37" s="120"/>
      <c r="OLN37" s="177"/>
      <c r="OLO37" s="120"/>
      <c r="OLP37" s="177"/>
      <c r="OLQ37" s="120"/>
      <c r="OLR37" s="177"/>
      <c r="OLS37" s="120"/>
      <c r="OLT37" s="177"/>
      <c r="OLU37" s="120"/>
      <c r="OLV37" s="177"/>
      <c r="OLW37" s="120"/>
      <c r="OLX37" s="177"/>
      <c r="OLY37" s="120"/>
      <c r="OLZ37" s="177"/>
      <c r="OMA37" s="120"/>
      <c r="OMB37" s="177"/>
      <c r="OMC37" s="120"/>
      <c r="OMD37" s="177"/>
      <c r="OME37" s="120"/>
      <c r="OMF37" s="177"/>
      <c r="OMG37" s="120"/>
      <c r="OMH37" s="177"/>
      <c r="OMI37" s="120"/>
      <c r="OMJ37" s="177"/>
      <c r="OMK37" s="120"/>
      <c r="OML37" s="177"/>
      <c r="OMM37" s="120"/>
      <c r="OMN37" s="177"/>
      <c r="OMO37" s="120"/>
      <c r="OMP37" s="177"/>
      <c r="OMQ37" s="120"/>
      <c r="OMR37" s="177"/>
      <c r="OMS37" s="120"/>
      <c r="OMT37" s="177"/>
      <c r="OMU37" s="120"/>
      <c r="OMV37" s="177"/>
      <c r="OMW37" s="120"/>
      <c r="OMX37" s="177"/>
      <c r="OMY37" s="120"/>
      <c r="OMZ37" s="177"/>
      <c r="ONA37" s="120"/>
      <c r="ONB37" s="177"/>
      <c r="ONC37" s="120"/>
      <c r="OND37" s="177"/>
      <c r="ONE37" s="120"/>
      <c r="ONF37" s="177"/>
      <c r="ONG37" s="120"/>
      <c r="ONH37" s="177"/>
      <c r="ONI37" s="120"/>
      <c r="ONJ37" s="177"/>
      <c r="ONK37" s="120"/>
      <c r="ONL37" s="177"/>
      <c r="ONM37" s="120"/>
      <c r="ONN37" s="177"/>
      <c r="ONO37" s="120"/>
      <c r="ONP37" s="177"/>
      <c r="ONQ37" s="120"/>
      <c r="ONR37" s="177"/>
      <c r="ONS37" s="120"/>
      <c r="ONT37" s="177"/>
      <c r="ONU37" s="120"/>
      <c r="ONV37" s="177"/>
      <c r="ONW37" s="120"/>
      <c r="ONX37" s="177"/>
      <c r="ONY37" s="120"/>
      <c r="ONZ37" s="177"/>
      <c r="OOA37" s="120"/>
      <c r="OOB37" s="177"/>
      <c r="OOC37" s="120"/>
      <c r="OOD37" s="177"/>
      <c r="OOE37" s="120"/>
      <c r="OOF37" s="177"/>
      <c r="OOG37" s="120"/>
      <c r="OOH37" s="177"/>
      <c r="OOI37" s="120"/>
      <c r="OOJ37" s="177"/>
      <c r="OOK37" s="120"/>
      <c r="OOL37" s="177"/>
      <c r="OOM37" s="120"/>
      <c r="OON37" s="177"/>
      <c r="OOO37" s="120"/>
      <c r="OOP37" s="177"/>
      <c r="OOQ37" s="120"/>
      <c r="OOR37" s="177"/>
      <c r="OOS37" s="120"/>
      <c r="OOT37" s="177"/>
      <c r="OOU37" s="120"/>
      <c r="OOV37" s="177"/>
      <c r="OOW37" s="120"/>
      <c r="OOX37" s="177"/>
      <c r="OOY37" s="120"/>
      <c r="OOZ37" s="177"/>
      <c r="OPA37" s="120"/>
      <c r="OPB37" s="177"/>
      <c r="OPC37" s="120"/>
      <c r="OPD37" s="177"/>
      <c r="OPE37" s="120"/>
      <c r="OPF37" s="177"/>
      <c r="OPG37" s="120"/>
      <c r="OPH37" s="177"/>
      <c r="OPI37" s="120"/>
      <c r="OPJ37" s="177"/>
      <c r="OPK37" s="120"/>
      <c r="OPL37" s="177"/>
      <c r="OPM37" s="120"/>
      <c r="OPN37" s="177"/>
      <c r="OPO37" s="120"/>
      <c r="OPP37" s="177"/>
      <c r="OPQ37" s="120"/>
      <c r="OPR37" s="177"/>
      <c r="OPS37" s="120"/>
      <c r="OPT37" s="177"/>
      <c r="OPU37" s="120"/>
      <c r="OPV37" s="177"/>
      <c r="OPW37" s="120"/>
      <c r="OPX37" s="177"/>
      <c r="OPY37" s="120"/>
      <c r="OPZ37" s="177"/>
      <c r="OQA37" s="120"/>
      <c r="OQB37" s="177"/>
      <c r="OQC37" s="120"/>
      <c r="OQD37" s="177"/>
      <c r="OQE37" s="120"/>
      <c r="OQF37" s="177"/>
      <c r="OQG37" s="120"/>
      <c r="OQH37" s="177"/>
      <c r="OQI37" s="120"/>
      <c r="OQJ37" s="177"/>
      <c r="OQK37" s="120"/>
      <c r="OQL37" s="177"/>
      <c r="OQM37" s="120"/>
      <c r="OQN37" s="177"/>
      <c r="OQO37" s="120"/>
      <c r="OQP37" s="177"/>
      <c r="OQQ37" s="120"/>
      <c r="OQR37" s="177"/>
      <c r="OQS37" s="120"/>
      <c r="OQT37" s="177"/>
      <c r="OQU37" s="120"/>
      <c r="OQV37" s="177"/>
      <c r="OQW37" s="120"/>
      <c r="OQX37" s="177"/>
      <c r="OQY37" s="120"/>
      <c r="OQZ37" s="177"/>
      <c r="ORA37" s="120"/>
      <c r="ORB37" s="177"/>
      <c r="ORC37" s="120"/>
      <c r="ORD37" s="177"/>
      <c r="ORE37" s="120"/>
      <c r="ORF37" s="177"/>
      <c r="ORG37" s="120"/>
      <c r="ORH37" s="177"/>
      <c r="ORI37" s="120"/>
      <c r="ORJ37" s="177"/>
      <c r="ORK37" s="120"/>
      <c r="ORL37" s="177"/>
      <c r="ORM37" s="120"/>
      <c r="ORN37" s="177"/>
      <c r="ORO37" s="120"/>
      <c r="ORP37" s="177"/>
      <c r="ORQ37" s="120"/>
      <c r="ORR37" s="177"/>
      <c r="ORS37" s="120"/>
      <c r="ORT37" s="177"/>
      <c r="ORU37" s="120"/>
      <c r="ORV37" s="177"/>
      <c r="ORW37" s="120"/>
      <c r="ORX37" s="177"/>
      <c r="ORY37" s="120"/>
      <c r="ORZ37" s="177"/>
      <c r="OSA37" s="120"/>
      <c r="OSB37" s="177"/>
      <c r="OSC37" s="120"/>
      <c r="OSD37" s="177"/>
      <c r="OSE37" s="120"/>
      <c r="OSF37" s="177"/>
      <c r="OSG37" s="120"/>
      <c r="OSH37" s="177"/>
      <c r="OSI37" s="120"/>
      <c r="OSJ37" s="177"/>
      <c r="OSK37" s="120"/>
      <c r="OSL37" s="177"/>
      <c r="OSM37" s="120"/>
      <c r="OSN37" s="177"/>
      <c r="OSO37" s="120"/>
      <c r="OSP37" s="177"/>
      <c r="OSQ37" s="120"/>
      <c r="OSR37" s="177"/>
      <c r="OSS37" s="120"/>
      <c r="OST37" s="177"/>
      <c r="OSU37" s="120"/>
      <c r="OSV37" s="177"/>
      <c r="OSW37" s="120"/>
      <c r="OSX37" s="177"/>
      <c r="OSY37" s="120"/>
      <c r="OSZ37" s="177"/>
      <c r="OTA37" s="120"/>
      <c r="OTB37" s="177"/>
      <c r="OTC37" s="120"/>
      <c r="OTD37" s="177"/>
      <c r="OTE37" s="120"/>
      <c r="OTF37" s="177"/>
      <c r="OTG37" s="120"/>
      <c r="OTH37" s="177"/>
      <c r="OTI37" s="120"/>
      <c r="OTJ37" s="177"/>
      <c r="OTK37" s="120"/>
      <c r="OTL37" s="177"/>
      <c r="OTM37" s="120"/>
      <c r="OTN37" s="177"/>
      <c r="OTO37" s="120"/>
      <c r="OTP37" s="177"/>
      <c r="OTQ37" s="120"/>
      <c r="OTR37" s="177"/>
      <c r="OTS37" s="120"/>
      <c r="OTT37" s="177"/>
      <c r="OTU37" s="120"/>
      <c r="OTV37" s="177"/>
      <c r="OTW37" s="120"/>
      <c r="OTX37" s="177"/>
      <c r="OTY37" s="120"/>
      <c r="OTZ37" s="177"/>
      <c r="OUA37" s="120"/>
      <c r="OUB37" s="177"/>
      <c r="OUC37" s="120"/>
      <c r="OUD37" s="177"/>
      <c r="OUE37" s="120"/>
      <c r="OUF37" s="177"/>
      <c r="OUG37" s="120"/>
      <c r="OUH37" s="177"/>
      <c r="OUI37" s="120"/>
      <c r="OUJ37" s="177"/>
      <c r="OUK37" s="120"/>
      <c r="OUL37" s="177"/>
      <c r="OUM37" s="120"/>
      <c r="OUN37" s="177"/>
      <c r="OUO37" s="120"/>
      <c r="OUP37" s="177"/>
      <c r="OUQ37" s="120"/>
      <c r="OUR37" s="177"/>
      <c r="OUS37" s="120"/>
      <c r="OUT37" s="177"/>
      <c r="OUU37" s="120"/>
      <c r="OUV37" s="177"/>
      <c r="OUW37" s="120"/>
      <c r="OUX37" s="177"/>
      <c r="OUY37" s="120"/>
      <c r="OUZ37" s="177"/>
      <c r="OVA37" s="120"/>
      <c r="OVB37" s="177"/>
      <c r="OVC37" s="120"/>
      <c r="OVD37" s="177"/>
      <c r="OVE37" s="120"/>
      <c r="OVF37" s="177"/>
      <c r="OVG37" s="120"/>
      <c r="OVH37" s="177"/>
      <c r="OVI37" s="120"/>
      <c r="OVJ37" s="177"/>
      <c r="OVK37" s="120"/>
      <c r="OVL37" s="177"/>
      <c r="OVM37" s="120"/>
      <c r="OVN37" s="177"/>
      <c r="OVO37" s="120"/>
      <c r="OVP37" s="177"/>
      <c r="OVQ37" s="120"/>
      <c r="OVR37" s="177"/>
      <c r="OVS37" s="120"/>
      <c r="OVT37" s="177"/>
      <c r="OVU37" s="120"/>
      <c r="OVV37" s="177"/>
      <c r="OVW37" s="120"/>
      <c r="OVX37" s="177"/>
      <c r="OVY37" s="120"/>
      <c r="OVZ37" s="177"/>
      <c r="OWA37" s="120"/>
      <c r="OWB37" s="177"/>
      <c r="OWC37" s="120"/>
      <c r="OWD37" s="177"/>
      <c r="OWE37" s="120"/>
      <c r="OWF37" s="177"/>
      <c r="OWG37" s="120"/>
      <c r="OWH37" s="177"/>
      <c r="OWI37" s="120"/>
      <c r="OWJ37" s="177"/>
      <c r="OWK37" s="120"/>
      <c r="OWL37" s="177"/>
      <c r="OWM37" s="120"/>
      <c r="OWN37" s="177"/>
      <c r="OWO37" s="120"/>
      <c r="OWP37" s="177"/>
      <c r="OWQ37" s="120"/>
      <c r="OWR37" s="177"/>
      <c r="OWS37" s="120"/>
      <c r="OWT37" s="177"/>
      <c r="OWU37" s="120"/>
      <c r="OWV37" s="177"/>
      <c r="OWW37" s="120"/>
      <c r="OWX37" s="177"/>
      <c r="OWY37" s="120"/>
      <c r="OWZ37" s="177"/>
      <c r="OXA37" s="120"/>
      <c r="OXB37" s="177"/>
      <c r="OXC37" s="120"/>
      <c r="OXD37" s="177"/>
      <c r="OXE37" s="120"/>
      <c r="OXF37" s="177"/>
      <c r="OXG37" s="120"/>
      <c r="OXH37" s="177"/>
      <c r="OXI37" s="120"/>
      <c r="OXJ37" s="177"/>
      <c r="OXK37" s="120"/>
      <c r="OXL37" s="177"/>
      <c r="OXM37" s="120"/>
      <c r="OXN37" s="177"/>
      <c r="OXO37" s="120"/>
      <c r="OXP37" s="177"/>
      <c r="OXQ37" s="120"/>
      <c r="OXR37" s="177"/>
      <c r="OXS37" s="120"/>
      <c r="OXT37" s="177"/>
      <c r="OXU37" s="120"/>
      <c r="OXV37" s="177"/>
      <c r="OXW37" s="120"/>
      <c r="OXX37" s="177"/>
      <c r="OXY37" s="120"/>
      <c r="OXZ37" s="177"/>
      <c r="OYA37" s="120"/>
      <c r="OYB37" s="177"/>
      <c r="OYC37" s="120"/>
      <c r="OYD37" s="177"/>
      <c r="OYE37" s="120"/>
      <c r="OYF37" s="177"/>
      <c r="OYG37" s="120"/>
      <c r="OYH37" s="177"/>
      <c r="OYI37" s="120"/>
      <c r="OYJ37" s="177"/>
      <c r="OYK37" s="120"/>
      <c r="OYL37" s="177"/>
      <c r="OYM37" s="120"/>
      <c r="OYN37" s="177"/>
      <c r="OYO37" s="120"/>
      <c r="OYP37" s="177"/>
      <c r="OYQ37" s="120"/>
      <c r="OYR37" s="177"/>
      <c r="OYS37" s="120"/>
      <c r="OYT37" s="177"/>
      <c r="OYU37" s="120"/>
      <c r="OYV37" s="177"/>
      <c r="OYW37" s="120"/>
      <c r="OYX37" s="177"/>
      <c r="OYY37" s="120"/>
      <c r="OYZ37" s="177"/>
      <c r="OZA37" s="120"/>
      <c r="OZB37" s="177"/>
      <c r="OZC37" s="120"/>
      <c r="OZD37" s="177"/>
      <c r="OZE37" s="120"/>
      <c r="OZF37" s="177"/>
      <c r="OZG37" s="120"/>
      <c r="OZH37" s="177"/>
      <c r="OZI37" s="120"/>
      <c r="OZJ37" s="177"/>
      <c r="OZK37" s="120"/>
      <c r="OZL37" s="177"/>
      <c r="OZM37" s="120"/>
      <c r="OZN37" s="177"/>
      <c r="OZO37" s="120"/>
      <c r="OZP37" s="177"/>
      <c r="OZQ37" s="120"/>
      <c r="OZR37" s="177"/>
      <c r="OZS37" s="120"/>
      <c r="OZT37" s="177"/>
      <c r="OZU37" s="120"/>
      <c r="OZV37" s="177"/>
      <c r="OZW37" s="120"/>
      <c r="OZX37" s="177"/>
      <c r="OZY37" s="120"/>
      <c r="OZZ37" s="177"/>
      <c r="PAA37" s="120"/>
      <c r="PAB37" s="177"/>
      <c r="PAC37" s="120"/>
      <c r="PAD37" s="177"/>
      <c r="PAE37" s="120"/>
      <c r="PAF37" s="177"/>
      <c r="PAG37" s="120"/>
      <c r="PAH37" s="177"/>
      <c r="PAI37" s="120"/>
      <c r="PAJ37" s="177"/>
      <c r="PAK37" s="120"/>
      <c r="PAL37" s="177"/>
      <c r="PAM37" s="120"/>
      <c r="PAN37" s="177"/>
      <c r="PAO37" s="120"/>
      <c r="PAP37" s="177"/>
      <c r="PAQ37" s="120"/>
      <c r="PAR37" s="177"/>
      <c r="PAS37" s="120"/>
      <c r="PAT37" s="177"/>
      <c r="PAU37" s="120"/>
      <c r="PAV37" s="177"/>
      <c r="PAW37" s="120"/>
      <c r="PAX37" s="177"/>
      <c r="PAY37" s="120"/>
      <c r="PAZ37" s="177"/>
      <c r="PBA37" s="120"/>
      <c r="PBB37" s="177"/>
      <c r="PBC37" s="120"/>
      <c r="PBD37" s="177"/>
      <c r="PBE37" s="120"/>
      <c r="PBF37" s="177"/>
      <c r="PBG37" s="120"/>
      <c r="PBH37" s="177"/>
      <c r="PBI37" s="120"/>
      <c r="PBJ37" s="177"/>
      <c r="PBK37" s="120"/>
      <c r="PBL37" s="177"/>
      <c r="PBM37" s="120"/>
      <c r="PBN37" s="177"/>
      <c r="PBO37" s="120"/>
      <c r="PBP37" s="177"/>
      <c r="PBQ37" s="120"/>
      <c r="PBR37" s="177"/>
      <c r="PBS37" s="120"/>
      <c r="PBT37" s="177"/>
      <c r="PBU37" s="120"/>
      <c r="PBV37" s="177"/>
      <c r="PBW37" s="120"/>
      <c r="PBX37" s="177"/>
      <c r="PBY37" s="120"/>
      <c r="PBZ37" s="177"/>
      <c r="PCA37" s="120"/>
      <c r="PCB37" s="177"/>
      <c r="PCC37" s="120"/>
      <c r="PCD37" s="177"/>
      <c r="PCE37" s="120"/>
      <c r="PCF37" s="177"/>
      <c r="PCG37" s="120"/>
      <c r="PCH37" s="177"/>
      <c r="PCI37" s="120"/>
      <c r="PCJ37" s="177"/>
      <c r="PCK37" s="120"/>
      <c r="PCL37" s="177"/>
      <c r="PCM37" s="120"/>
      <c r="PCN37" s="177"/>
      <c r="PCO37" s="120"/>
      <c r="PCP37" s="177"/>
      <c r="PCQ37" s="120"/>
      <c r="PCR37" s="177"/>
      <c r="PCS37" s="120"/>
      <c r="PCT37" s="177"/>
      <c r="PCU37" s="120"/>
      <c r="PCV37" s="177"/>
      <c r="PCW37" s="120"/>
      <c r="PCX37" s="177"/>
      <c r="PCY37" s="120"/>
      <c r="PCZ37" s="177"/>
      <c r="PDA37" s="120"/>
      <c r="PDB37" s="177"/>
      <c r="PDC37" s="120"/>
      <c r="PDD37" s="177"/>
      <c r="PDE37" s="120"/>
      <c r="PDF37" s="177"/>
      <c r="PDG37" s="120"/>
      <c r="PDH37" s="177"/>
      <c r="PDI37" s="120"/>
      <c r="PDJ37" s="177"/>
      <c r="PDK37" s="120"/>
      <c r="PDL37" s="177"/>
      <c r="PDM37" s="120"/>
      <c r="PDN37" s="177"/>
      <c r="PDO37" s="120"/>
      <c r="PDP37" s="177"/>
      <c r="PDQ37" s="120"/>
      <c r="PDR37" s="177"/>
      <c r="PDS37" s="120"/>
      <c r="PDT37" s="177"/>
      <c r="PDU37" s="120"/>
      <c r="PDV37" s="177"/>
      <c r="PDW37" s="120"/>
      <c r="PDX37" s="177"/>
      <c r="PDY37" s="120"/>
      <c r="PDZ37" s="177"/>
      <c r="PEA37" s="120"/>
      <c r="PEB37" s="177"/>
      <c r="PEC37" s="120"/>
      <c r="PED37" s="177"/>
      <c r="PEE37" s="120"/>
      <c r="PEF37" s="177"/>
      <c r="PEG37" s="120"/>
      <c r="PEH37" s="177"/>
      <c r="PEI37" s="120"/>
      <c r="PEJ37" s="177"/>
      <c r="PEK37" s="120"/>
      <c r="PEL37" s="177"/>
      <c r="PEM37" s="120"/>
      <c r="PEN37" s="177"/>
      <c r="PEO37" s="120"/>
      <c r="PEP37" s="177"/>
      <c r="PEQ37" s="120"/>
      <c r="PER37" s="177"/>
      <c r="PES37" s="120"/>
      <c r="PET37" s="177"/>
      <c r="PEU37" s="120"/>
      <c r="PEV37" s="177"/>
      <c r="PEW37" s="120"/>
      <c r="PEX37" s="177"/>
      <c r="PEY37" s="120"/>
      <c r="PEZ37" s="177"/>
      <c r="PFA37" s="120"/>
      <c r="PFB37" s="177"/>
      <c r="PFC37" s="120"/>
      <c r="PFD37" s="177"/>
      <c r="PFE37" s="120"/>
      <c r="PFF37" s="177"/>
      <c r="PFG37" s="120"/>
      <c r="PFH37" s="177"/>
      <c r="PFI37" s="120"/>
      <c r="PFJ37" s="177"/>
      <c r="PFK37" s="120"/>
      <c r="PFL37" s="177"/>
      <c r="PFM37" s="120"/>
      <c r="PFN37" s="177"/>
      <c r="PFO37" s="120"/>
      <c r="PFP37" s="177"/>
      <c r="PFQ37" s="120"/>
      <c r="PFR37" s="177"/>
      <c r="PFS37" s="120"/>
      <c r="PFT37" s="177"/>
      <c r="PFU37" s="120"/>
      <c r="PFV37" s="177"/>
      <c r="PFW37" s="120"/>
      <c r="PFX37" s="177"/>
      <c r="PFY37" s="120"/>
      <c r="PFZ37" s="177"/>
      <c r="PGA37" s="120"/>
      <c r="PGB37" s="177"/>
      <c r="PGC37" s="120"/>
      <c r="PGD37" s="177"/>
      <c r="PGE37" s="120"/>
      <c r="PGF37" s="177"/>
      <c r="PGG37" s="120"/>
      <c r="PGH37" s="177"/>
      <c r="PGI37" s="120"/>
      <c r="PGJ37" s="177"/>
      <c r="PGK37" s="120"/>
      <c r="PGL37" s="177"/>
      <c r="PGM37" s="120"/>
      <c r="PGN37" s="177"/>
      <c r="PGO37" s="120"/>
      <c r="PGP37" s="177"/>
      <c r="PGQ37" s="120"/>
      <c r="PGR37" s="177"/>
      <c r="PGS37" s="120"/>
      <c r="PGT37" s="177"/>
      <c r="PGU37" s="120"/>
      <c r="PGV37" s="177"/>
      <c r="PGW37" s="120"/>
      <c r="PGX37" s="177"/>
      <c r="PGY37" s="120"/>
      <c r="PGZ37" s="177"/>
      <c r="PHA37" s="120"/>
      <c r="PHB37" s="177"/>
      <c r="PHC37" s="120"/>
      <c r="PHD37" s="177"/>
      <c r="PHE37" s="120"/>
      <c r="PHF37" s="177"/>
      <c r="PHG37" s="120"/>
      <c r="PHH37" s="177"/>
      <c r="PHI37" s="120"/>
      <c r="PHJ37" s="177"/>
      <c r="PHK37" s="120"/>
      <c r="PHL37" s="177"/>
      <c r="PHM37" s="120"/>
      <c r="PHN37" s="177"/>
      <c r="PHO37" s="120"/>
      <c r="PHP37" s="177"/>
      <c r="PHQ37" s="120"/>
      <c r="PHR37" s="177"/>
      <c r="PHS37" s="120"/>
      <c r="PHT37" s="177"/>
      <c r="PHU37" s="120"/>
      <c r="PHV37" s="177"/>
      <c r="PHW37" s="120"/>
      <c r="PHX37" s="177"/>
      <c r="PHY37" s="120"/>
      <c r="PHZ37" s="177"/>
      <c r="PIA37" s="120"/>
      <c r="PIB37" s="177"/>
      <c r="PIC37" s="120"/>
      <c r="PID37" s="177"/>
      <c r="PIE37" s="120"/>
      <c r="PIF37" s="177"/>
      <c r="PIG37" s="120"/>
      <c r="PIH37" s="177"/>
      <c r="PII37" s="120"/>
      <c r="PIJ37" s="177"/>
      <c r="PIK37" s="120"/>
      <c r="PIL37" s="177"/>
      <c r="PIM37" s="120"/>
      <c r="PIN37" s="177"/>
      <c r="PIO37" s="120"/>
      <c r="PIP37" s="177"/>
      <c r="PIQ37" s="120"/>
      <c r="PIR37" s="177"/>
      <c r="PIS37" s="120"/>
      <c r="PIT37" s="177"/>
      <c r="PIU37" s="120"/>
      <c r="PIV37" s="177"/>
      <c r="PIW37" s="120"/>
      <c r="PIX37" s="177"/>
      <c r="PIY37" s="120"/>
      <c r="PIZ37" s="177"/>
      <c r="PJA37" s="120"/>
      <c r="PJB37" s="177"/>
      <c r="PJC37" s="120"/>
      <c r="PJD37" s="177"/>
      <c r="PJE37" s="120"/>
      <c r="PJF37" s="177"/>
      <c r="PJG37" s="120"/>
      <c r="PJH37" s="177"/>
      <c r="PJI37" s="120"/>
      <c r="PJJ37" s="177"/>
      <c r="PJK37" s="120"/>
      <c r="PJL37" s="177"/>
      <c r="PJM37" s="120"/>
      <c r="PJN37" s="177"/>
      <c r="PJO37" s="120"/>
      <c r="PJP37" s="177"/>
      <c r="PJQ37" s="120"/>
      <c r="PJR37" s="177"/>
      <c r="PJS37" s="120"/>
      <c r="PJT37" s="177"/>
      <c r="PJU37" s="120"/>
      <c r="PJV37" s="177"/>
      <c r="PJW37" s="120"/>
      <c r="PJX37" s="177"/>
      <c r="PJY37" s="120"/>
      <c r="PJZ37" s="177"/>
      <c r="PKA37" s="120"/>
      <c r="PKB37" s="177"/>
      <c r="PKC37" s="120"/>
      <c r="PKD37" s="177"/>
      <c r="PKE37" s="120"/>
      <c r="PKF37" s="177"/>
      <c r="PKG37" s="120"/>
      <c r="PKH37" s="177"/>
      <c r="PKI37" s="120"/>
      <c r="PKJ37" s="177"/>
      <c r="PKK37" s="120"/>
      <c r="PKL37" s="177"/>
      <c r="PKM37" s="120"/>
      <c r="PKN37" s="177"/>
      <c r="PKO37" s="120"/>
      <c r="PKP37" s="177"/>
      <c r="PKQ37" s="120"/>
      <c r="PKR37" s="177"/>
      <c r="PKS37" s="120"/>
      <c r="PKT37" s="177"/>
      <c r="PKU37" s="120"/>
      <c r="PKV37" s="177"/>
      <c r="PKW37" s="120"/>
      <c r="PKX37" s="177"/>
      <c r="PKY37" s="120"/>
      <c r="PKZ37" s="177"/>
      <c r="PLA37" s="120"/>
      <c r="PLB37" s="177"/>
      <c r="PLC37" s="120"/>
      <c r="PLD37" s="177"/>
      <c r="PLE37" s="120"/>
      <c r="PLF37" s="177"/>
      <c r="PLG37" s="120"/>
      <c r="PLH37" s="177"/>
      <c r="PLI37" s="120"/>
      <c r="PLJ37" s="177"/>
      <c r="PLK37" s="120"/>
      <c r="PLL37" s="177"/>
      <c r="PLM37" s="120"/>
      <c r="PLN37" s="177"/>
      <c r="PLO37" s="120"/>
      <c r="PLP37" s="177"/>
      <c r="PLQ37" s="120"/>
      <c r="PLR37" s="177"/>
      <c r="PLS37" s="120"/>
      <c r="PLT37" s="177"/>
      <c r="PLU37" s="120"/>
      <c r="PLV37" s="177"/>
      <c r="PLW37" s="120"/>
      <c r="PLX37" s="177"/>
      <c r="PLY37" s="120"/>
      <c r="PLZ37" s="177"/>
      <c r="PMA37" s="120"/>
      <c r="PMB37" s="177"/>
      <c r="PMC37" s="120"/>
      <c r="PMD37" s="177"/>
      <c r="PME37" s="120"/>
      <c r="PMF37" s="177"/>
      <c r="PMG37" s="120"/>
      <c r="PMH37" s="177"/>
      <c r="PMI37" s="120"/>
      <c r="PMJ37" s="177"/>
      <c r="PMK37" s="120"/>
      <c r="PML37" s="177"/>
      <c r="PMM37" s="120"/>
      <c r="PMN37" s="177"/>
      <c r="PMO37" s="120"/>
      <c r="PMP37" s="177"/>
      <c r="PMQ37" s="120"/>
      <c r="PMR37" s="177"/>
      <c r="PMS37" s="120"/>
      <c r="PMT37" s="177"/>
      <c r="PMU37" s="120"/>
      <c r="PMV37" s="177"/>
      <c r="PMW37" s="120"/>
      <c r="PMX37" s="177"/>
      <c r="PMY37" s="120"/>
      <c r="PMZ37" s="177"/>
      <c r="PNA37" s="120"/>
      <c r="PNB37" s="177"/>
      <c r="PNC37" s="120"/>
      <c r="PND37" s="177"/>
      <c r="PNE37" s="120"/>
      <c r="PNF37" s="177"/>
      <c r="PNG37" s="120"/>
      <c r="PNH37" s="177"/>
      <c r="PNI37" s="120"/>
      <c r="PNJ37" s="177"/>
      <c r="PNK37" s="120"/>
      <c r="PNL37" s="177"/>
      <c r="PNM37" s="120"/>
      <c r="PNN37" s="177"/>
      <c r="PNO37" s="120"/>
      <c r="PNP37" s="177"/>
      <c r="PNQ37" s="120"/>
      <c r="PNR37" s="177"/>
      <c r="PNS37" s="120"/>
      <c r="PNT37" s="177"/>
      <c r="PNU37" s="120"/>
      <c r="PNV37" s="177"/>
      <c r="PNW37" s="120"/>
      <c r="PNX37" s="177"/>
      <c r="PNY37" s="120"/>
      <c r="PNZ37" s="177"/>
      <c r="POA37" s="120"/>
      <c r="POB37" s="177"/>
      <c r="POC37" s="120"/>
      <c r="POD37" s="177"/>
      <c r="POE37" s="120"/>
      <c r="POF37" s="177"/>
      <c r="POG37" s="120"/>
      <c r="POH37" s="177"/>
      <c r="POI37" s="120"/>
      <c r="POJ37" s="177"/>
      <c r="POK37" s="120"/>
      <c r="POL37" s="177"/>
      <c r="POM37" s="120"/>
      <c r="PON37" s="177"/>
      <c r="POO37" s="120"/>
      <c r="POP37" s="177"/>
      <c r="POQ37" s="120"/>
      <c r="POR37" s="177"/>
      <c r="POS37" s="120"/>
      <c r="POT37" s="177"/>
      <c r="POU37" s="120"/>
      <c r="POV37" s="177"/>
      <c r="POW37" s="120"/>
      <c r="POX37" s="177"/>
      <c r="POY37" s="120"/>
      <c r="POZ37" s="177"/>
      <c r="PPA37" s="120"/>
      <c r="PPB37" s="177"/>
      <c r="PPC37" s="120"/>
      <c r="PPD37" s="177"/>
      <c r="PPE37" s="120"/>
      <c r="PPF37" s="177"/>
      <c r="PPG37" s="120"/>
      <c r="PPH37" s="177"/>
      <c r="PPI37" s="120"/>
      <c r="PPJ37" s="177"/>
      <c r="PPK37" s="120"/>
      <c r="PPL37" s="177"/>
      <c r="PPM37" s="120"/>
      <c r="PPN37" s="177"/>
      <c r="PPO37" s="120"/>
      <c r="PPP37" s="177"/>
      <c r="PPQ37" s="120"/>
      <c r="PPR37" s="177"/>
      <c r="PPS37" s="120"/>
      <c r="PPT37" s="177"/>
      <c r="PPU37" s="120"/>
      <c r="PPV37" s="177"/>
      <c r="PPW37" s="120"/>
      <c r="PPX37" s="177"/>
      <c r="PPY37" s="120"/>
      <c r="PPZ37" s="177"/>
      <c r="PQA37" s="120"/>
      <c r="PQB37" s="177"/>
      <c r="PQC37" s="120"/>
      <c r="PQD37" s="177"/>
      <c r="PQE37" s="120"/>
      <c r="PQF37" s="177"/>
      <c r="PQG37" s="120"/>
      <c r="PQH37" s="177"/>
      <c r="PQI37" s="120"/>
      <c r="PQJ37" s="177"/>
      <c r="PQK37" s="120"/>
      <c r="PQL37" s="177"/>
      <c r="PQM37" s="120"/>
      <c r="PQN37" s="177"/>
      <c r="PQO37" s="120"/>
      <c r="PQP37" s="177"/>
      <c r="PQQ37" s="120"/>
      <c r="PQR37" s="177"/>
      <c r="PQS37" s="120"/>
      <c r="PQT37" s="177"/>
      <c r="PQU37" s="120"/>
      <c r="PQV37" s="177"/>
      <c r="PQW37" s="120"/>
      <c r="PQX37" s="177"/>
      <c r="PQY37" s="120"/>
      <c r="PQZ37" s="177"/>
      <c r="PRA37" s="120"/>
      <c r="PRB37" s="177"/>
      <c r="PRC37" s="120"/>
      <c r="PRD37" s="177"/>
      <c r="PRE37" s="120"/>
      <c r="PRF37" s="177"/>
      <c r="PRG37" s="120"/>
      <c r="PRH37" s="177"/>
      <c r="PRI37" s="120"/>
      <c r="PRJ37" s="177"/>
      <c r="PRK37" s="120"/>
      <c r="PRL37" s="177"/>
      <c r="PRM37" s="120"/>
      <c r="PRN37" s="177"/>
      <c r="PRO37" s="120"/>
      <c r="PRP37" s="177"/>
      <c r="PRQ37" s="120"/>
      <c r="PRR37" s="177"/>
      <c r="PRS37" s="120"/>
      <c r="PRT37" s="177"/>
      <c r="PRU37" s="120"/>
      <c r="PRV37" s="177"/>
      <c r="PRW37" s="120"/>
      <c r="PRX37" s="177"/>
      <c r="PRY37" s="120"/>
      <c r="PRZ37" s="177"/>
      <c r="PSA37" s="120"/>
      <c r="PSB37" s="177"/>
      <c r="PSC37" s="120"/>
      <c r="PSD37" s="177"/>
      <c r="PSE37" s="120"/>
      <c r="PSF37" s="177"/>
      <c r="PSG37" s="120"/>
      <c r="PSH37" s="177"/>
      <c r="PSI37" s="120"/>
      <c r="PSJ37" s="177"/>
      <c r="PSK37" s="120"/>
      <c r="PSL37" s="177"/>
      <c r="PSM37" s="120"/>
      <c r="PSN37" s="177"/>
      <c r="PSO37" s="120"/>
      <c r="PSP37" s="177"/>
      <c r="PSQ37" s="120"/>
      <c r="PSR37" s="177"/>
      <c r="PSS37" s="120"/>
      <c r="PST37" s="177"/>
      <c r="PSU37" s="120"/>
      <c r="PSV37" s="177"/>
      <c r="PSW37" s="120"/>
      <c r="PSX37" s="177"/>
      <c r="PSY37" s="120"/>
      <c r="PSZ37" s="177"/>
      <c r="PTA37" s="120"/>
      <c r="PTB37" s="177"/>
      <c r="PTC37" s="120"/>
      <c r="PTD37" s="177"/>
      <c r="PTE37" s="120"/>
      <c r="PTF37" s="177"/>
      <c r="PTG37" s="120"/>
      <c r="PTH37" s="177"/>
      <c r="PTI37" s="120"/>
      <c r="PTJ37" s="177"/>
      <c r="PTK37" s="120"/>
      <c r="PTL37" s="177"/>
      <c r="PTM37" s="120"/>
      <c r="PTN37" s="177"/>
      <c r="PTO37" s="120"/>
      <c r="PTP37" s="177"/>
      <c r="PTQ37" s="120"/>
      <c r="PTR37" s="177"/>
      <c r="PTS37" s="120"/>
      <c r="PTT37" s="177"/>
      <c r="PTU37" s="120"/>
      <c r="PTV37" s="177"/>
      <c r="PTW37" s="120"/>
      <c r="PTX37" s="177"/>
      <c r="PTY37" s="120"/>
      <c r="PTZ37" s="177"/>
      <c r="PUA37" s="120"/>
      <c r="PUB37" s="177"/>
      <c r="PUC37" s="120"/>
      <c r="PUD37" s="177"/>
      <c r="PUE37" s="120"/>
      <c r="PUF37" s="177"/>
      <c r="PUG37" s="120"/>
      <c r="PUH37" s="177"/>
      <c r="PUI37" s="120"/>
      <c r="PUJ37" s="177"/>
      <c r="PUK37" s="120"/>
      <c r="PUL37" s="177"/>
      <c r="PUM37" s="120"/>
      <c r="PUN37" s="177"/>
      <c r="PUO37" s="120"/>
      <c r="PUP37" s="177"/>
      <c r="PUQ37" s="120"/>
      <c r="PUR37" s="177"/>
      <c r="PUS37" s="120"/>
      <c r="PUT37" s="177"/>
      <c r="PUU37" s="120"/>
      <c r="PUV37" s="177"/>
      <c r="PUW37" s="120"/>
      <c r="PUX37" s="177"/>
      <c r="PUY37" s="120"/>
      <c r="PUZ37" s="177"/>
      <c r="PVA37" s="120"/>
      <c r="PVB37" s="177"/>
      <c r="PVC37" s="120"/>
      <c r="PVD37" s="177"/>
      <c r="PVE37" s="120"/>
      <c r="PVF37" s="177"/>
      <c r="PVG37" s="120"/>
      <c r="PVH37" s="177"/>
      <c r="PVI37" s="120"/>
      <c r="PVJ37" s="177"/>
      <c r="PVK37" s="120"/>
      <c r="PVL37" s="177"/>
      <c r="PVM37" s="120"/>
      <c r="PVN37" s="177"/>
      <c r="PVO37" s="120"/>
      <c r="PVP37" s="177"/>
      <c r="PVQ37" s="120"/>
      <c r="PVR37" s="177"/>
      <c r="PVS37" s="120"/>
      <c r="PVT37" s="177"/>
      <c r="PVU37" s="120"/>
      <c r="PVV37" s="177"/>
      <c r="PVW37" s="120"/>
      <c r="PVX37" s="177"/>
      <c r="PVY37" s="120"/>
      <c r="PVZ37" s="177"/>
      <c r="PWA37" s="120"/>
      <c r="PWB37" s="177"/>
      <c r="PWC37" s="120"/>
      <c r="PWD37" s="177"/>
      <c r="PWE37" s="120"/>
      <c r="PWF37" s="177"/>
      <c r="PWG37" s="120"/>
      <c r="PWH37" s="177"/>
      <c r="PWI37" s="120"/>
      <c r="PWJ37" s="177"/>
      <c r="PWK37" s="120"/>
      <c r="PWL37" s="177"/>
      <c r="PWM37" s="120"/>
      <c r="PWN37" s="177"/>
      <c r="PWO37" s="120"/>
      <c r="PWP37" s="177"/>
      <c r="PWQ37" s="120"/>
      <c r="PWR37" s="177"/>
      <c r="PWS37" s="120"/>
      <c r="PWT37" s="177"/>
      <c r="PWU37" s="120"/>
      <c r="PWV37" s="177"/>
      <c r="PWW37" s="120"/>
      <c r="PWX37" s="177"/>
      <c r="PWY37" s="120"/>
      <c r="PWZ37" s="177"/>
      <c r="PXA37" s="120"/>
      <c r="PXB37" s="177"/>
      <c r="PXC37" s="120"/>
      <c r="PXD37" s="177"/>
      <c r="PXE37" s="120"/>
      <c r="PXF37" s="177"/>
      <c r="PXG37" s="120"/>
      <c r="PXH37" s="177"/>
      <c r="PXI37" s="120"/>
      <c r="PXJ37" s="177"/>
      <c r="PXK37" s="120"/>
      <c r="PXL37" s="177"/>
      <c r="PXM37" s="120"/>
      <c r="PXN37" s="177"/>
      <c r="PXO37" s="120"/>
      <c r="PXP37" s="177"/>
      <c r="PXQ37" s="120"/>
      <c r="PXR37" s="177"/>
      <c r="PXS37" s="120"/>
      <c r="PXT37" s="177"/>
      <c r="PXU37" s="120"/>
      <c r="PXV37" s="177"/>
      <c r="PXW37" s="120"/>
      <c r="PXX37" s="177"/>
      <c r="PXY37" s="120"/>
      <c r="PXZ37" s="177"/>
      <c r="PYA37" s="120"/>
      <c r="PYB37" s="177"/>
      <c r="PYC37" s="120"/>
      <c r="PYD37" s="177"/>
      <c r="PYE37" s="120"/>
      <c r="PYF37" s="177"/>
      <c r="PYG37" s="120"/>
      <c r="PYH37" s="177"/>
      <c r="PYI37" s="120"/>
      <c r="PYJ37" s="177"/>
      <c r="PYK37" s="120"/>
      <c r="PYL37" s="177"/>
      <c r="PYM37" s="120"/>
      <c r="PYN37" s="177"/>
      <c r="PYO37" s="120"/>
      <c r="PYP37" s="177"/>
      <c r="PYQ37" s="120"/>
      <c r="PYR37" s="177"/>
      <c r="PYS37" s="120"/>
      <c r="PYT37" s="177"/>
      <c r="PYU37" s="120"/>
      <c r="PYV37" s="177"/>
      <c r="PYW37" s="120"/>
      <c r="PYX37" s="177"/>
      <c r="PYY37" s="120"/>
      <c r="PYZ37" s="177"/>
      <c r="PZA37" s="120"/>
      <c r="PZB37" s="177"/>
      <c r="PZC37" s="120"/>
      <c r="PZD37" s="177"/>
      <c r="PZE37" s="120"/>
      <c r="PZF37" s="177"/>
      <c r="PZG37" s="120"/>
      <c r="PZH37" s="177"/>
      <c r="PZI37" s="120"/>
      <c r="PZJ37" s="177"/>
      <c r="PZK37" s="120"/>
      <c r="PZL37" s="177"/>
      <c r="PZM37" s="120"/>
      <c r="PZN37" s="177"/>
      <c r="PZO37" s="120"/>
      <c r="PZP37" s="177"/>
      <c r="PZQ37" s="120"/>
      <c r="PZR37" s="177"/>
      <c r="PZS37" s="120"/>
      <c r="PZT37" s="177"/>
      <c r="PZU37" s="120"/>
      <c r="PZV37" s="177"/>
      <c r="PZW37" s="120"/>
      <c r="PZX37" s="177"/>
      <c r="PZY37" s="120"/>
      <c r="PZZ37" s="177"/>
      <c r="QAA37" s="120"/>
      <c r="QAB37" s="177"/>
      <c r="QAC37" s="120"/>
      <c r="QAD37" s="177"/>
      <c r="QAE37" s="120"/>
      <c r="QAF37" s="177"/>
      <c r="QAG37" s="120"/>
      <c r="QAH37" s="177"/>
      <c r="QAI37" s="120"/>
      <c r="QAJ37" s="177"/>
      <c r="QAK37" s="120"/>
      <c r="QAL37" s="177"/>
      <c r="QAM37" s="120"/>
      <c r="QAN37" s="177"/>
      <c r="QAO37" s="120"/>
      <c r="QAP37" s="177"/>
      <c r="QAQ37" s="120"/>
      <c r="QAR37" s="177"/>
      <c r="QAS37" s="120"/>
      <c r="QAT37" s="177"/>
      <c r="QAU37" s="120"/>
      <c r="QAV37" s="177"/>
      <c r="QAW37" s="120"/>
      <c r="QAX37" s="177"/>
      <c r="QAY37" s="120"/>
      <c r="QAZ37" s="177"/>
      <c r="QBA37" s="120"/>
      <c r="QBB37" s="177"/>
      <c r="QBC37" s="120"/>
      <c r="QBD37" s="177"/>
      <c r="QBE37" s="120"/>
      <c r="QBF37" s="177"/>
      <c r="QBG37" s="120"/>
      <c r="QBH37" s="177"/>
      <c r="QBI37" s="120"/>
      <c r="QBJ37" s="177"/>
      <c r="QBK37" s="120"/>
      <c r="QBL37" s="177"/>
      <c r="QBM37" s="120"/>
      <c r="QBN37" s="177"/>
      <c r="QBO37" s="120"/>
      <c r="QBP37" s="177"/>
      <c r="QBQ37" s="120"/>
      <c r="QBR37" s="177"/>
      <c r="QBS37" s="120"/>
      <c r="QBT37" s="177"/>
      <c r="QBU37" s="120"/>
      <c r="QBV37" s="177"/>
      <c r="QBW37" s="120"/>
      <c r="QBX37" s="177"/>
      <c r="QBY37" s="120"/>
      <c r="QBZ37" s="177"/>
      <c r="QCA37" s="120"/>
      <c r="QCB37" s="177"/>
      <c r="QCC37" s="120"/>
      <c r="QCD37" s="177"/>
      <c r="QCE37" s="120"/>
      <c r="QCF37" s="177"/>
      <c r="QCG37" s="120"/>
      <c r="QCH37" s="177"/>
      <c r="QCI37" s="120"/>
      <c r="QCJ37" s="177"/>
      <c r="QCK37" s="120"/>
      <c r="QCL37" s="177"/>
      <c r="QCM37" s="120"/>
      <c r="QCN37" s="177"/>
      <c r="QCO37" s="120"/>
      <c r="QCP37" s="177"/>
      <c r="QCQ37" s="120"/>
      <c r="QCR37" s="177"/>
      <c r="QCS37" s="120"/>
      <c r="QCT37" s="177"/>
      <c r="QCU37" s="120"/>
      <c r="QCV37" s="177"/>
      <c r="QCW37" s="120"/>
      <c r="QCX37" s="177"/>
      <c r="QCY37" s="120"/>
      <c r="QCZ37" s="177"/>
      <c r="QDA37" s="120"/>
      <c r="QDB37" s="177"/>
      <c r="QDC37" s="120"/>
      <c r="QDD37" s="177"/>
      <c r="QDE37" s="120"/>
      <c r="QDF37" s="177"/>
      <c r="QDG37" s="120"/>
      <c r="QDH37" s="177"/>
      <c r="QDI37" s="120"/>
      <c r="QDJ37" s="177"/>
      <c r="QDK37" s="120"/>
      <c r="QDL37" s="177"/>
      <c r="QDM37" s="120"/>
      <c r="QDN37" s="177"/>
      <c r="QDO37" s="120"/>
      <c r="QDP37" s="177"/>
      <c r="QDQ37" s="120"/>
      <c r="QDR37" s="177"/>
      <c r="QDS37" s="120"/>
      <c r="QDT37" s="177"/>
      <c r="QDU37" s="120"/>
      <c r="QDV37" s="177"/>
      <c r="QDW37" s="120"/>
      <c r="QDX37" s="177"/>
      <c r="QDY37" s="120"/>
      <c r="QDZ37" s="177"/>
      <c r="QEA37" s="120"/>
      <c r="QEB37" s="177"/>
      <c r="QEC37" s="120"/>
      <c r="QED37" s="177"/>
      <c r="QEE37" s="120"/>
      <c r="QEF37" s="177"/>
      <c r="QEG37" s="120"/>
      <c r="QEH37" s="177"/>
      <c r="QEI37" s="120"/>
      <c r="QEJ37" s="177"/>
      <c r="QEK37" s="120"/>
      <c r="QEL37" s="177"/>
      <c r="QEM37" s="120"/>
      <c r="QEN37" s="177"/>
      <c r="QEO37" s="120"/>
      <c r="QEP37" s="177"/>
      <c r="QEQ37" s="120"/>
      <c r="QER37" s="177"/>
      <c r="QES37" s="120"/>
      <c r="QET37" s="177"/>
      <c r="QEU37" s="120"/>
      <c r="QEV37" s="177"/>
      <c r="QEW37" s="120"/>
      <c r="QEX37" s="177"/>
      <c r="QEY37" s="120"/>
      <c r="QEZ37" s="177"/>
      <c r="QFA37" s="120"/>
      <c r="QFB37" s="177"/>
      <c r="QFC37" s="120"/>
      <c r="QFD37" s="177"/>
      <c r="QFE37" s="120"/>
      <c r="QFF37" s="177"/>
      <c r="QFG37" s="120"/>
      <c r="QFH37" s="177"/>
      <c r="QFI37" s="120"/>
      <c r="QFJ37" s="177"/>
      <c r="QFK37" s="120"/>
      <c r="QFL37" s="177"/>
      <c r="QFM37" s="120"/>
      <c r="QFN37" s="177"/>
      <c r="QFO37" s="120"/>
      <c r="QFP37" s="177"/>
      <c r="QFQ37" s="120"/>
      <c r="QFR37" s="177"/>
      <c r="QFS37" s="120"/>
      <c r="QFT37" s="177"/>
      <c r="QFU37" s="120"/>
      <c r="QFV37" s="177"/>
      <c r="QFW37" s="120"/>
      <c r="QFX37" s="177"/>
      <c r="QFY37" s="120"/>
      <c r="QFZ37" s="177"/>
      <c r="QGA37" s="120"/>
      <c r="QGB37" s="177"/>
      <c r="QGC37" s="120"/>
      <c r="QGD37" s="177"/>
      <c r="QGE37" s="120"/>
      <c r="QGF37" s="177"/>
      <c r="QGG37" s="120"/>
      <c r="QGH37" s="177"/>
      <c r="QGI37" s="120"/>
      <c r="QGJ37" s="177"/>
      <c r="QGK37" s="120"/>
      <c r="QGL37" s="177"/>
      <c r="QGM37" s="120"/>
      <c r="QGN37" s="177"/>
      <c r="QGO37" s="120"/>
      <c r="QGP37" s="177"/>
      <c r="QGQ37" s="120"/>
      <c r="QGR37" s="177"/>
      <c r="QGS37" s="120"/>
      <c r="QGT37" s="177"/>
      <c r="QGU37" s="120"/>
      <c r="QGV37" s="177"/>
      <c r="QGW37" s="120"/>
      <c r="QGX37" s="177"/>
      <c r="QGY37" s="120"/>
      <c r="QGZ37" s="177"/>
      <c r="QHA37" s="120"/>
      <c r="QHB37" s="177"/>
      <c r="QHC37" s="120"/>
      <c r="QHD37" s="177"/>
      <c r="QHE37" s="120"/>
      <c r="QHF37" s="177"/>
      <c r="QHG37" s="120"/>
      <c r="QHH37" s="177"/>
      <c r="QHI37" s="120"/>
      <c r="QHJ37" s="177"/>
      <c r="QHK37" s="120"/>
      <c r="QHL37" s="177"/>
      <c r="QHM37" s="120"/>
      <c r="QHN37" s="177"/>
      <c r="QHO37" s="120"/>
      <c r="QHP37" s="177"/>
      <c r="QHQ37" s="120"/>
      <c r="QHR37" s="177"/>
      <c r="QHS37" s="120"/>
      <c r="QHT37" s="177"/>
      <c r="QHU37" s="120"/>
      <c r="QHV37" s="177"/>
      <c r="QHW37" s="120"/>
      <c r="QHX37" s="177"/>
      <c r="QHY37" s="120"/>
      <c r="QHZ37" s="177"/>
      <c r="QIA37" s="120"/>
      <c r="QIB37" s="177"/>
      <c r="QIC37" s="120"/>
      <c r="QID37" s="177"/>
      <c r="QIE37" s="120"/>
      <c r="QIF37" s="177"/>
      <c r="QIG37" s="120"/>
      <c r="QIH37" s="177"/>
      <c r="QII37" s="120"/>
      <c r="QIJ37" s="177"/>
      <c r="QIK37" s="120"/>
      <c r="QIL37" s="177"/>
      <c r="QIM37" s="120"/>
      <c r="QIN37" s="177"/>
      <c r="QIO37" s="120"/>
      <c r="QIP37" s="177"/>
      <c r="QIQ37" s="120"/>
      <c r="QIR37" s="177"/>
      <c r="QIS37" s="120"/>
      <c r="QIT37" s="177"/>
      <c r="QIU37" s="120"/>
      <c r="QIV37" s="177"/>
      <c r="QIW37" s="120"/>
      <c r="QIX37" s="177"/>
      <c r="QIY37" s="120"/>
      <c r="QIZ37" s="177"/>
      <c r="QJA37" s="120"/>
      <c r="QJB37" s="177"/>
      <c r="QJC37" s="120"/>
      <c r="QJD37" s="177"/>
      <c r="QJE37" s="120"/>
      <c r="QJF37" s="177"/>
      <c r="QJG37" s="120"/>
      <c r="QJH37" s="177"/>
      <c r="QJI37" s="120"/>
      <c r="QJJ37" s="177"/>
      <c r="QJK37" s="120"/>
      <c r="QJL37" s="177"/>
      <c r="QJM37" s="120"/>
      <c r="QJN37" s="177"/>
      <c r="QJO37" s="120"/>
      <c r="QJP37" s="177"/>
      <c r="QJQ37" s="120"/>
      <c r="QJR37" s="177"/>
      <c r="QJS37" s="120"/>
      <c r="QJT37" s="177"/>
      <c r="QJU37" s="120"/>
      <c r="QJV37" s="177"/>
      <c r="QJW37" s="120"/>
      <c r="QJX37" s="177"/>
      <c r="QJY37" s="120"/>
      <c r="QJZ37" s="177"/>
      <c r="QKA37" s="120"/>
      <c r="QKB37" s="177"/>
      <c r="QKC37" s="120"/>
      <c r="QKD37" s="177"/>
      <c r="QKE37" s="120"/>
      <c r="QKF37" s="177"/>
      <c r="QKG37" s="120"/>
      <c r="QKH37" s="177"/>
      <c r="QKI37" s="120"/>
      <c r="QKJ37" s="177"/>
      <c r="QKK37" s="120"/>
      <c r="QKL37" s="177"/>
      <c r="QKM37" s="120"/>
      <c r="QKN37" s="177"/>
      <c r="QKO37" s="120"/>
      <c r="QKP37" s="177"/>
      <c r="QKQ37" s="120"/>
      <c r="QKR37" s="177"/>
      <c r="QKS37" s="120"/>
      <c r="QKT37" s="177"/>
      <c r="QKU37" s="120"/>
      <c r="QKV37" s="177"/>
      <c r="QKW37" s="120"/>
      <c r="QKX37" s="177"/>
      <c r="QKY37" s="120"/>
      <c r="QKZ37" s="177"/>
      <c r="QLA37" s="120"/>
      <c r="QLB37" s="177"/>
      <c r="QLC37" s="120"/>
      <c r="QLD37" s="177"/>
      <c r="QLE37" s="120"/>
      <c r="QLF37" s="177"/>
      <c r="QLG37" s="120"/>
      <c r="QLH37" s="177"/>
      <c r="QLI37" s="120"/>
      <c r="QLJ37" s="177"/>
      <c r="QLK37" s="120"/>
      <c r="QLL37" s="177"/>
      <c r="QLM37" s="120"/>
      <c r="QLN37" s="177"/>
      <c r="QLO37" s="120"/>
      <c r="QLP37" s="177"/>
      <c r="QLQ37" s="120"/>
      <c r="QLR37" s="177"/>
      <c r="QLS37" s="120"/>
      <c r="QLT37" s="177"/>
      <c r="QLU37" s="120"/>
      <c r="QLV37" s="177"/>
      <c r="QLW37" s="120"/>
      <c r="QLX37" s="177"/>
      <c r="QLY37" s="120"/>
      <c r="QLZ37" s="177"/>
      <c r="QMA37" s="120"/>
      <c r="QMB37" s="177"/>
      <c r="QMC37" s="120"/>
      <c r="QMD37" s="177"/>
      <c r="QME37" s="120"/>
      <c r="QMF37" s="177"/>
      <c r="QMG37" s="120"/>
      <c r="QMH37" s="177"/>
      <c r="QMI37" s="120"/>
      <c r="QMJ37" s="177"/>
      <c r="QMK37" s="120"/>
      <c r="QML37" s="177"/>
      <c r="QMM37" s="120"/>
      <c r="QMN37" s="177"/>
      <c r="QMO37" s="120"/>
      <c r="QMP37" s="177"/>
      <c r="QMQ37" s="120"/>
      <c r="QMR37" s="177"/>
      <c r="QMS37" s="120"/>
      <c r="QMT37" s="177"/>
      <c r="QMU37" s="120"/>
      <c r="QMV37" s="177"/>
      <c r="QMW37" s="120"/>
      <c r="QMX37" s="177"/>
      <c r="QMY37" s="120"/>
      <c r="QMZ37" s="177"/>
      <c r="QNA37" s="120"/>
      <c r="QNB37" s="177"/>
      <c r="QNC37" s="120"/>
      <c r="QND37" s="177"/>
      <c r="QNE37" s="120"/>
      <c r="QNF37" s="177"/>
      <c r="QNG37" s="120"/>
      <c r="QNH37" s="177"/>
      <c r="QNI37" s="120"/>
      <c r="QNJ37" s="177"/>
      <c r="QNK37" s="120"/>
      <c r="QNL37" s="177"/>
      <c r="QNM37" s="120"/>
      <c r="QNN37" s="177"/>
      <c r="QNO37" s="120"/>
      <c r="QNP37" s="177"/>
      <c r="QNQ37" s="120"/>
      <c r="QNR37" s="177"/>
      <c r="QNS37" s="120"/>
      <c r="QNT37" s="177"/>
      <c r="QNU37" s="120"/>
      <c r="QNV37" s="177"/>
      <c r="QNW37" s="120"/>
      <c r="QNX37" s="177"/>
      <c r="QNY37" s="120"/>
      <c r="QNZ37" s="177"/>
      <c r="QOA37" s="120"/>
      <c r="QOB37" s="177"/>
      <c r="QOC37" s="120"/>
      <c r="QOD37" s="177"/>
      <c r="QOE37" s="120"/>
      <c r="QOF37" s="177"/>
      <c r="QOG37" s="120"/>
      <c r="QOH37" s="177"/>
      <c r="QOI37" s="120"/>
      <c r="QOJ37" s="177"/>
      <c r="QOK37" s="120"/>
      <c r="QOL37" s="177"/>
      <c r="QOM37" s="120"/>
      <c r="QON37" s="177"/>
      <c r="QOO37" s="120"/>
      <c r="QOP37" s="177"/>
      <c r="QOQ37" s="120"/>
      <c r="QOR37" s="177"/>
      <c r="QOS37" s="120"/>
      <c r="QOT37" s="177"/>
      <c r="QOU37" s="120"/>
      <c r="QOV37" s="177"/>
      <c r="QOW37" s="120"/>
      <c r="QOX37" s="177"/>
      <c r="QOY37" s="120"/>
      <c r="QOZ37" s="177"/>
      <c r="QPA37" s="120"/>
      <c r="QPB37" s="177"/>
      <c r="QPC37" s="120"/>
      <c r="QPD37" s="177"/>
      <c r="QPE37" s="120"/>
      <c r="QPF37" s="177"/>
      <c r="QPG37" s="120"/>
      <c r="QPH37" s="177"/>
      <c r="QPI37" s="120"/>
      <c r="QPJ37" s="177"/>
      <c r="QPK37" s="120"/>
      <c r="QPL37" s="177"/>
      <c r="QPM37" s="120"/>
      <c r="QPN37" s="177"/>
      <c r="QPO37" s="120"/>
      <c r="QPP37" s="177"/>
      <c r="QPQ37" s="120"/>
      <c r="QPR37" s="177"/>
      <c r="QPS37" s="120"/>
      <c r="QPT37" s="177"/>
      <c r="QPU37" s="120"/>
      <c r="QPV37" s="177"/>
      <c r="QPW37" s="120"/>
      <c r="QPX37" s="177"/>
      <c r="QPY37" s="120"/>
      <c r="QPZ37" s="177"/>
      <c r="QQA37" s="120"/>
      <c r="QQB37" s="177"/>
      <c r="QQC37" s="120"/>
      <c r="QQD37" s="177"/>
      <c r="QQE37" s="120"/>
      <c r="QQF37" s="177"/>
      <c r="QQG37" s="120"/>
      <c r="QQH37" s="177"/>
      <c r="QQI37" s="120"/>
      <c r="QQJ37" s="177"/>
      <c r="QQK37" s="120"/>
      <c r="QQL37" s="177"/>
      <c r="QQM37" s="120"/>
      <c r="QQN37" s="177"/>
      <c r="QQO37" s="120"/>
      <c r="QQP37" s="177"/>
      <c r="QQQ37" s="120"/>
      <c r="QQR37" s="177"/>
      <c r="QQS37" s="120"/>
      <c r="QQT37" s="177"/>
      <c r="QQU37" s="120"/>
      <c r="QQV37" s="177"/>
      <c r="QQW37" s="120"/>
      <c r="QQX37" s="177"/>
      <c r="QQY37" s="120"/>
      <c r="QQZ37" s="177"/>
      <c r="QRA37" s="120"/>
      <c r="QRB37" s="177"/>
      <c r="QRC37" s="120"/>
      <c r="QRD37" s="177"/>
      <c r="QRE37" s="120"/>
      <c r="QRF37" s="177"/>
      <c r="QRG37" s="120"/>
      <c r="QRH37" s="177"/>
      <c r="QRI37" s="120"/>
      <c r="QRJ37" s="177"/>
      <c r="QRK37" s="120"/>
      <c r="QRL37" s="177"/>
      <c r="QRM37" s="120"/>
      <c r="QRN37" s="177"/>
      <c r="QRO37" s="120"/>
      <c r="QRP37" s="177"/>
      <c r="QRQ37" s="120"/>
      <c r="QRR37" s="177"/>
      <c r="QRS37" s="120"/>
      <c r="QRT37" s="177"/>
      <c r="QRU37" s="120"/>
      <c r="QRV37" s="177"/>
      <c r="QRW37" s="120"/>
      <c r="QRX37" s="177"/>
      <c r="QRY37" s="120"/>
      <c r="QRZ37" s="177"/>
      <c r="QSA37" s="120"/>
      <c r="QSB37" s="177"/>
      <c r="QSC37" s="120"/>
      <c r="QSD37" s="177"/>
      <c r="QSE37" s="120"/>
      <c r="QSF37" s="177"/>
      <c r="QSG37" s="120"/>
      <c r="QSH37" s="177"/>
      <c r="QSI37" s="120"/>
      <c r="QSJ37" s="177"/>
      <c r="QSK37" s="120"/>
      <c r="QSL37" s="177"/>
      <c r="QSM37" s="120"/>
      <c r="QSN37" s="177"/>
      <c r="QSO37" s="120"/>
      <c r="QSP37" s="177"/>
      <c r="QSQ37" s="120"/>
      <c r="QSR37" s="177"/>
      <c r="QSS37" s="120"/>
      <c r="QST37" s="177"/>
      <c r="QSU37" s="120"/>
      <c r="QSV37" s="177"/>
      <c r="QSW37" s="120"/>
      <c r="QSX37" s="177"/>
      <c r="QSY37" s="120"/>
      <c r="QSZ37" s="177"/>
      <c r="QTA37" s="120"/>
      <c r="QTB37" s="177"/>
      <c r="QTC37" s="120"/>
      <c r="QTD37" s="177"/>
      <c r="QTE37" s="120"/>
      <c r="QTF37" s="177"/>
      <c r="QTG37" s="120"/>
      <c r="QTH37" s="177"/>
      <c r="QTI37" s="120"/>
      <c r="QTJ37" s="177"/>
      <c r="QTK37" s="120"/>
      <c r="QTL37" s="177"/>
      <c r="QTM37" s="120"/>
      <c r="QTN37" s="177"/>
      <c r="QTO37" s="120"/>
      <c r="QTP37" s="177"/>
      <c r="QTQ37" s="120"/>
      <c r="QTR37" s="177"/>
      <c r="QTS37" s="120"/>
      <c r="QTT37" s="177"/>
      <c r="QTU37" s="120"/>
      <c r="QTV37" s="177"/>
      <c r="QTW37" s="120"/>
      <c r="QTX37" s="177"/>
      <c r="QTY37" s="120"/>
      <c r="QTZ37" s="177"/>
      <c r="QUA37" s="120"/>
      <c r="QUB37" s="177"/>
      <c r="QUC37" s="120"/>
      <c r="QUD37" s="177"/>
      <c r="QUE37" s="120"/>
      <c r="QUF37" s="177"/>
      <c r="QUG37" s="120"/>
      <c r="QUH37" s="177"/>
      <c r="QUI37" s="120"/>
      <c r="QUJ37" s="177"/>
      <c r="QUK37" s="120"/>
      <c r="QUL37" s="177"/>
      <c r="QUM37" s="120"/>
      <c r="QUN37" s="177"/>
      <c r="QUO37" s="120"/>
      <c r="QUP37" s="177"/>
      <c r="QUQ37" s="120"/>
      <c r="QUR37" s="177"/>
      <c r="QUS37" s="120"/>
      <c r="QUT37" s="177"/>
      <c r="QUU37" s="120"/>
      <c r="QUV37" s="177"/>
      <c r="QUW37" s="120"/>
      <c r="QUX37" s="177"/>
      <c r="QUY37" s="120"/>
      <c r="QUZ37" s="177"/>
      <c r="QVA37" s="120"/>
      <c r="QVB37" s="177"/>
      <c r="QVC37" s="120"/>
      <c r="QVD37" s="177"/>
      <c r="QVE37" s="120"/>
      <c r="QVF37" s="177"/>
      <c r="QVG37" s="120"/>
      <c r="QVH37" s="177"/>
      <c r="QVI37" s="120"/>
      <c r="QVJ37" s="177"/>
      <c r="QVK37" s="120"/>
      <c r="QVL37" s="177"/>
      <c r="QVM37" s="120"/>
      <c r="QVN37" s="177"/>
      <c r="QVO37" s="120"/>
      <c r="QVP37" s="177"/>
      <c r="QVQ37" s="120"/>
      <c r="QVR37" s="177"/>
      <c r="QVS37" s="120"/>
      <c r="QVT37" s="177"/>
      <c r="QVU37" s="120"/>
      <c r="QVV37" s="177"/>
      <c r="QVW37" s="120"/>
      <c r="QVX37" s="177"/>
      <c r="QVY37" s="120"/>
      <c r="QVZ37" s="177"/>
      <c r="QWA37" s="120"/>
      <c r="QWB37" s="177"/>
      <c r="QWC37" s="120"/>
      <c r="QWD37" s="177"/>
      <c r="QWE37" s="120"/>
      <c r="QWF37" s="177"/>
      <c r="QWG37" s="120"/>
      <c r="QWH37" s="177"/>
      <c r="QWI37" s="120"/>
      <c r="QWJ37" s="177"/>
      <c r="QWK37" s="120"/>
      <c r="QWL37" s="177"/>
      <c r="QWM37" s="120"/>
      <c r="QWN37" s="177"/>
      <c r="QWO37" s="120"/>
      <c r="QWP37" s="177"/>
      <c r="QWQ37" s="120"/>
      <c r="QWR37" s="177"/>
      <c r="QWS37" s="120"/>
      <c r="QWT37" s="177"/>
      <c r="QWU37" s="120"/>
      <c r="QWV37" s="177"/>
      <c r="QWW37" s="120"/>
      <c r="QWX37" s="177"/>
      <c r="QWY37" s="120"/>
      <c r="QWZ37" s="177"/>
      <c r="QXA37" s="120"/>
      <c r="QXB37" s="177"/>
      <c r="QXC37" s="120"/>
      <c r="QXD37" s="177"/>
      <c r="QXE37" s="120"/>
      <c r="QXF37" s="177"/>
      <c r="QXG37" s="120"/>
      <c r="QXH37" s="177"/>
      <c r="QXI37" s="120"/>
      <c r="QXJ37" s="177"/>
      <c r="QXK37" s="120"/>
      <c r="QXL37" s="177"/>
      <c r="QXM37" s="120"/>
      <c r="QXN37" s="177"/>
      <c r="QXO37" s="120"/>
      <c r="QXP37" s="177"/>
      <c r="QXQ37" s="120"/>
      <c r="QXR37" s="177"/>
      <c r="QXS37" s="120"/>
      <c r="QXT37" s="177"/>
      <c r="QXU37" s="120"/>
      <c r="QXV37" s="177"/>
      <c r="QXW37" s="120"/>
      <c r="QXX37" s="177"/>
      <c r="QXY37" s="120"/>
      <c r="QXZ37" s="177"/>
      <c r="QYA37" s="120"/>
      <c r="QYB37" s="177"/>
      <c r="QYC37" s="120"/>
      <c r="QYD37" s="177"/>
      <c r="QYE37" s="120"/>
      <c r="QYF37" s="177"/>
      <c r="QYG37" s="120"/>
      <c r="QYH37" s="177"/>
      <c r="QYI37" s="120"/>
      <c r="QYJ37" s="177"/>
      <c r="QYK37" s="120"/>
      <c r="QYL37" s="177"/>
      <c r="QYM37" s="120"/>
      <c r="QYN37" s="177"/>
      <c r="QYO37" s="120"/>
      <c r="QYP37" s="177"/>
      <c r="QYQ37" s="120"/>
      <c r="QYR37" s="177"/>
      <c r="QYS37" s="120"/>
      <c r="QYT37" s="177"/>
      <c r="QYU37" s="120"/>
      <c r="QYV37" s="177"/>
      <c r="QYW37" s="120"/>
      <c r="QYX37" s="177"/>
      <c r="QYY37" s="120"/>
      <c r="QYZ37" s="177"/>
      <c r="QZA37" s="120"/>
      <c r="QZB37" s="177"/>
      <c r="QZC37" s="120"/>
      <c r="QZD37" s="177"/>
      <c r="QZE37" s="120"/>
      <c r="QZF37" s="177"/>
      <c r="QZG37" s="120"/>
      <c r="QZH37" s="177"/>
      <c r="QZI37" s="120"/>
      <c r="QZJ37" s="177"/>
      <c r="QZK37" s="120"/>
      <c r="QZL37" s="177"/>
      <c r="QZM37" s="120"/>
      <c r="QZN37" s="177"/>
      <c r="QZO37" s="120"/>
      <c r="QZP37" s="177"/>
      <c r="QZQ37" s="120"/>
      <c r="QZR37" s="177"/>
      <c r="QZS37" s="120"/>
      <c r="QZT37" s="177"/>
      <c r="QZU37" s="120"/>
      <c r="QZV37" s="177"/>
      <c r="QZW37" s="120"/>
      <c r="QZX37" s="177"/>
      <c r="QZY37" s="120"/>
      <c r="QZZ37" s="177"/>
      <c r="RAA37" s="120"/>
      <c r="RAB37" s="177"/>
      <c r="RAC37" s="120"/>
      <c r="RAD37" s="177"/>
      <c r="RAE37" s="120"/>
      <c r="RAF37" s="177"/>
      <c r="RAG37" s="120"/>
      <c r="RAH37" s="177"/>
      <c r="RAI37" s="120"/>
      <c r="RAJ37" s="177"/>
      <c r="RAK37" s="120"/>
      <c r="RAL37" s="177"/>
      <c r="RAM37" s="120"/>
      <c r="RAN37" s="177"/>
      <c r="RAO37" s="120"/>
      <c r="RAP37" s="177"/>
      <c r="RAQ37" s="120"/>
      <c r="RAR37" s="177"/>
      <c r="RAS37" s="120"/>
      <c r="RAT37" s="177"/>
      <c r="RAU37" s="120"/>
      <c r="RAV37" s="177"/>
      <c r="RAW37" s="120"/>
      <c r="RAX37" s="177"/>
      <c r="RAY37" s="120"/>
      <c r="RAZ37" s="177"/>
      <c r="RBA37" s="120"/>
      <c r="RBB37" s="177"/>
      <c r="RBC37" s="120"/>
      <c r="RBD37" s="177"/>
      <c r="RBE37" s="120"/>
      <c r="RBF37" s="177"/>
      <c r="RBG37" s="120"/>
      <c r="RBH37" s="177"/>
      <c r="RBI37" s="120"/>
      <c r="RBJ37" s="177"/>
      <c r="RBK37" s="120"/>
      <c r="RBL37" s="177"/>
      <c r="RBM37" s="120"/>
      <c r="RBN37" s="177"/>
      <c r="RBO37" s="120"/>
      <c r="RBP37" s="177"/>
      <c r="RBQ37" s="120"/>
      <c r="RBR37" s="177"/>
      <c r="RBS37" s="120"/>
      <c r="RBT37" s="177"/>
      <c r="RBU37" s="120"/>
      <c r="RBV37" s="177"/>
      <c r="RBW37" s="120"/>
      <c r="RBX37" s="177"/>
      <c r="RBY37" s="120"/>
      <c r="RBZ37" s="177"/>
      <c r="RCA37" s="120"/>
      <c r="RCB37" s="177"/>
      <c r="RCC37" s="120"/>
      <c r="RCD37" s="177"/>
      <c r="RCE37" s="120"/>
      <c r="RCF37" s="177"/>
      <c r="RCG37" s="120"/>
      <c r="RCH37" s="177"/>
      <c r="RCI37" s="120"/>
      <c r="RCJ37" s="177"/>
      <c r="RCK37" s="120"/>
      <c r="RCL37" s="177"/>
      <c r="RCM37" s="120"/>
      <c r="RCN37" s="177"/>
      <c r="RCO37" s="120"/>
      <c r="RCP37" s="177"/>
      <c r="RCQ37" s="120"/>
      <c r="RCR37" s="177"/>
      <c r="RCS37" s="120"/>
      <c r="RCT37" s="177"/>
      <c r="RCU37" s="120"/>
      <c r="RCV37" s="177"/>
      <c r="RCW37" s="120"/>
      <c r="RCX37" s="177"/>
      <c r="RCY37" s="120"/>
      <c r="RCZ37" s="177"/>
      <c r="RDA37" s="120"/>
      <c r="RDB37" s="177"/>
      <c r="RDC37" s="120"/>
      <c r="RDD37" s="177"/>
      <c r="RDE37" s="120"/>
      <c r="RDF37" s="177"/>
      <c r="RDG37" s="120"/>
      <c r="RDH37" s="177"/>
      <c r="RDI37" s="120"/>
      <c r="RDJ37" s="177"/>
      <c r="RDK37" s="120"/>
      <c r="RDL37" s="177"/>
      <c r="RDM37" s="120"/>
      <c r="RDN37" s="177"/>
      <c r="RDO37" s="120"/>
      <c r="RDP37" s="177"/>
      <c r="RDQ37" s="120"/>
      <c r="RDR37" s="177"/>
      <c r="RDS37" s="120"/>
      <c r="RDT37" s="177"/>
      <c r="RDU37" s="120"/>
      <c r="RDV37" s="177"/>
      <c r="RDW37" s="120"/>
      <c r="RDX37" s="177"/>
      <c r="RDY37" s="120"/>
      <c r="RDZ37" s="177"/>
      <c r="REA37" s="120"/>
      <c r="REB37" s="177"/>
      <c r="REC37" s="120"/>
      <c r="RED37" s="177"/>
      <c r="REE37" s="120"/>
      <c r="REF37" s="177"/>
      <c r="REG37" s="120"/>
      <c r="REH37" s="177"/>
      <c r="REI37" s="120"/>
      <c r="REJ37" s="177"/>
      <c r="REK37" s="120"/>
      <c r="REL37" s="177"/>
      <c r="REM37" s="120"/>
      <c r="REN37" s="177"/>
      <c r="REO37" s="120"/>
      <c r="REP37" s="177"/>
      <c r="REQ37" s="120"/>
      <c r="RER37" s="177"/>
      <c r="RES37" s="120"/>
      <c r="RET37" s="177"/>
      <c r="REU37" s="120"/>
      <c r="REV37" s="177"/>
      <c r="REW37" s="120"/>
      <c r="REX37" s="177"/>
      <c r="REY37" s="120"/>
      <c r="REZ37" s="177"/>
      <c r="RFA37" s="120"/>
      <c r="RFB37" s="177"/>
      <c r="RFC37" s="120"/>
      <c r="RFD37" s="177"/>
      <c r="RFE37" s="120"/>
      <c r="RFF37" s="177"/>
      <c r="RFG37" s="120"/>
      <c r="RFH37" s="177"/>
      <c r="RFI37" s="120"/>
      <c r="RFJ37" s="177"/>
      <c r="RFK37" s="120"/>
      <c r="RFL37" s="177"/>
      <c r="RFM37" s="120"/>
      <c r="RFN37" s="177"/>
      <c r="RFO37" s="120"/>
      <c r="RFP37" s="177"/>
      <c r="RFQ37" s="120"/>
      <c r="RFR37" s="177"/>
      <c r="RFS37" s="120"/>
      <c r="RFT37" s="177"/>
      <c r="RFU37" s="120"/>
      <c r="RFV37" s="177"/>
      <c r="RFW37" s="120"/>
      <c r="RFX37" s="177"/>
      <c r="RFY37" s="120"/>
      <c r="RFZ37" s="177"/>
      <c r="RGA37" s="120"/>
      <c r="RGB37" s="177"/>
      <c r="RGC37" s="120"/>
      <c r="RGD37" s="177"/>
      <c r="RGE37" s="120"/>
      <c r="RGF37" s="177"/>
      <c r="RGG37" s="120"/>
      <c r="RGH37" s="177"/>
      <c r="RGI37" s="120"/>
      <c r="RGJ37" s="177"/>
      <c r="RGK37" s="120"/>
      <c r="RGL37" s="177"/>
      <c r="RGM37" s="120"/>
      <c r="RGN37" s="177"/>
      <c r="RGO37" s="120"/>
      <c r="RGP37" s="177"/>
      <c r="RGQ37" s="120"/>
      <c r="RGR37" s="177"/>
      <c r="RGS37" s="120"/>
      <c r="RGT37" s="177"/>
      <c r="RGU37" s="120"/>
      <c r="RGV37" s="177"/>
      <c r="RGW37" s="120"/>
      <c r="RGX37" s="177"/>
      <c r="RGY37" s="120"/>
      <c r="RGZ37" s="177"/>
      <c r="RHA37" s="120"/>
      <c r="RHB37" s="177"/>
      <c r="RHC37" s="120"/>
      <c r="RHD37" s="177"/>
      <c r="RHE37" s="120"/>
      <c r="RHF37" s="177"/>
      <c r="RHG37" s="120"/>
      <c r="RHH37" s="177"/>
      <c r="RHI37" s="120"/>
      <c r="RHJ37" s="177"/>
      <c r="RHK37" s="120"/>
      <c r="RHL37" s="177"/>
      <c r="RHM37" s="120"/>
      <c r="RHN37" s="177"/>
      <c r="RHO37" s="120"/>
      <c r="RHP37" s="177"/>
      <c r="RHQ37" s="120"/>
      <c r="RHR37" s="177"/>
      <c r="RHS37" s="120"/>
      <c r="RHT37" s="177"/>
      <c r="RHU37" s="120"/>
      <c r="RHV37" s="177"/>
      <c r="RHW37" s="120"/>
      <c r="RHX37" s="177"/>
      <c r="RHY37" s="120"/>
      <c r="RHZ37" s="177"/>
      <c r="RIA37" s="120"/>
      <c r="RIB37" s="177"/>
      <c r="RIC37" s="120"/>
      <c r="RID37" s="177"/>
      <c r="RIE37" s="120"/>
      <c r="RIF37" s="177"/>
      <c r="RIG37" s="120"/>
      <c r="RIH37" s="177"/>
      <c r="RII37" s="120"/>
      <c r="RIJ37" s="177"/>
      <c r="RIK37" s="120"/>
      <c r="RIL37" s="177"/>
      <c r="RIM37" s="120"/>
      <c r="RIN37" s="177"/>
      <c r="RIO37" s="120"/>
      <c r="RIP37" s="177"/>
      <c r="RIQ37" s="120"/>
      <c r="RIR37" s="177"/>
      <c r="RIS37" s="120"/>
      <c r="RIT37" s="177"/>
      <c r="RIU37" s="120"/>
      <c r="RIV37" s="177"/>
      <c r="RIW37" s="120"/>
      <c r="RIX37" s="177"/>
      <c r="RIY37" s="120"/>
      <c r="RIZ37" s="177"/>
      <c r="RJA37" s="120"/>
      <c r="RJB37" s="177"/>
      <c r="RJC37" s="120"/>
      <c r="RJD37" s="177"/>
      <c r="RJE37" s="120"/>
      <c r="RJF37" s="177"/>
      <c r="RJG37" s="120"/>
      <c r="RJH37" s="177"/>
      <c r="RJI37" s="120"/>
      <c r="RJJ37" s="177"/>
      <c r="RJK37" s="120"/>
      <c r="RJL37" s="177"/>
      <c r="RJM37" s="120"/>
      <c r="RJN37" s="177"/>
      <c r="RJO37" s="120"/>
      <c r="RJP37" s="177"/>
      <c r="RJQ37" s="120"/>
      <c r="RJR37" s="177"/>
      <c r="RJS37" s="120"/>
      <c r="RJT37" s="177"/>
      <c r="RJU37" s="120"/>
      <c r="RJV37" s="177"/>
      <c r="RJW37" s="120"/>
      <c r="RJX37" s="177"/>
      <c r="RJY37" s="120"/>
      <c r="RJZ37" s="177"/>
      <c r="RKA37" s="120"/>
      <c r="RKB37" s="177"/>
      <c r="RKC37" s="120"/>
      <c r="RKD37" s="177"/>
      <c r="RKE37" s="120"/>
      <c r="RKF37" s="177"/>
      <c r="RKG37" s="120"/>
      <c r="RKH37" s="177"/>
      <c r="RKI37" s="120"/>
      <c r="RKJ37" s="177"/>
      <c r="RKK37" s="120"/>
      <c r="RKL37" s="177"/>
      <c r="RKM37" s="120"/>
      <c r="RKN37" s="177"/>
      <c r="RKO37" s="120"/>
      <c r="RKP37" s="177"/>
      <c r="RKQ37" s="120"/>
      <c r="RKR37" s="177"/>
      <c r="RKS37" s="120"/>
      <c r="RKT37" s="177"/>
      <c r="RKU37" s="120"/>
      <c r="RKV37" s="177"/>
      <c r="RKW37" s="120"/>
      <c r="RKX37" s="177"/>
      <c r="RKY37" s="120"/>
      <c r="RKZ37" s="177"/>
      <c r="RLA37" s="120"/>
      <c r="RLB37" s="177"/>
      <c r="RLC37" s="120"/>
      <c r="RLD37" s="177"/>
      <c r="RLE37" s="120"/>
      <c r="RLF37" s="177"/>
      <c r="RLG37" s="120"/>
      <c r="RLH37" s="177"/>
      <c r="RLI37" s="120"/>
      <c r="RLJ37" s="177"/>
      <c r="RLK37" s="120"/>
      <c r="RLL37" s="177"/>
      <c r="RLM37" s="120"/>
      <c r="RLN37" s="177"/>
      <c r="RLO37" s="120"/>
      <c r="RLP37" s="177"/>
      <c r="RLQ37" s="120"/>
      <c r="RLR37" s="177"/>
      <c r="RLS37" s="120"/>
      <c r="RLT37" s="177"/>
      <c r="RLU37" s="120"/>
      <c r="RLV37" s="177"/>
      <c r="RLW37" s="120"/>
      <c r="RLX37" s="177"/>
      <c r="RLY37" s="120"/>
      <c r="RLZ37" s="177"/>
      <c r="RMA37" s="120"/>
      <c r="RMB37" s="177"/>
      <c r="RMC37" s="120"/>
      <c r="RMD37" s="177"/>
      <c r="RME37" s="120"/>
      <c r="RMF37" s="177"/>
      <c r="RMG37" s="120"/>
      <c r="RMH37" s="177"/>
      <c r="RMI37" s="120"/>
      <c r="RMJ37" s="177"/>
      <c r="RMK37" s="120"/>
      <c r="RML37" s="177"/>
      <c r="RMM37" s="120"/>
      <c r="RMN37" s="177"/>
      <c r="RMO37" s="120"/>
      <c r="RMP37" s="177"/>
      <c r="RMQ37" s="120"/>
      <c r="RMR37" s="177"/>
      <c r="RMS37" s="120"/>
      <c r="RMT37" s="177"/>
      <c r="RMU37" s="120"/>
      <c r="RMV37" s="177"/>
      <c r="RMW37" s="120"/>
      <c r="RMX37" s="177"/>
      <c r="RMY37" s="120"/>
      <c r="RMZ37" s="177"/>
      <c r="RNA37" s="120"/>
      <c r="RNB37" s="177"/>
      <c r="RNC37" s="120"/>
      <c r="RND37" s="177"/>
      <c r="RNE37" s="120"/>
      <c r="RNF37" s="177"/>
      <c r="RNG37" s="120"/>
      <c r="RNH37" s="177"/>
      <c r="RNI37" s="120"/>
      <c r="RNJ37" s="177"/>
      <c r="RNK37" s="120"/>
      <c r="RNL37" s="177"/>
      <c r="RNM37" s="120"/>
      <c r="RNN37" s="177"/>
      <c r="RNO37" s="120"/>
      <c r="RNP37" s="177"/>
      <c r="RNQ37" s="120"/>
      <c r="RNR37" s="177"/>
      <c r="RNS37" s="120"/>
      <c r="RNT37" s="177"/>
      <c r="RNU37" s="120"/>
      <c r="RNV37" s="177"/>
      <c r="RNW37" s="120"/>
      <c r="RNX37" s="177"/>
      <c r="RNY37" s="120"/>
      <c r="RNZ37" s="177"/>
      <c r="ROA37" s="120"/>
      <c r="ROB37" s="177"/>
      <c r="ROC37" s="120"/>
      <c r="ROD37" s="177"/>
      <c r="ROE37" s="120"/>
      <c r="ROF37" s="177"/>
      <c r="ROG37" s="120"/>
      <c r="ROH37" s="177"/>
      <c r="ROI37" s="120"/>
      <c r="ROJ37" s="177"/>
      <c r="ROK37" s="120"/>
      <c r="ROL37" s="177"/>
      <c r="ROM37" s="120"/>
      <c r="RON37" s="177"/>
      <c r="ROO37" s="120"/>
      <c r="ROP37" s="177"/>
      <c r="ROQ37" s="120"/>
      <c r="ROR37" s="177"/>
      <c r="ROS37" s="120"/>
      <c r="ROT37" s="177"/>
      <c r="ROU37" s="120"/>
      <c r="ROV37" s="177"/>
      <c r="ROW37" s="120"/>
      <c r="ROX37" s="177"/>
      <c r="ROY37" s="120"/>
      <c r="ROZ37" s="177"/>
      <c r="RPA37" s="120"/>
      <c r="RPB37" s="177"/>
      <c r="RPC37" s="120"/>
      <c r="RPD37" s="177"/>
      <c r="RPE37" s="120"/>
      <c r="RPF37" s="177"/>
      <c r="RPG37" s="120"/>
      <c r="RPH37" s="177"/>
      <c r="RPI37" s="120"/>
      <c r="RPJ37" s="177"/>
      <c r="RPK37" s="120"/>
      <c r="RPL37" s="177"/>
      <c r="RPM37" s="120"/>
      <c r="RPN37" s="177"/>
      <c r="RPO37" s="120"/>
      <c r="RPP37" s="177"/>
      <c r="RPQ37" s="120"/>
      <c r="RPR37" s="177"/>
      <c r="RPS37" s="120"/>
      <c r="RPT37" s="177"/>
      <c r="RPU37" s="120"/>
      <c r="RPV37" s="177"/>
      <c r="RPW37" s="120"/>
      <c r="RPX37" s="177"/>
      <c r="RPY37" s="120"/>
      <c r="RPZ37" s="177"/>
      <c r="RQA37" s="120"/>
      <c r="RQB37" s="177"/>
      <c r="RQC37" s="120"/>
      <c r="RQD37" s="177"/>
      <c r="RQE37" s="120"/>
      <c r="RQF37" s="177"/>
      <c r="RQG37" s="120"/>
      <c r="RQH37" s="177"/>
      <c r="RQI37" s="120"/>
      <c r="RQJ37" s="177"/>
      <c r="RQK37" s="120"/>
      <c r="RQL37" s="177"/>
      <c r="RQM37" s="120"/>
      <c r="RQN37" s="177"/>
      <c r="RQO37" s="120"/>
      <c r="RQP37" s="177"/>
      <c r="RQQ37" s="120"/>
      <c r="RQR37" s="177"/>
      <c r="RQS37" s="120"/>
      <c r="RQT37" s="177"/>
      <c r="RQU37" s="120"/>
      <c r="RQV37" s="177"/>
      <c r="RQW37" s="120"/>
      <c r="RQX37" s="177"/>
      <c r="RQY37" s="120"/>
      <c r="RQZ37" s="177"/>
      <c r="RRA37" s="120"/>
      <c r="RRB37" s="177"/>
      <c r="RRC37" s="120"/>
      <c r="RRD37" s="177"/>
      <c r="RRE37" s="120"/>
      <c r="RRF37" s="177"/>
      <c r="RRG37" s="120"/>
      <c r="RRH37" s="177"/>
      <c r="RRI37" s="120"/>
      <c r="RRJ37" s="177"/>
      <c r="RRK37" s="120"/>
      <c r="RRL37" s="177"/>
      <c r="RRM37" s="120"/>
      <c r="RRN37" s="177"/>
      <c r="RRO37" s="120"/>
      <c r="RRP37" s="177"/>
      <c r="RRQ37" s="120"/>
      <c r="RRR37" s="177"/>
      <c r="RRS37" s="120"/>
      <c r="RRT37" s="177"/>
      <c r="RRU37" s="120"/>
      <c r="RRV37" s="177"/>
      <c r="RRW37" s="120"/>
      <c r="RRX37" s="177"/>
      <c r="RRY37" s="120"/>
      <c r="RRZ37" s="177"/>
      <c r="RSA37" s="120"/>
      <c r="RSB37" s="177"/>
      <c r="RSC37" s="120"/>
      <c r="RSD37" s="177"/>
      <c r="RSE37" s="120"/>
      <c r="RSF37" s="177"/>
      <c r="RSG37" s="120"/>
      <c r="RSH37" s="177"/>
      <c r="RSI37" s="120"/>
      <c r="RSJ37" s="177"/>
      <c r="RSK37" s="120"/>
      <c r="RSL37" s="177"/>
      <c r="RSM37" s="120"/>
      <c r="RSN37" s="177"/>
      <c r="RSO37" s="120"/>
      <c r="RSP37" s="177"/>
      <c r="RSQ37" s="120"/>
      <c r="RSR37" s="177"/>
      <c r="RSS37" s="120"/>
      <c r="RST37" s="177"/>
      <c r="RSU37" s="120"/>
      <c r="RSV37" s="177"/>
      <c r="RSW37" s="120"/>
      <c r="RSX37" s="177"/>
      <c r="RSY37" s="120"/>
      <c r="RSZ37" s="177"/>
      <c r="RTA37" s="120"/>
      <c r="RTB37" s="177"/>
      <c r="RTC37" s="120"/>
      <c r="RTD37" s="177"/>
      <c r="RTE37" s="120"/>
      <c r="RTF37" s="177"/>
      <c r="RTG37" s="120"/>
      <c r="RTH37" s="177"/>
      <c r="RTI37" s="120"/>
      <c r="RTJ37" s="177"/>
      <c r="RTK37" s="120"/>
      <c r="RTL37" s="177"/>
      <c r="RTM37" s="120"/>
      <c r="RTN37" s="177"/>
      <c r="RTO37" s="120"/>
      <c r="RTP37" s="177"/>
      <c r="RTQ37" s="120"/>
      <c r="RTR37" s="177"/>
      <c r="RTS37" s="120"/>
      <c r="RTT37" s="177"/>
      <c r="RTU37" s="120"/>
      <c r="RTV37" s="177"/>
      <c r="RTW37" s="120"/>
      <c r="RTX37" s="177"/>
      <c r="RTY37" s="120"/>
      <c r="RTZ37" s="177"/>
      <c r="RUA37" s="120"/>
      <c r="RUB37" s="177"/>
      <c r="RUC37" s="120"/>
      <c r="RUD37" s="177"/>
      <c r="RUE37" s="120"/>
      <c r="RUF37" s="177"/>
      <c r="RUG37" s="120"/>
      <c r="RUH37" s="177"/>
      <c r="RUI37" s="120"/>
      <c r="RUJ37" s="177"/>
      <c r="RUK37" s="120"/>
      <c r="RUL37" s="177"/>
      <c r="RUM37" s="120"/>
      <c r="RUN37" s="177"/>
      <c r="RUO37" s="120"/>
      <c r="RUP37" s="177"/>
      <c r="RUQ37" s="120"/>
      <c r="RUR37" s="177"/>
      <c r="RUS37" s="120"/>
      <c r="RUT37" s="177"/>
      <c r="RUU37" s="120"/>
      <c r="RUV37" s="177"/>
      <c r="RUW37" s="120"/>
      <c r="RUX37" s="177"/>
      <c r="RUY37" s="120"/>
      <c r="RUZ37" s="177"/>
      <c r="RVA37" s="120"/>
      <c r="RVB37" s="177"/>
      <c r="RVC37" s="120"/>
      <c r="RVD37" s="177"/>
      <c r="RVE37" s="120"/>
      <c r="RVF37" s="177"/>
      <c r="RVG37" s="120"/>
      <c r="RVH37" s="177"/>
      <c r="RVI37" s="120"/>
      <c r="RVJ37" s="177"/>
      <c r="RVK37" s="120"/>
      <c r="RVL37" s="177"/>
      <c r="RVM37" s="120"/>
      <c r="RVN37" s="177"/>
      <c r="RVO37" s="120"/>
      <c r="RVP37" s="177"/>
      <c r="RVQ37" s="120"/>
      <c r="RVR37" s="177"/>
      <c r="RVS37" s="120"/>
      <c r="RVT37" s="177"/>
      <c r="RVU37" s="120"/>
      <c r="RVV37" s="177"/>
      <c r="RVW37" s="120"/>
      <c r="RVX37" s="177"/>
      <c r="RVY37" s="120"/>
      <c r="RVZ37" s="177"/>
      <c r="RWA37" s="120"/>
      <c r="RWB37" s="177"/>
      <c r="RWC37" s="120"/>
      <c r="RWD37" s="177"/>
      <c r="RWE37" s="120"/>
      <c r="RWF37" s="177"/>
      <c r="RWG37" s="120"/>
      <c r="RWH37" s="177"/>
      <c r="RWI37" s="120"/>
      <c r="RWJ37" s="177"/>
      <c r="RWK37" s="120"/>
      <c r="RWL37" s="177"/>
      <c r="RWM37" s="120"/>
      <c r="RWN37" s="177"/>
      <c r="RWO37" s="120"/>
      <c r="RWP37" s="177"/>
      <c r="RWQ37" s="120"/>
      <c r="RWR37" s="177"/>
      <c r="RWS37" s="120"/>
      <c r="RWT37" s="177"/>
      <c r="RWU37" s="120"/>
      <c r="RWV37" s="177"/>
      <c r="RWW37" s="120"/>
      <c r="RWX37" s="177"/>
      <c r="RWY37" s="120"/>
      <c r="RWZ37" s="177"/>
      <c r="RXA37" s="120"/>
      <c r="RXB37" s="177"/>
      <c r="RXC37" s="120"/>
      <c r="RXD37" s="177"/>
      <c r="RXE37" s="120"/>
      <c r="RXF37" s="177"/>
      <c r="RXG37" s="120"/>
      <c r="RXH37" s="177"/>
      <c r="RXI37" s="120"/>
      <c r="RXJ37" s="177"/>
      <c r="RXK37" s="120"/>
      <c r="RXL37" s="177"/>
      <c r="RXM37" s="120"/>
      <c r="RXN37" s="177"/>
      <c r="RXO37" s="120"/>
      <c r="RXP37" s="177"/>
      <c r="RXQ37" s="120"/>
      <c r="RXR37" s="177"/>
      <c r="RXS37" s="120"/>
      <c r="RXT37" s="177"/>
      <c r="RXU37" s="120"/>
      <c r="RXV37" s="177"/>
      <c r="RXW37" s="120"/>
      <c r="RXX37" s="177"/>
      <c r="RXY37" s="120"/>
      <c r="RXZ37" s="177"/>
      <c r="RYA37" s="120"/>
      <c r="RYB37" s="177"/>
      <c r="RYC37" s="120"/>
      <c r="RYD37" s="177"/>
      <c r="RYE37" s="120"/>
      <c r="RYF37" s="177"/>
      <c r="RYG37" s="120"/>
      <c r="RYH37" s="177"/>
      <c r="RYI37" s="120"/>
      <c r="RYJ37" s="177"/>
      <c r="RYK37" s="120"/>
      <c r="RYL37" s="177"/>
      <c r="RYM37" s="120"/>
      <c r="RYN37" s="177"/>
      <c r="RYO37" s="120"/>
      <c r="RYP37" s="177"/>
      <c r="RYQ37" s="120"/>
      <c r="RYR37" s="177"/>
      <c r="RYS37" s="120"/>
      <c r="RYT37" s="177"/>
      <c r="RYU37" s="120"/>
      <c r="RYV37" s="177"/>
      <c r="RYW37" s="120"/>
      <c r="RYX37" s="177"/>
      <c r="RYY37" s="120"/>
      <c r="RYZ37" s="177"/>
      <c r="RZA37" s="120"/>
      <c r="RZB37" s="177"/>
      <c r="RZC37" s="120"/>
      <c r="RZD37" s="177"/>
      <c r="RZE37" s="120"/>
      <c r="RZF37" s="177"/>
      <c r="RZG37" s="120"/>
      <c r="RZH37" s="177"/>
      <c r="RZI37" s="120"/>
      <c r="RZJ37" s="177"/>
      <c r="RZK37" s="120"/>
      <c r="RZL37" s="177"/>
      <c r="RZM37" s="120"/>
      <c r="RZN37" s="177"/>
      <c r="RZO37" s="120"/>
      <c r="RZP37" s="177"/>
      <c r="RZQ37" s="120"/>
      <c r="RZR37" s="177"/>
      <c r="RZS37" s="120"/>
      <c r="RZT37" s="177"/>
      <c r="RZU37" s="120"/>
      <c r="RZV37" s="177"/>
      <c r="RZW37" s="120"/>
      <c r="RZX37" s="177"/>
      <c r="RZY37" s="120"/>
      <c r="RZZ37" s="177"/>
      <c r="SAA37" s="120"/>
      <c r="SAB37" s="177"/>
      <c r="SAC37" s="120"/>
      <c r="SAD37" s="177"/>
      <c r="SAE37" s="120"/>
      <c r="SAF37" s="177"/>
      <c r="SAG37" s="120"/>
      <c r="SAH37" s="177"/>
      <c r="SAI37" s="120"/>
      <c r="SAJ37" s="177"/>
      <c r="SAK37" s="120"/>
      <c r="SAL37" s="177"/>
      <c r="SAM37" s="120"/>
      <c r="SAN37" s="177"/>
      <c r="SAO37" s="120"/>
      <c r="SAP37" s="177"/>
      <c r="SAQ37" s="120"/>
      <c r="SAR37" s="177"/>
      <c r="SAS37" s="120"/>
      <c r="SAT37" s="177"/>
      <c r="SAU37" s="120"/>
      <c r="SAV37" s="177"/>
      <c r="SAW37" s="120"/>
      <c r="SAX37" s="177"/>
      <c r="SAY37" s="120"/>
      <c r="SAZ37" s="177"/>
      <c r="SBA37" s="120"/>
      <c r="SBB37" s="177"/>
      <c r="SBC37" s="120"/>
      <c r="SBD37" s="177"/>
      <c r="SBE37" s="120"/>
      <c r="SBF37" s="177"/>
      <c r="SBG37" s="120"/>
      <c r="SBH37" s="177"/>
      <c r="SBI37" s="120"/>
      <c r="SBJ37" s="177"/>
      <c r="SBK37" s="120"/>
      <c r="SBL37" s="177"/>
      <c r="SBM37" s="120"/>
      <c r="SBN37" s="177"/>
      <c r="SBO37" s="120"/>
      <c r="SBP37" s="177"/>
      <c r="SBQ37" s="120"/>
      <c r="SBR37" s="177"/>
      <c r="SBS37" s="120"/>
      <c r="SBT37" s="177"/>
      <c r="SBU37" s="120"/>
      <c r="SBV37" s="177"/>
      <c r="SBW37" s="120"/>
      <c r="SBX37" s="177"/>
      <c r="SBY37" s="120"/>
      <c r="SBZ37" s="177"/>
      <c r="SCA37" s="120"/>
      <c r="SCB37" s="177"/>
      <c r="SCC37" s="120"/>
      <c r="SCD37" s="177"/>
      <c r="SCE37" s="120"/>
      <c r="SCF37" s="177"/>
      <c r="SCG37" s="120"/>
      <c r="SCH37" s="177"/>
      <c r="SCI37" s="120"/>
      <c r="SCJ37" s="177"/>
      <c r="SCK37" s="120"/>
      <c r="SCL37" s="177"/>
      <c r="SCM37" s="120"/>
      <c r="SCN37" s="177"/>
      <c r="SCO37" s="120"/>
      <c r="SCP37" s="177"/>
      <c r="SCQ37" s="120"/>
      <c r="SCR37" s="177"/>
      <c r="SCS37" s="120"/>
      <c r="SCT37" s="177"/>
      <c r="SCU37" s="120"/>
      <c r="SCV37" s="177"/>
      <c r="SCW37" s="120"/>
      <c r="SCX37" s="177"/>
      <c r="SCY37" s="120"/>
      <c r="SCZ37" s="177"/>
      <c r="SDA37" s="120"/>
      <c r="SDB37" s="177"/>
      <c r="SDC37" s="120"/>
      <c r="SDD37" s="177"/>
      <c r="SDE37" s="120"/>
      <c r="SDF37" s="177"/>
      <c r="SDG37" s="120"/>
      <c r="SDH37" s="177"/>
      <c r="SDI37" s="120"/>
      <c r="SDJ37" s="177"/>
      <c r="SDK37" s="120"/>
      <c r="SDL37" s="177"/>
      <c r="SDM37" s="120"/>
      <c r="SDN37" s="177"/>
      <c r="SDO37" s="120"/>
      <c r="SDP37" s="177"/>
      <c r="SDQ37" s="120"/>
      <c r="SDR37" s="177"/>
      <c r="SDS37" s="120"/>
      <c r="SDT37" s="177"/>
      <c r="SDU37" s="120"/>
      <c r="SDV37" s="177"/>
      <c r="SDW37" s="120"/>
      <c r="SDX37" s="177"/>
      <c r="SDY37" s="120"/>
      <c r="SDZ37" s="177"/>
      <c r="SEA37" s="120"/>
      <c r="SEB37" s="177"/>
      <c r="SEC37" s="120"/>
      <c r="SED37" s="177"/>
      <c r="SEE37" s="120"/>
      <c r="SEF37" s="177"/>
      <c r="SEG37" s="120"/>
      <c r="SEH37" s="177"/>
      <c r="SEI37" s="120"/>
      <c r="SEJ37" s="177"/>
      <c r="SEK37" s="120"/>
      <c r="SEL37" s="177"/>
      <c r="SEM37" s="120"/>
      <c r="SEN37" s="177"/>
      <c r="SEO37" s="120"/>
      <c r="SEP37" s="177"/>
      <c r="SEQ37" s="120"/>
      <c r="SER37" s="177"/>
      <c r="SES37" s="120"/>
      <c r="SET37" s="177"/>
      <c r="SEU37" s="120"/>
      <c r="SEV37" s="177"/>
      <c r="SEW37" s="120"/>
      <c r="SEX37" s="177"/>
      <c r="SEY37" s="120"/>
      <c r="SEZ37" s="177"/>
      <c r="SFA37" s="120"/>
      <c r="SFB37" s="177"/>
      <c r="SFC37" s="120"/>
      <c r="SFD37" s="177"/>
      <c r="SFE37" s="120"/>
      <c r="SFF37" s="177"/>
      <c r="SFG37" s="120"/>
      <c r="SFH37" s="177"/>
      <c r="SFI37" s="120"/>
      <c r="SFJ37" s="177"/>
      <c r="SFK37" s="120"/>
      <c r="SFL37" s="177"/>
      <c r="SFM37" s="120"/>
      <c r="SFN37" s="177"/>
      <c r="SFO37" s="120"/>
      <c r="SFP37" s="177"/>
      <c r="SFQ37" s="120"/>
      <c r="SFR37" s="177"/>
      <c r="SFS37" s="120"/>
      <c r="SFT37" s="177"/>
      <c r="SFU37" s="120"/>
      <c r="SFV37" s="177"/>
      <c r="SFW37" s="120"/>
      <c r="SFX37" s="177"/>
      <c r="SFY37" s="120"/>
      <c r="SFZ37" s="177"/>
      <c r="SGA37" s="120"/>
      <c r="SGB37" s="177"/>
      <c r="SGC37" s="120"/>
      <c r="SGD37" s="177"/>
      <c r="SGE37" s="120"/>
      <c r="SGF37" s="177"/>
      <c r="SGG37" s="120"/>
      <c r="SGH37" s="177"/>
      <c r="SGI37" s="120"/>
      <c r="SGJ37" s="177"/>
      <c r="SGK37" s="120"/>
      <c r="SGL37" s="177"/>
      <c r="SGM37" s="120"/>
      <c r="SGN37" s="177"/>
      <c r="SGO37" s="120"/>
      <c r="SGP37" s="177"/>
      <c r="SGQ37" s="120"/>
      <c r="SGR37" s="177"/>
      <c r="SGS37" s="120"/>
      <c r="SGT37" s="177"/>
      <c r="SGU37" s="120"/>
      <c r="SGV37" s="177"/>
      <c r="SGW37" s="120"/>
      <c r="SGX37" s="177"/>
      <c r="SGY37" s="120"/>
      <c r="SGZ37" s="177"/>
      <c r="SHA37" s="120"/>
      <c r="SHB37" s="177"/>
      <c r="SHC37" s="120"/>
      <c r="SHD37" s="177"/>
      <c r="SHE37" s="120"/>
      <c r="SHF37" s="177"/>
      <c r="SHG37" s="120"/>
      <c r="SHH37" s="177"/>
      <c r="SHI37" s="120"/>
      <c r="SHJ37" s="177"/>
      <c r="SHK37" s="120"/>
      <c r="SHL37" s="177"/>
      <c r="SHM37" s="120"/>
      <c r="SHN37" s="177"/>
      <c r="SHO37" s="120"/>
      <c r="SHP37" s="177"/>
      <c r="SHQ37" s="120"/>
      <c r="SHR37" s="177"/>
      <c r="SHS37" s="120"/>
      <c r="SHT37" s="177"/>
      <c r="SHU37" s="120"/>
      <c r="SHV37" s="177"/>
      <c r="SHW37" s="120"/>
      <c r="SHX37" s="177"/>
      <c r="SHY37" s="120"/>
      <c r="SHZ37" s="177"/>
      <c r="SIA37" s="120"/>
      <c r="SIB37" s="177"/>
      <c r="SIC37" s="120"/>
      <c r="SID37" s="177"/>
      <c r="SIE37" s="120"/>
      <c r="SIF37" s="177"/>
      <c r="SIG37" s="120"/>
      <c r="SIH37" s="177"/>
      <c r="SII37" s="120"/>
      <c r="SIJ37" s="177"/>
      <c r="SIK37" s="120"/>
      <c r="SIL37" s="177"/>
      <c r="SIM37" s="120"/>
      <c r="SIN37" s="177"/>
      <c r="SIO37" s="120"/>
      <c r="SIP37" s="177"/>
      <c r="SIQ37" s="120"/>
      <c r="SIR37" s="177"/>
      <c r="SIS37" s="120"/>
      <c r="SIT37" s="177"/>
      <c r="SIU37" s="120"/>
      <c r="SIV37" s="177"/>
      <c r="SIW37" s="120"/>
      <c r="SIX37" s="177"/>
      <c r="SIY37" s="120"/>
      <c r="SIZ37" s="177"/>
      <c r="SJA37" s="120"/>
      <c r="SJB37" s="177"/>
      <c r="SJC37" s="120"/>
      <c r="SJD37" s="177"/>
      <c r="SJE37" s="120"/>
      <c r="SJF37" s="177"/>
      <c r="SJG37" s="120"/>
      <c r="SJH37" s="177"/>
      <c r="SJI37" s="120"/>
      <c r="SJJ37" s="177"/>
      <c r="SJK37" s="120"/>
      <c r="SJL37" s="177"/>
      <c r="SJM37" s="120"/>
      <c r="SJN37" s="177"/>
      <c r="SJO37" s="120"/>
      <c r="SJP37" s="177"/>
      <c r="SJQ37" s="120"/>
      <c r="SJR37" s="177"/>
      <c r="SJS37" s="120"/>
      <c r="SJT37" s="177"/>
      <c r="SJU37" s="120"/>
      <c r="SJV37" s="177"/>
      <c r="SJW37" s="120"/>
      <c r="SJX37" s="177"/>
      <c r="SJY37" s="120"/>
      <c r="SJZ37" s="177"/>
      <c r="SKA37" s="120"/>
      <c r="SKB37" s="177"/>
      <c r="SKC37" s="120"/>
      <c r="SKD37" s="177"/>
      <c r="SKE37" s="120"/>
      <c r="SKF37" s="177"/>
      <c r="SKG37" s="120"/>
      <c r="SKH37" s="177"/>
      <c r="SKI37" s="120"/>
      <c r="SKJ37" s="177"/>
      <c r="SKK37" s="120"/>
      <c r="SKL37" s="177"/>
      <c r="SKM37" s="120"/>
      <c r="SKN37" s="177"/>
      <c r="SKO37" s="120"/>
      <c r="SKP37" s="177"/>
      <c r="SKQ37" s="120"/>
      <c r="SKR37" s="177"/>
      <c r="SKS37" s="120"/>
      <c r="SKT37" s="177"/>
      <c r="SKU37" s="120"/>
      <c r="SKV37" s="177"/>
      <c r="SKW37" s="120"/>
      <c r="SKX37" s="177"/>
      <c r="SKY37" s="120"/>
      <c r="SKZ37" s="177"/>
      <c r="SLA37" s="120"/>
      <c r="SLB37" s="177"/>
      <c r="SLC37" s="120"/>
      <c r="SLD37" s="177"/>
      <c r="SLE37" s="120"/>
      <c r="SLF37" s="177"/>
      <c r="SLG37" s="120"/>
      <c r="SLH37" s="177"/>
      <c r="SLI37" s="120"/>
      <c r="SLJ37" s="177"/>
      <c r="SLK37" s="120"/>
      <c r="SLL37" s="177"/>
      <c r="SLM37" s="120"/>
      <c r="SLN37" s="177"/>
      <c r="SLO37" s="120"/>
      <c r="SLP37" s="177"/>
      <c r="SLQ37" s="120"/>
      <c r="SLR37" s="177"/>
      <c r="SLS37" s="120"/>
      <c r="SLT37" s="177"/>
      <c r="SLU37" s="120"/>
      <c r="SLV37" s="177"/>
      <c r="SLW37" s="120"/>
      <c r="SLX37" s="177"/>
      <c r="SLY37" s="120"/>
      <c r="SLZ37" s="177"/>
      <c r="SMA37" s="120"/>
      <c r="SMB37" s="177"/>
      <c r="SMC37" s="120"/>
      <c r="SMD37" s="177"/>
      <c r="SME37" s="120"/>
      <c r="SMF37" s="177"/>
      <c r="SMG37" s="120"/>
      <c r="SMH37" s="177"/>
      <c r="SMI37" s="120"/>
      <c r="SMJ37" s="177"/>
      <c r="SMK37" s="120"/>
      <c r="SML37" s="177"/>
      <c r="SMM37" s="120"/>
      <c r="SMN37" s="177"/>
      <c r="SMO37" s="120"/>
      <c r="SMP37" s="177"/>
      <c r="SMQ37" s="120"/>
      <c r="SMR37" s="177"/>
      <c r="SMS37" s="120"/>
      <c r="SMT37" s="177"/>
      <c r="SMU37" s="120"/>
      <c r="SMV37" s="177"/>
      <c r="SMW37" s="120"/>
      <c r="SMX37" s="177"/>
      <c r="SMY37" s="120"/>
      <c r="SMZ37" s="177"/>
      <c r="SNA37" s="120"/>
      <c r="SNB37" s="177"/>
      <c r="SNC37" s="120"/>
      <c r="SND37" s="177"/>
      <c r="SNE37" s="120"/>
      <c r="SNF37" s="177"/>
      <c r="SNG37" s="120"/>
      <c r="SNH37" s="177"/>
      <c r="SNI37" s="120"/>
      <c r="SNJ37" s="177"/>
      <c r="SNK37" s="120"/>
      <c r="SNL37" s="177"/>
      <c r="SNM37" s="120"/>
      <c r="SNN37" s="177"/>
      <c r="SNO37" s="120"/>
      <c r="SNP37" s="177"/>
      <c r="SNQ37" s="120"/>
      <c r="SNR37" s="177"/>
      <c r="SNS37" s="120"/>
      <c r="SNT37" s="177"/>
      <c r="SNU37" s="120"/>
      <c r="SNV37" s="177"/>
      <c r="SNW37" s="120"/>
      <c r="SNX37" s="177"/>
      <c r="SNY37" s="120"/>
      <c r="SNZ37" s="177"/>
      <c r="SOA37" s="120"/>
      <c r="SOB37" s="177"/>
      <c r="SOC37" s="120"/>
      <c r="SOD37" s="177"/>
      <c r="SOE37" s="120"/>
      <c r="SOF37" s="177"/>
      <c r="SOG37" s="120"/>
      <c r="SOH37" s="177"/>
      <c r="SOI37" s="120"/>
      <c r="SOJ37" s="177"/>
      <c r="SOK37" s="120"/>
      <c r="SOL37" s="177"/>
      <c r="SOM37" s="120"/>
      <c r="SON37" s="177"/>
      <c r="SOO37" s="120"/>
      <c r="SOP37" s="177"/>
      <c r="SOQ37" s="120"/>
      <c r="SOR37" s="177"/>
      <c r="SOS37" s="120"/>
      <c r="SOT37" s="177"/>
      <c r="SOU37" s="120"/>
      <c r="SOV37" s="177"/>
      <c r="SOW37" s="120"/>
      <c r="SOX37" s="177"/>
      <c r="SOY37" s="120"/>
      <c r="SOZ37" s="177"/>
      <c r="SPA37" s="120"/>
      <c r="SPB37" s="177"/>
      <c r="SPC37" s="120"/>
      <c r="SPD37" s="177"/>
      <c r="SPE37" s="120"/>
      <c r="SPF37" s="177"/>
      <c r="SPG37" s="120"/>
      <c r="SPH37" s="177"/>
      <c r="SPI37" s="120"/>
      <c r="SPJ37" s="177"/>
      <c r="SPK37" s="120"/>
      <c r="SPL37" s="177"/>
      <c r="SPM37" s="120"/>
      <c r="SPN37" s="177"/>
      <c r="SPO37" s="120"/>
      <c r="SPP37" s="177"/>
      <c r="SPQ37" s="120"/>
      <c r="SPR37" s="177"/>
      <c r="SPS37" s="120"/>
      <c r="SPT37" s="177"/>
      <c r="SPU37" s="120"/>
      <c r="SPV37" s="177"/>
      <c r="SPW37" s="120"/>
      <c r="SPX37" s="177"/>
      <c r="SPY37" s="120"/>
      <c r="SPZ37" s="177"/>
      <c r="SQA37" s="120"/>
      <c r="SQB37" s="177"/>
      <c r="SQC37" s="120"/>
      <c r="SQD37" s="177"/>
      <c r="SQE37" s="120"/>
      <c r="SQF37" s="177"/>
      <c r="SQG37" s="120"/>
      <c r="SQH37" s="177"/>
      <c r="SQI37" s="120"/>
      <c r="SQJ37" s="177"/>
      <c r="SQK37" s="120"/>
      <c r="SQL37" s="177"/>
      <c r="SQM37" s="120"/>
      <c r="SQN37" s="177"/>
      <c r="SQO37" s="120"/>
      <c r="SQP37" s="177"/>
      <c r="SQQ37" s="120"/>
      <c r="SQR37" s="177"/>
      <c r="SQS37" s="120"/>
      <c r="SQT37" s="177"/>
      <c r="SQU37" s="120"/>
      <c r="SQV37" s="177"/>
      <c r="SQW37" s="120"/>
      <c r="SQX37" s="177"/>
      <c r="SQY37" s="120"/>
      <c r="SQZ37" s="177"/>
      <c r="SRA37" s="120"/>
      <c r="SRB37" s="177"/>
      <c r="SRC37" s="120"/>
      <c r="SRD37" s="177"/>
      <c r="SRE37" s="120"/>
      <c r="SRF37" s="177"/>
      <c r="SRG37" s="120"/>
      <c r="SRH37" s="177"/>
      <c r="SRI37" s="120"/>
      <c r="SRJ37" s="177"/>
      <c r="SRK37" s="120"/>
      <c r="SRL37" s="177"/>
      <c r="SRM37" s="120"/>
      <c r="SRN37" s="177"/>
      <c r="SRO37" s="120"/>
      <c r="SRP37" s="177"/>
      <c r="SRQ37" s="120"/>
      <c r="SRR37" s="177"/>
      <c r="SRS37" s="120"/>
      <c r="SRT37" s="177"/>
      <c r="SRU37" s="120"/>
      <c r="SRV37" s="177"/>
      <c r="SRW37" s="120"/>
      <c r="SRX37" s="177"/>
      <c r="SRY37" s="120"/>
      <c r="SRZ37" s="177"/>
      <c r="SSA37" s="120"/>
      <c r="SSB37" s="177"/>
      <c r="SSC37" s="120"/>
      <c r="SSD37" s="177"/>
      <c r="SSE37" s="120"/>
      <c r="SSF37" s="177"/>
      <c r="SSG37" s="120"/>
      <c r="SSH37" s="177"/>
      <c r="SSI37" s="120"/>
      <c r="SSJ37" s="177"/>
      <c r="SSK37" s="120"/>
      <c r="SSL37" s="177"/>
      <c r="SSM37" s="120"/>
      <c r="SSN37" s="177"/>
      <c r="SSO37" s="120"/>
      <c r="SSP37" s="177"/>
      <c r="SSQ37" s="120"/>
      <c r="SSR37" s="177"/>
      <c r="SSS37" s="120"/>
      <c r="SST37" s="177"/>
      <c r="SSU37" s="120"/>
      <c r="SSV37" s="177"/>
      <c r="SSW37" s="120"/>
      <c r="SSX37" s="177"/>
      <c r="SSY37" s="120"/>
      <c r="SSZ37" s="177"/>
      <c r="STA37" s="120"/>
      <c r="STB37" s="177"/>
      <c r="STC37" s="120"/>
      <c r="STD37" s="177"/>
      <c r="STE37" s="120"/>
      <c r="STF37" s="177"/>
      <c r="STG37" s="120"/>
      <c r="STH37" s="177"/>
      <c r="STI37" s="120"/>
      <c r="STJ37" s="177"/>
      <c r="STK37" s="120"/>
      <c r="STL37" s="177"/>
      <c r="STM37" s="120"/>
      <c r="STN37" s="177"/>
      <c r="STO37" s="120"/>
      <c r="STP37" s="177"/>
      <c r="STQ37" s="120"/>
      <c r="STR37" s="177"/>
      <c r="STS37" s="120"/>
      <c r="STT37" s="177"/>
      <c r="STU37" s="120"/>
      <c r="STV37" s="177"/>
      <c r="STW37" s="120"/>
      <c r="STX37" s="177"/>
      <c r="STY37" s="120"/>
      <c r="STZ37" s="177"/>
      <c r="SUA37" s="120"/>
      <c r="SUB37" s="177"/>
      <c r="SUC37" s="120"/>
      <c r="SUD37" s="177"/>
      <c r="SUE37" s="120"/>
      <c r="SUF37" s="177"/>
      <c r="SUG37" s="120"/>
      <c r="SUH37" s="177"/>
      <c r="SUI37" s="120"/>
      <c r="SUJ37" s="177"/>
      <c r="SUK37" s="120"/>
      <c r="SUL37" s="177"/>
      <c r="SUM37" s="120"/>
      <c r="SUN37" s="177"/>
      <c r="SUO37" s="120"/>
      <c r="SUP37" s="177"/>
      <c r="SUQ37" s="120"/>
      <c r="SUR37" s="177"/>
      <c r="SUS37" s="120"/>
      <c r="SUT37" s="177"/>
      <c r="SUU37" s="120"/>
      <c r="SUV37" s="177"/>
      <c r="SUW37" s="120"/>
      <c r="SUX37" s="177"/>
      <c r="SUY37" s="120"/>
      <c r="SUZ37" s="177"/>
      <c r="SVA37" s="120"/>
      <c r="SVB37" s="177"/>
      <c r="SVC37" s="120"/>
      <c r="SVD37" s="177"/>
      <c r="SVE37" s="120"/>
      <c r="SVF37" s="177"/>
      <c r="SVG37" s="120"/>
      <c r="SVH37" s="177"/>
      <c r="SVI37" s="120"/>
      <c r="SVJ37" s="177"/>
      <c r="SVK37" s="120"/>
      <c r="SVL37" s="177"/>
      <c r="SVM37" s="120"/>
      <c r="SVN37" s="177"/>
      <c r="SVO37" s="120"/>
      <c r="SVP37" s="177"/>
      <c r="SVQ37" s="120"/>
      <c r="SVR37" s="177"/>
      <c r="SVS37" s="120"/>
      <c r="SVT37" s="177"/>
      <c r="SVU37" s="120"/>
      <c r="SVV37" s="177"/>
      <c r="SVW37" s="120"/>
      <c r="SVX37" s="177"/>
      <c r="SVY37" s="120"/>
      <c r="SVZ37" s="177"/>
      <c r="SWA37" s="120"/>
      <c r="SWB37" s="177"/>
      <c r="SWC37" s="120"/>
      <c r="SWD37" s="177"/>
      <c r="SWE37" s="120"/>
      <c r="SWF37" s="177"/>
      <c r="SWG37" s="120"/>
      <c r="SWH37" s="177"/>
      <c r="SWI37" s="120"/>
      <c r="SWJ37" s="177"/>
      <c r="SWK37" s="120"/>
      <c r="SWL37" s="177"/>
      <c r="SWM37" s="120"/>
      <c r="SWN37" s="177"/>
      <c r="SWO37" s="120"/>
      <c r="SWP37" s="177"/>
      <c r="SWQ37" s="120"/>
      <c r="SWR37" s="177"/>
      <c r="SWS37" s="120"/>
      <c r="SWT37" s="177"/>
      <c r="SWU37" s="120"/>
      <c r="SWV37" s="177"/>
      <c r="SWW37" s="120"/>
      <c r="SWX37" s="177"/>
      <c r="SWY37" s="120"/>
      <c r="SWZ37" s="177"/>
      <c r="SXA37" s="120"/>
      <c r="SXB37" s="177"/>
      <c r="SXC37" s="120"/>
      <c r="SXD37" s="177"/>
      <c r="SXE37" s="120"/>
      <c r="SXF37" s="177"/>
      <c r="SXG37" s="120"/>
      <c r="SXH37" s="177"/>
      <c r="SXI37" s="120"/>
      <c r="SXJ37" s="177"/>
      <c r="SXK37" s="120"/>
      <c r="SXL37" s="177"/>
      <c r="SXM37" s="120"/>
      <c r="SXN37" s="177"/>
      <c r="SXO37" s="120"/>
      <c r="SXP37" s="177"/>
      <c r="SXQ37" s="120"/>
      <c r="SXR37" s="177"/>
      <c r="SXS37" s="120"/>
      <c r="SXT37" s="177"/>
      <c r="SXU37" s="120"/>
      <c r="SXV37" s="177"/>
      <c r="SXW37" s="120"/>
      <c r="SXX37" s="177"/>
      <c r="SXY37" s="120"/>
      <c r="SXZ37" s="177"/>
      <c r="SYA37" s="120"/>
      <c r="SYB37" s="177"/>
      <c r="SYC37" s="120"/>
      <c r="SYD37" s="177"/>
      <c r="SYE37" s="120"/>
      <c r="SYF37" s="177"/>
      <c r="SYG37" s="120"/>
      <c r="SYH37" s="177"/>
      <c r="SYI37" s="120"/>
      <c r="SYJ37" s="177"/>
      <c r="SYK37" s="120"/>
      <c r="SYL37" s="177"/>
      <c r="SYM37" s="120"/>
      <c r="SYN37" s="177"/>
      <c r="SYO37" s="120"/>
      <c r="SYP37" s="177"/>
      <c r="SYQ37" s="120"/>
      <c r="SYR37" s="177"/>
      <c r="SYS37" s="120"/>
      <c r="SYT37" s="177"/>
      <c r="SYU37" s="120"/>
      <c r="SYV37" s="177"/>
      <c r="SYW37" s="120"/>
      <c r="SYX37" s="177"/>
      <c r="SYY37" s="120"/>
      <c r="SYZ37" s="177"/>
      <c r="SZA37" s="120"/>
      <c r="SZB37" s="177"/>
      <c r="SZC37" s="120"/>
      <c r="SZD37" s="177"/>
      <c r="SZE37" s="120"/>
      <c r="SZF37" s="177"/>
      <c r="SZG37" s="120"/>
      <c r="SZH37" s="177"/>
      <c r="SZI37" s="120"/>
      <c r="SZJ37" s="177"/>
      <c r="SZK37" s="120"/>
      <c r="SZL37" s="177"/>
      <c r="SZM37" s="120"/>
      <c r="SZN37" s="177"/>
      <c r="SZO37" s="120"/>
      <c r="SZP37" s="177"/>
      <c r="SZQ37" s="120"/>
      <c r="SZR37" s="177"/>
      <c r="SZS37" s="120"/>
      <c r="SZT37" s="177"/>
      <c r="SZU37" s="120"/>
      <c r="SZV37" s="177"/>
      <c r="SZW37" s="120"/>
      <c r="SZX37" s="177"/>
      <c r="SZY37" s="120"/>
      <c r="SZZ37" s="177"/>
      <c r="TAA37" s="120"/>
      <c r="TAB37" s="177"/>
      <c r="TAC37" s="120"/>
      <c r="TAD37" s="177"/>
      <c r="TAE37" s="120"/>
      <c r="TAF37" s="177"/>
      <c r="TAG37" s="120"/>
      <c r="TAH37" s="177"/>
      <c r="TAI37" s="120"/>
      <c r="TAJ37" s="177"/>
      <c r="TAK37" s="120"/>
      <c r="TAL37" s="177"/>
      <c r="TAM37" s="120"/>
      <c r="TAN37" s="177"/>
      <c r="TAO37" s="120"/>
      <c r="TAP37" s="177"/>
      <c r="TAQ37" s="120"/>
      <c r="TAR37" s="177"/>
      <c r="TAS37" s="120"/>
      <c r="TAT37" s="177"/>
      <c r="TAU37" s="120"/>
      <c r="TAV37" s="177"/>
      <c r="TAW37" s="120"/>
      <c r="TAX37" s="177"/>
      <c r="TAY37" s="120"/>
      <c r="TAZ37" s="177"/>
      <c r="TBA37" s="120"/>
      <c r="TBB37" s="177"/>
      <c r="TBC37" s="120"/>
      <c r="TBD37" s="177"/>
      <c r="TBE37" s="120"/>
      <c r="TBF37" s="177"/>
      <c r="TBG37" s="120"/>
      <c r="TBH37" s="177"/>
      <c r="TBI37" s="120"/>
      <c r="TBJ37" s="177"/>
      <c r="TBK37" s="120"/>
      <c r="TBL37" s="177"/>
      <c r="TBM37" s="120"/>
      <c r="TBN37" s="177"/>
      <c r="TBO37" s="120"/>
      <c r="TBP37" s="177"/>
      <c r="TBQ37" s="120"/>
      <c r="TBR37" s="177"/>
      <c r="TBS37" s="120"/>
      <c r="TBT37" s="177"/>
      <c r="TBU37" s="120"/>
      <c r="TBV37" s="177"/>
      <c r="TBW37" s="120"/>
      <c r="TBX37" s="177"/>
      <c r="TBY37" s="120"/>
      <c r="TBZ37" s="177"/>
      <c r="TCA37" s="120"/>
      <c r="TCB37" s="177"/>
      <c r="TCC37" s="120"/>
      <c r="TCD37" s="177"/>
      <c r="TCE37" s="120"/>
      <c r="TCF37" s="177"/>
      <c r="TCG37" s="120"/>
      <c r="TCH37" s="177"/>
      <c r="TCI37" s="120"/>
      <c r="TCJ37" s="177"/>
      <c r="TCK37" s="120"/>
      <c r="TCL37" s="177"/>
      <c r="TCM37" s="120"/>
      <c r="TCN37" s="177"/>
      <c r="TCO37" s="120"/>
      <c r="TCP37" s="177"/>
      <c r="TCQ37" s="120"/>
      <c r="TCR37" s="177"/>
      <c r="TCS37" s="120"/>
      <c r="TCT37" s="177"/>
      <c r="TCU37" s="120"/>
      <c r="TCV37" s="177"/>
      <c r="TCW37" s="120"/>
      <c r="TCX37" s="177"/>
      <c r="TCY37" s="120"/>
      <c r="TCZ37" s="177"/>
      <c r="TDA37" s="120"/>
      <c r="TDB37" s="177"/>
      <c r="TDC37" s="120"/>
      <c r="TDD37" s="177"/>
      <c r="TDE37" s="120"/>
      <c r="TDF37" s="177"/>
      <c r="TDG37" s="120"/>
      <c r="TDH37" s="177"/>
      <c r="TDI37" s="120"/>
      <c r="TDJ37" s="177"/>
      <c r="TDK37" s="120"/>
      <c r="TDL37" s="177"/>
      <c r="TDM37" s="120"/>
      <c r="TDN37" s="177"/>
      <c r="TDO37" s="120"/>
      <c r="TDP37" s="177"/>
      <c r="TDQ37" s="120"/>
      <c r="TDR37" s="177"/>
      <c r="TDS37" s="120"/>
      <c r="TDT37" s="177"/>
      <c r="TDU37" s="120"/>
      <c r="TDV37" s="177"/>
      <c r="TDW37" s="120"/>
      <c r="TDX37" s="177"/>
      <c r="TDY37" s="120"/>
      <c r="TDZ37" s="177"/>
      <c r="TEA37" s="120"/>
      <c r="TEB37" s="177"/>
      <c r="TEC37" s="120"/>
      <c r="TED37" s="177"/>
      <c r="TEE37" s="120"/>
      <c r="TEF37" s="177"/>
      <c r="TEG37" s="120"/>
      <c r="TEH37" s="177"/>
      <c r="TEI37" s="120"/>
      <c r="TEJ37" s="177"/>
      <c r="TEK37" s="120"/>
      <c r="TEL37" s="177"/>
      <c r="TEM37" s="120"/>
      <c r="TEN37" s="177"/>
      <c r="TEO37" s="120"/>
      <c r="TEP37" s="177"/>
      <c r="TEQ37" s="120"/>
      <c r="TER37" s="177"/>
      <c r="TES37" s="120"/>
      <c r="TET37" s="177"/>
      <c r="TEU37" s="120"/>
      <c r="TEV37" s="177"/>
      <c r="TEW37" s="120"/>
      <c r="TEX37" s="177"/>
      <c r="TEY37" s="120"/>
      <c r="TEZ37" s="177"/>
      <c r="TFA37" s="120"/>
      <c r="TFB37" s="177"/>
      <c r="TFC37" s="120"/>
      <c r="TFD37" s="177"/>
      <c r="TFE37" s="120"/>
      <c r="TFF37" s="177"/>
      <c r="TFG37" s="120"/>
      <c r="TFH37" s="177"/>
      <c r="TFI37" s="120"/>
      <c r="TFJ37" s="177"/>
      <c r="TFK37" s="120"/>
      <c r="TFL37" s="177"/>
      <c r="TFM37" s="120"/>
      <c r="TFN37" s="177"/>
      <c r="TFO37" s="120"/>
      <c r="TFP37" s="177"/>
      <c r="TFQ37" s="120"/>
      <c r="TFR37" s="177"/>
      <c r="TFS37" s="120"/>
      <c r="TFT37" s="177"/>
      <c r="TFU37" s="120"/>
      <c r="TFV37" s="177"/>
      <c r="TFW37" s="120"/>
      <c r="TFX37" s="177"/>
      <c r="TFY37" s="120"/>
      <c r="TFZ37" s="177"/>
      <c r="TGA37" s="120"/>
      <c r="TGB37" s="177"/>
      <c r="TGC37" s="120"/>
      <c r="TGD37" s="177"/>
      <c r="TGE37" s="120"/>
      <c r="TGF37" s="177"/>
      <c r="TGG37" s="120"/>
      <c r="TGH37" s="177"/>
      <c r="TGI37" s="120"/>
      <c r="TGJ37" s="177"/>
      <c r="TGK37" s="120"/>
      <c r="TGL37" s="177"/>
      <c r="TGM37" s="120"/>
      <c r="TGN37" s="177"/>
      <c r="TGO37" s="120"/>
      <c r="TGP37" s="177"/>
      <c r="TGQ37" s="120"/>
      <c r="TGR37" s="177"/>
      <c r="TGS37" s="120"/>
      <c r="TGT37" s="177"/>
      <c r="TGU37" s="120"/>
      <c r="TGV37" s="177"/>
      <c r="TGW37" s="120"/>
      <c r="TGX37" s="177"/>
      <c r="TGY37" s="120"/>
      <c r="TGZ37" s="177"/>
      <c r="THA37" s="120"/>
      <c r="THB37" s="177"/>
      <c r="THC37" s="120"/>
      <c r="THD37" s="177"/>
      <c r="THE37" s="120"/>
      <c r="THF37" s="177"/>
      <c r="THG37" s="120"/>
      <c r="THH37" s="177"/>
      <c r="THI37" s="120"/>
      <c r="THJ37" s="177"/>
      <c r="THK37" s="120"/>
      <c r="THL37" s="177"/>
      <c r="THM37" s="120"/>
      <c r="THN37" s="177"/>
      <c r="THO37" s="120"/>
      <c r="THP37" s="177"/>
      <c r="THQ37" s="120"/>
      <c r="THR37" s="177"/>
      <c r="THS37" s="120"/>
      <c r="THT37" s="177"/>
      <c r="THU37" s="120"/>
      <c r="THV37" s="177"/>
      <c r="THW37" s="120"/>
      <c r="THX37" s="177"/>
      <c r="THY37" s="120"/>
      <c r="THZ37" s="177"/>
      <c r="TIA37" s="120"/>
      <c r="TIB37" s="177"/>
      <c r="TIC37" s="120"/>
      <c r="TID37" s="177"/>
      <c r="TIE37" s="120"/>
      <c r="TIF37" s="177"/>
      <c r="TIG37" s="120"/>
      <c r="TIH37" s="177"/>
      <c r="TII37" s="120"/>
      <c r="TIJ37" s="177"/>
      <c r="TIK37" s="120"/>
      <c r="TIL37" s="177"/>
      <c r="TIM37" s="120"/>
      <c r="TIN37" s="177"/>
      <c r="TIO37" s="120"/>
      <c r="TIP37" s="177"/>
      <c r="TIQ37" s="120"/>
      <c r="TIR37" s="177"/>
      <c r="TIS37" s="120"/>
      <c r="TIT37" s="177"/>
      <c r="TIU37" s="120"/>
      <c r="TIV37" s="177"/>
      <c r="TIW37" s="120"/>
      <c r="TIX37" s="177"/>
      <c r="TIY37" s="120"/>
      <c r="TIZ37" s="177"/>
      <c r="TJA37" s="120"/>
      <c r="TJB37" s="177"/>
      <c r="TJC37" s="120"/>
      <c r="TJD37" s="177"/>
      <c r="TJE37" s="120"/>
      <c r="TJF37" s="177"/>
      <c r="TJG37" s="120"/>
      <c r="TJH37" s="177"/>
      <c r="TJI37" s="120"/>
      <c r="TJJ37" s="177"/>
      <c r="TJK37" s="120"/>
      <c r="TJL37" s="177"/>
      <c r="TJM37" s="120"/>
      <c r="TJN37" s="177"/>
      <c r="TJO37" s="120"/>
      <c r="TJP37" s="177"/>
      <c r="TJQ37" s="120"/>
      <c r="TJR37" s="177"/>
      <c r="TJS37" s="120"/>
      <c r="TJT37" s="177"/>
      <c r="TJU37" s="120"/>
      <c r="TJV37" s="177"/>
      <c r="TJW37" s="120"/>
      <c r="TJX37" s="177"/>
      <c r="TJY37" s="120"/>
      <c r="TJZ37" s="177"/>
      <c r="TKA37" s="120"/>
      <c r="TKB37" s="177"/>
      <c r="TKC37" s="120"/>
      <c r="TKD37" s="177"/>
      <c r="TKE37" s="120"/>
      <c r="TKF37" s="177"/>
      <c r="TKG37" s="120"/>
      <c r="TKH37" s="177"/>
      <c r="TKI37" s="120"/>
      <c r="TKJ37" s="177"/>
      <c r="TKK37" s="120"/>
      <c r="TKL37" s="177"/>
      <c r="TKM37" s="120"/>
      <c r="TKN37" s="177"/>
      <c r="TKO37" s="120"/>
      <c r="TKP37" s="177"/>
      <c r="TKQ37" s="120"/>
      <c r="TKR37" s="177"/>
      <c r="TKS37" s="120"/>
      <c r="TKT37" s="177"/>
      <c r="TKU37" s="120"/>
      <c r="TKV37" s="177"/>
      <c r="TKW37" s="120"/>
      <c r="TKX37" s="177"/>
      <c r="TKY37" s="120"/>
      <c r="TKZ37" s="177"/>
      <c r="TLA37" s="120"/>
      <c r="TLB37" s="177"/>
      <c r="TLC37" s="120"/>
      <c r="TLD37" s="177"/>
      <c r="TLE37" s="120"/>
      <c r="TLF37" s="177"/>
      <c r="TLG37" s="120"/>
      <c r="TLH37" s="177"/>
      <c r="TLI37" s="120"/>
      <c r="TLJ37" s="177"/>
      <c r="TLK37" s="120"/>
      <c r="TLL37" s="177"/>
      <c r="TLM37" s="120"/>
      <c r="TLN37" s="177"/>
      <c r="TLO37" s="120"/>
      <c r="TLP37" s="177"/>
      <c r="TLQ37" s="120"/>
      <c r="TLR37" s="177"/>
      <c r="TLS37" s="120"/>
      <c r="TLT37" s="177"/>
      <c r="TLU37" s="120"/>
      <c r="TLV37" s="177"/>
      <c r="TLW37" s="120"/>
      <c r="TLX37" s="177"/>
      <c r="TLY37" s="120"/>
      <c r="TLZ37" s="177"/>
      <c r="TMA37" s="120"/>
      <c r="TMB37" s="177"/>
      <c r="TMC37" s="120"/>
      <c r="TMD37" s="177"/>
      <c r="TME37" s="120"/>
      <c r="TMF37" s="177"/>
      <c r="TMG37" s="120"/>
      <c r="TMH37" s="177"/>
      <c r="TMI37" s="120"/>
      <c r="TMJ37" s="177"/>
      <c r="TMK37" s="120"/>
      <c r="TML37" s="177"/>
      <c r="TMM37" s="120"/>
      <c r="TMN37" s="177"/>
      <c r="TMO37" s="120"/>
      <c r="TMP37" s="177"/>
      <c r="TMQ37" s="120"/>
      <c r="TMR37" s="177"/>
      <c r="TMS37" s="120"/>
      <c r="TMT37" s="177"/>
      <c r="TMU37" s="120"/>
      <c r="TMV37" s="177"/>
      <c r="TMW37" s="120"/>
      <c r="TMX37" s="177"/>
      <c r="TMY37" s="120"/>
      <c r="TMZ37" s="177"/>
      <c r="TNA37" s="120"/>
      <c r="TNB37" s="177"/>
      <c r="TNC37" s="120"/>
      <c r="TND37" s="177"/>
      <c r="TNE37" s="120"/>
      <c r="TNF37" s="177"/>
      <c r="TNG37" s="120"/>
      <c r="TNH37" s="177"/>
      <c r="TNI37" s="120"/>
      <c r="TNJ37" s="177"/>
      <c r="TNK37" s="120"/>
      <c r="TNL37" s="177"/>
      <c r="TNM37" s="120"/>
      <c r="TNN37" s="177"/>
      <c r="TNO37" s="120"/>
      <c r="TNP37" s="177"/>
      <c r="TNQ37" s="120"/>
      <c r="TNR37" s="177"/>
      <c r="TNS37" s="120"/>
      <c r="TNT37" s="177"/>
      <c r="TNU37" s="120"/>
      <c r="TNV37" s="177"/>
      <c r="TNW37" s="120"/>
      <c r="TNX37" s="177"/>
      <c r="TNY37" s="120"/>
      <c r="TNZ37" s="177"/>
      <c r="TOA37" s="120"/>
      <c r="TOB37" s="177"/>
      <c r="TOC37" s="120"/>
      <c r="TOD37" s="177"/>
      <c r="TOE37" s="120"/>
      <c r="TOF37" s="177"/>
      <c r="TOG37" s="120"/>
      <c r="TOH37" s="177"/>
      <c r="TOI37" s="120"/>
      <c r="TOJ37" s="177"/>
      <c r="TOK37" s="120"/>
      <c r="TOL37" s="177"/>
      <c r="TOM37" s="120"/>
      <c r="TON37" s="177"/>
      <c r="TOO37" s="120"/>
      <c r="TOP37" s="177"/>
      <c r="TOQ37" s="120"/>
      <c r="TOR37" s="177"/>
      <c r="TOS37" s="120"/>
      <c r="TOT37" s="177"/>
      <c r="TOU37" s="120"/>
      <c r="TOV37" s="177"/>
      <c r="TOW37" s="120"/>
      <c r="TOX37" s="177"/>
      <c r="TOY37" s="120"/>
      <c r="TOZ37" s="177"/>
      <c r="TPA37" s="120"/>
      <c r="TPB37" s="177"/>
      <c r="TPC37" s="120"/>
      <c r="TPD37" s="177"/>
      <c r="TPE37" s="120"/>
      <c r="TPF37" s="177"/>
      <c r="TPG37" s="120"/>
      <c r="TPH37" s="177"/>
      <c r="TPI37" s="120"/>
      <c r="TPJ37" s="177"/>
      <c r="TPK37" s="120"/>
      <c r="TPL37" s="177"/>
      <c r="TPM37" s="120"/>
      <c r="TPN37" s="177"/>
      <c r="TPO37" s="120"/>
      <c r="TPP37" s="177"/>
      <c r="TPQ37" s="120"/>
      <c r="TPR37" s="177"/>
      <c r="TPS37" s="120"/>
      <c r="TPT37" s="177"/>
      <c r="TPU37" s="120"/>
      <c r="TPV37" s="177"/>
      <c r="TPW37" s="120"/>
      <c r="TPX37" s="177"/>
      <c r="TPY37" s="120"/>
      <c r="TPZ37" s="177"/>
      <c r="TQA37" s="120"/>
      <c r="TQB37" s="177"/>
      <c r="TQC37" s="120"/>
      <c r="TQD37" s="177"/>
      <c r="TQE37" s="120"/>
      <c r="TQF37" s="177"/>
      <c r="TQG37" s="120"/>
      <c r="TQH37" s="177"/>
      <c r="TQI37" s="120"/>
      <c r="TQJ37" s="177"/>
      <c r="TQK37" s="120"/>
      <c r="TQL37" s="177"/>
      <c r="TQM37" s="120"/>
      <c r="TQN37" s="177"/>
      <c r="TQO37" s="120"/>
      <c r="TQP37" s="177"/>
      <c r="TQQ37" s="120"/>
      <c r="TQR37" s="177"/>
      <c r="TQS37" s="120"/>
      <c r="TQT37" s="177"/>
      <c r="TQU37" s="120"/>
      <c r="TQV37" s="177"/>
      <c r="TQW37" s="120"/>
      <c r="TQX37" s="177"/>
      <c r="TQY37" s="120"/>
      <c r="TQZ37" s="177"/>
      <c r="TRA37" s="120"/>
      <c r="TRB37" s="177"/>
      <c r="TRC37" s="120"/>
      <c r="TRD37" s="177"/>
      <c r="TRE37" s="120"/>
      <c r="TRF37" s="177"/>
      <c r="TRG37" s="120"/>
      <c r="TRH37" s="177"/>
      <c r="TRI37" s="120"/>
      <c r="TRJ37" s="177"/>
      <c r="TRK37" s="120"/>
      <c r="TRL37" s="177"/>
      <c r="TRM37" s="120"/>
      <c r="TRN37" s="177"/>
      <c r="TRO37" s="120"/>
      <c r="TRP37" s="177"/>
      <c r="TRQ37" s="120"/>
      <c r="TRR37" s="177"/>
      <c r="TRS37" s="120"/>
      <c r="TRT37" s="177"/>
      <c r="TRU37" s="120"/>
      <c r="TRV37" s="177"/>
      <c r="TRW37" s="120"/>
      <c r="TRX37" s="177"/>
      <c r="TRY37" s="120"/>
      <c r="TRZ37" s="177"/>
      <c r="TSA37" s="120"/>
      <c r="TSB37" s="177"/>
      <c r="TSC37" s="120"/>
      <c r="TSD37" s="177"/>
      <c r="TSE37" s="120"/>
      <c r="TSF37" s="177"/>
      <c r="TSG37" s="120"/>
      <c r="TSH37" s="177"/>
      <c r="TSI37" s="120"/>
      <c r="TSJ37" s="177"/>
      <c r="TSK37" s="120"/>
      <c r="TSL37" s="177"/>
      <c r="TSM37" s="120"/>
      <c r="TSN37" s="177"/>
      <c r="TSO37" s="120"/>
      <c r="TSP37" s="177"/>
      <c r="TSQ37" s="120"/>
      <c r="TSR37" s="177"/>
      <c r="TSS37" s="120"/>
      <c r="TST37" s="177"/>
      <c r="TSU37" s="120"/>
      <c r="TSV37" s="177"/>
      <c r="TSW37" s="120"/>
      <c r="TSX37" s="177"/>
      <c r="TSY37" s="120"/>
      <c r="TSZ37" s="177"/>
      <c r="TTA37" s="120"/>
      <c r="TTB37" s="177"/>
      <c r="TTC37" s="120"/>
      <c r="TTD37" s="177"/>
      <c r="TTE37" s="120"/>
      <c r="TTF37" s="177"/>
      <c r="TTG37" s="120"/>
      <c r="TTH37" s="177"/>
      <c r="TTI37" s="120"/>
      <c r="TTJ37" s="177"/>
      <c r="TTK37" s="120"/>
      <c r="TTL37" s="177"/>
      <c r="TTM37" s="120"/>
      <c r="TTN37" s="177"/>
      <c r="TTO37" s="120"/>
      <c r="TTP37" s="177"/>
      <c r="TTQ37" s="120"/>
      <c r="TTR37" s="177"/>
      <c r="TTS37" s="120"/>
      <c r="TTT37" s="177"/>
      <c r="TTU37" s="120"/>
      <c r="TTV37" s="177"/>
      <c r="TTW37" s="120"/>
      <c r="TTX37" s="177"/>
      <c r="TTY37" s="120"/>
      <c r="TTZ37" s="177"/>
      <c r="TUA37" s="120"/>
      <c r="TUB37" s="177"/>
      <c r="TUC37" s="120"/>
      <c r="TUD37" s="177"/>
      <c r="TUE37" s="120"/>
      <c r="TUF37" s="177"/>
      <c r="TUG37" s="120"/>
      <c r="TUH37" s="177"/>
      <c r="TUI37" s="120"/>
      <c r="TUJ37" s="177"/>
      <c r="TUK37" s="120"/>
      <c r="TUL37" s="177"/>
      <c r="TUM37" s="120"/>
      <c r="TUN37" s="177"/>
      <c r="TUO37" s="120"/>
      <c r="TUP37" s="177"/>
      <c r="TUQ37" s="120"/>
      <c r="TUR37" s="177"/>
      <c r="TUS37" s="120"/>
      <c r="TUT37" s="177"/>
      <c r="TUU37" s="120"/>
      <c r="TUV37" s="177"/>
      <c r="TUW37" s="120"/>
      <c r="TUX37" s="177"/>
      <c r="TUY37" s="120"/>
      <c r="TUZ37" s="177"/>
      <c r="TVA37" s="120"/>
      <c r="TVB37" s="177"/>
      <c r="TVC37" s="120"/>
      <c r="TVD37" s="177"/>
      <c r="TVE37" s="120"/>
      <c r="TVF37" s="177"/>
      <c r="TVG37" s="120"/>
      <c r="TVH37" s="177"/>
      <c r="TVI37" s="120"/>
      <c r="TVJ37" s="177"/>
      <c r="TVK37" s="120"/>
      <c r="TVL37" s="177"/>
      <c r="TVM37" s="120"/>
      <c r="TVN37" s="177"/>
      <c r="TVO37" s="120"/>
      <c r="TVP37" s="177"/>
      <c r="TVQ37" s="120"/>
      <c r="TVR37" s="177"/>
      <c r="TVS37" s="120"/>
      <c r="TVT37" s="177"/>
      <c r="TVU37" s="120"/>
      <c r="TVV37" s="177"/>
      <c r="TVW37" s="120"/>
      <c r="TVX37" s="177"/>
      <c r="TVY37" s="120"/>
      <c r="TVZ37" s="177"/>
      <c r="TWA37" s="120"/>
      <c r="TWB37" s="177"/>
      <c r="TWC37" s="120"/>
      <c r="TWD37" s="177"/>
      <c r="TWE37" s="120"/>
      <c r="TWF37" s="177"/>
      <c r="TWG37" s="120"/>
      <c r="TWH37" s="177"/>
      <c r="TWI37" s="120"/>
      <c r="TWJ37" s="177"/>
      <c r="TWK37" s="120"/>
      <c r="TWL37" s="177"/>
      <c r="TWM37" s="120"/>
      <c r="TWN37" s="177"/>
      <c r="TWO37" s="120"/>
      <c r="TWP37" s="177"/>
      <c r="TWQ37" s="120"/>
      <c r="TWR37" s="177"/>
      <c r="TWS37" s="120"/>
      <c r="TWT37" s="177"/>
      <c r="TWU37" s="120"/>
      <c r="TWV37" s="177"/>
      <c r="TWW37" s="120"/>
      <c r="TWX37" s="177"/>
      <c r="TWY37" s="120"/>
      <c r="TWZ37" s="177"/>
      <c r="TXA37" s="120"/>
      <c r="TXB37" s="177"/>
      <c r="TXC37" s="120"/>
      <c r="TXD37" s="177"/>
      <c r="TXE37" s="120"/>
      <c r="TXF37" s="177"/>
      <c r="TXG37" s="120"/>
      <c r="TXH37" s="177"/>
      <c r="TXI37" s="120"/>
      <c r="TXJ37" s="177"/>
      <c r="TXK37" s="120"/>
      <c r="TXL37" s="177"/>
      <c r="TXM37" s="120"/>
      <c r="TXN37" s="177"/>
      <c r="TXO37" s="120"/>
      <c r="TXP37" s="177"/>
      <c r="TXQ37" s="120"/>
      <c r="TXR37" s="177"/>
      <c r="TXS37" s="120"/>
      <c r="TXT37" s="177"/>
      <c r="TXU37" s="120"/>
      <c r="TXV37" s="177"/>
      <c r="TXW37" s="120"/>
      <c r="TXX37" s="177"/>
      <c r="TXY37" s="120"/>
      <c r="TXZ37" s="177"/>
      <c r="TYA37" s="120"/>
      <c r="TYB37" s="177"/>
      <c r="TYC37" s="120"/>
      <c r="TYD37" s="177"/>
      <c r="TYE37" s="120"/>
      <c r="TYF37" s="177"/>
      <c r="TYG37" s="120"/>
      <c r="TYH37" s="177"/>
      <c r="TYI37" s="120"/>
      <c r="TYJ37" s="177"/>
      <c r="TYK37" s="120"/>
      <c r="TYL37" s="177"/>
      <c r="TYM37" s="120"/>
      <c r="TYN37" s="177"/>
      <c r="TYO37" s="120"/>
      <c r="TYP37" s="177"/>
      <c r="TYQ37" s="120"/>
      <c r="TYR37" s="177"/>
      <c r="TYS37" s="120"/>
      <c r="TYT37" s="177"/>
      <c r="TYU37" s="120"/>
      <c r="TYV37" s="177"/>
      <c r="TYW37" s="120"/>
      <c r="TYX37" s="177"/>
      <c r="TYY37" s="120"/>
      <c r="TYZ37" s="177"/>
      <c r="TZA37" s="120"/>
      <c r="TZB37" s="177"/>
      <c r="TZC37" s="120"/>
      <c r="TZD37" s="177"/>
      <c r="TZE37" s="120"/>
      <c r="TZF37" s="177"/>
      <c r="TZG37" s="120"/>
      <c r="TZH37" s="177"/>
      <c r="TZI37" s="120"/>
      <c r="TZJ37" s="177"/>
      <c r="TZK37" s="120"/>
      <c r="TZL37" s="177"/>
      <c r="TZM37" s="120"/>
      <c r="TZN37" s="177"/>
      <c r="TZO37" s="120"/>
      <c r="TZP37" s="177"/>
      <c r="TZQ37" s="120"/>
      <c r="TZR37" s="177"/>
      <c r="TZS37" s="120"/>
      <c r="TZT37" s="177"/>
      <c r="TZU37" s="120"/>
      <c r="TZV37" s="177"/>
      <c r="TZW37" s="120"/>
      <c r="TZX37" s="177"/>
      <c r="TZY37" s="120"/>
      <c r="TZZ37" s="177"/>
      <c r="UAA37" s="120"/>
      <c r="UAB37" s="177"/>
      <c r="UAC37" s="120"/>
      <c r="UAD37" s="177"/>
      <c r="UAE37" s="120"/>
      <c r="UAF37" s="177"/>
      <c r="UAG37" s="120"/>
      <c r="UAH37" s="177"/>
      <c r="UAI37" s="120"/>
      <c r="UAJ37" s="177"/>
      <c r="UAK37" s="120"/>
      <c r="UAL37" s="177"/>
      <c r="UAM37" s="120"/>
      <c r="UAN37" s="177"/>
      <c r="UAO37" s="120"/>
      <c r="UAP37" s="177"/>
      <c r="UAQ37" s="120"/>
      <c r="UAR37" s="177"/>
      <c r="UAS37" s="120"/>
      <c r="UAT37" s="177"/>
      <c r="UAU37" s="120"/>
      <c r="UAV37" s="177"/>
      <c r="UAW37" s="120"/>
      <c r="UAX37" s="177"/>
      <c r="UAY37" s="120"/>
      <c r="UAZ37" s="177"/>
      <c r="UBA37" s="120"/>
      <c r="UBB37" s="177"/>
      <c r="UBC37" s="120"/>
      <c r="UBD37" s="177"/>
      <c r="UBE37" s="120"/>
      <c r="UBF37" s="177"/>
      <c r="UBG37" s="120"/>
      <c r="UBH37" s="177"/>
      <c r="UBI37" s="120"/>
      <c r="UBJ37" s="177"/>
      <c r="UBK37" s="120"/>
      <c r="UBL37" s="177"/>
      <c r="UBM37" s="120"/>
      <c r="UBN37" s="177"/>
      <c r="UBO37" s="120"/>
      <c r="UBP37" s="177"/>
      <c r="UBQ37" s="120"/>
      <c r="UBR37" s="177"/>
      <c r="UBS37" s="120"/>
      <c r="UBT37" s="177"/>
      <c r="UBU37" s="120"/>
      <c r="UBV37" s="177"/>
      <c r="UBW37" s="120"/>
      <c r="UBX37" s="177"/>
      <c r="UBY37" s="120"/>
      <c r="UBZ37" s="177"/>
      <c r="UCA37" s="120"/>
      <c r="UCB37" s="177"/>
      <c r="UCC37" s="120"/>
      <c r="UCD37" s="177"/>
      <c r="UCE37" s="120"/>
      <c r="UCF37" s="177"/>
      <c r="UCG37" s="120"/>
      <c r="UCH37" s="177"/>
      <c r="UCI37" s="120"/>
      <c r="UCJ37" s="177"/>
      <c r="UCK37" s="120"/>
      <c r="UCL37" s="177"/>
      <c r="UCM37" s="120"/>
      <c r="UCN37" s="177"/>
      <c r="UCO37" s="120"/>
      <c r="UCP37" s="177"/>
      <c r="UCQ37" s="120"/>
      <c r="UCR37" s="177"/>
      <c r="UCS37" s="120"/>
      <c r="UCT37" s="177"/>
      <c r="UCU37" s="120"/>
      <c r="UCV37" s="177"/>
      <c r="UCW37" s="120"/>
      <c r="UCX37" s="177"/>
      <c r="UCY37" s="120"/>
      <c r="UCZ37" s="177"/>
      <c r="UDA37" s="120"/>
      <c r="UDB37" s="177"/>
      <c r="UDC37" s="120"/>
      <c r="UDD37" s="177"/>
      <c r="UDE37" s="120"/>
      <c r="UDF37" s="177"/>
      <c r="UDG37" s="120"/>
      <c r="UDH37" s="177"/>
      <c r="UDI37" s="120"/>
      <c r="UDJ37" s="177"/>
      <c r="UDK37" s="120"/>
      <c r="UDL37" s="177"/>
      <c r="UDM37" s="120"/>
      <c r="UDN37" s="177"/>
      <c r="UDO37" s="120"/>
      <c r="UDP37" s="177"/>
      <c r="UDQ37" s="120"/>
      <c r="UDR37" s="177"/>
      <c r="UDS37" s="120"/>
      <c r="UDT37" s="177"/>
      <c r="UDU37" s="120"/>
      <c r="UDV37" s="177"/>
      <c r="UDW37" s="120"/>
      <c r="UDX37" s="177"/>
      <c r="UDY37" s="120"/>
      <c r="UDZ37" s="177"/>
      <c r="UEA37" s="120"/>
      <c r="UEB37" s="177"/>
      <c r="UEC37" s="120"/>
      <c r="UED37" s="177"/>
      <c r="UEE37" s="120"/>
      <c r="UEF37" s="177"/>
      <c r="UEG37" s="120"/>
      <c r="UEH37" s="177"/>
      <c r="UEI37" s="120"/>
      <c r="UEJ37" s="177"/>
      <c r="UEK37" s="120"/>
      <c r="UEL37" s="177"/>
      <c r="UEM37" s="120"/>
      <c r="UEN37" s="177"/>
      <c r="UEO37" s="120"/>
      <c r="UEP37" s="177"/>
      <c r="UEQ37" s="120"/>
      <c r="UER37" s="177"/>
      <c r="UES37" s="120"/>
      <c r="UET37" s="177"/>
      <c r="UEU37" s="120"/>
      <c r="UEV37" s="177"/>
      <c r="UEW37" s="120"/>
      <c r="UEX37" s="177"/>
      <c r="UEY37" s="120"/>
      <c r="UEZ37" s="177"/>
      <c r="UFA37" s="120"/>
      <c r="UFB37" s="177"/>
      <c r="UFC37" s="120"/>
      <c r="UFD37" s="177"/>
      <c r="UFE37" s="120"/>
      <c r="UFF37" s="177"/>
      <c r="UFG37" s="120"/>
      <c r="UFH37" s="177"/>
      <c r="UFI37" s="120"/>
      <c r="UFJ37" s="177"/>
      <c r="UFK37" s="120"/>
      <c r="UFL37" s="177"/>
      <c r="UFM37" s="120"/>
      <c r="UFN37" s="177"/>
      <c r="UFO37" s="120"/>
      <c r="UFP37" s="177"/>
      <c r="UFQ37" s="120"/>
      <c r="UFR37" s="177"/>
      <c r="UFS37" s="120"/>
      <c r="UFT37" s="177"/>
      <c r="UFU37" s="120"/>
      <c r="UFV37" s="177"/>
      <c r="UFW37" s="120"/>
      <c r="UFX37" s="177"/>
      <c r="UFY37" s="120"/>
      <c r="UFZ37" s="177"/>
      <c r="UGA37" s="120"/>
      <c r="UGB37" s="177"/>
      <c r="UGC37" s="120"/>
      <c r="UGD37" s="177"/>
      <c r="UGE37" s="120"/>
      <c r="UGF37" s="177"/>
      <c r="UGG37" s="120"/>
      <c r="UGH37" s="177"/>
      <c r="UGI37" s="120"/>
      <c r="UGJ37" s="177"/>
      <c r="UGK37" s="120"/>
      <c r="UGL37" s="177"/>
      <c r="UGM37" s="120"/>
      <c r="UGN37" s="177"/>
      <c r="UGO37" s="120"/>
      <c r="UGP37" s="177"/>
      <c r="UGQ37" s="120"/>
      <c r="UGR37" s="177"/>
      <c r="UGS37" s="120"/>
      <c r="UGT37" s="177"/>
      <c r="UGU37" s="120"/>
      <c r="UGV37" s="177"/>
      <c r="UGW37" s="120"/>
      <c r="UGX37" s="177"/>
      <c r="UGY37" s="120"/>
      <c r="UGZ37" s="177"/>
      <c r="UHA37" s="120"/>
      <c r="UHB37" s="177"/>
      <c r="UHC37" s="120"/>
      <c r="UHD37" s="177"/>
      <c r="UHE37" s="120"/>
      <c r="UHF37" s="177"/>
      <c r="UHG37" s="120"/>
      <c r="UHH37" s="177"/>
      <c r="UHI37" s="120"/>
      <c r="UHJ37" s="177"/>
      <c r="UHK37" s="120"/>
      <c r="UHL37" s="177"/>
      <c r="UHM37" s="120"/>
      <c r="UHN37" s="177"/>
      <c r="UHO37" s="120"/>
      <c r="UHP37" s="177"/>
      <c r="UHQ37" s="120"/>
      <c r="UHR37" s="177"/>
      <c r="UHS37" s="120"/>
      <c r="UHT37" s="177"/>
      <c r="UHU37" s="120"/>
      <c r="UHV37" s="177"/>
      <c r="UHW37" s="120"/>
      <c r="UHX37" s="177"/>
      <c r="UHY37" s="120"/>
      <c r="UHZ37" s="177"/>
      <c r="UIA37" s="120"/>
      <c r="UIB37" s="177"/>
      <c r="UIC37" s="120"/>
      <c r="UID37" s="177"/>
      <c r="UIE37" s="120"/>
      <c r="UIF37" s="177"/>
      <c r="UIG37" s="120"/>
      <c r="UIH37" s="177"/>
      <c r="UII37" s="120"/>
      <c r="UIJ37" s="177"/>
      <c r="UIK37" s="120"/>
      <c r="UIL37" s="177"/>
      <c r="UIM37" s="120"/>
      <c r="UIN37" s="177"/>
      <c r="UIO37" s="120"/>
      <c r="UIP37" s="177"/>
      <c r="UIQ37" s="120"/>
      <c r="UIR37" s="177"/>
      <c r="UIS37" s="120"/>
      <c r="UIT37" s="177"/>
      <c r="UIU37" s="120"/>
      <c r="UIV37" s="177"/>
      <c r="UIW37" s="120"/>
      <c r="UIX37" s="177"/>
      <c r="UIY37" s="120"/>
      <c r="UIZ37" s="177"/>
      <c r="UJA37" s="120"/>
      <c r="UJB37" s="177"/>
      <c r="UJC37" s="120"/>
      <c r="UJD37" s="177"/>
      <c r="UJE37" s="120"/>
      <c r="UJF37" s="177"/>
      <c r="UJG37" s="120"/>
      <c r="UJH37" s="177"/>
      <c r="UJI37" s="120"/>
      <c r="UJJ37" s="177"/>
      <c r="UJK37" s="120"/>
      <c r="UJL37" s="177"/>
      <c r="UJM37" s="120"/>
      <c r="UJN37" s="177"/>
      <c r="UJO37" s="120"/>
      <c r="UJP37" s="177"/>
      <c r="UJQ37" s="120"/>
      <c r="UJR37" s="177"/>
      <c r="UJS37" s="120"/>
      <c r="UJT37" s="177"/>
      <c r="UJU37" s="120"/>
      <c r="UJV37" s="177"/>
      <c r="UJW37" s="120"/>
      <c r="UJX37" s="177"/>
      <c r="UJY37" s="120"/>
      <c r="UJZ37" s="177"/>
      <c r="UKA37" s="120"/>
      <c r="UKB37" s="177"/>
      <c r="UKC37" s="120"/>
      <c r="UKD37" s="177"/>
      <c r="UKE37" s="120"/>
      <c r="UKF37" s="177"/>
      <c r="UKG37" s="120"/>
      <c r="UKH37" s="177"/>
      <c r="UKI37" s="120"/>
      <c r="UKJ37" s="177"/>
      <c r="UKK37" s="120"/>
      <c r="UKL37" s="177"/>
      <c r="UKM37" s="120"/>
      <c r="UKN37" s="177"/>
      <c r="UKO37" s="120"/>
      <c r="UKP37" s="177"/>
      <c r="UKQ37" s="120"/>
      <c r="UKR37" s="177"/>
      <c r="UKS37" s="120"/>
      <c r="UKT37" s="177"/>
      <c r="UKU37" s="120"/>
      <c r="UKV37" s="177"/>
      <c r="UKW37" s="120"/>
      <c r="UKX37" s="177"/>
      <c r="UKY37" s="120"/>
      <c r="UKZ37" s="177"/>
      <c r="ULA37" s="120"/>
      <c r="ULB37" s="177"/>
      <c r="ULC37" s="120"/>
      <c r="ULD37" s="177"/>
      <c r="ULE37" s="120"/>
      <c r="ULF37" s="177"/>
      <c r="ULG37" s="120"/>
      <c r="ULH37" s="177"/>
      <c r="ULI37" s="120"/>
      <c r="ULJ37" s="177"/>
      <c r="ULK37" s="120"/>
      <c r="ULL37" s="177"/>
      <c r="ULM37" s="120"/>
      <c r="ULN37" s="177"/>
      <c r="ULO37" s="120"/>
      <c r="ULP37" s="177"/>
      <c r="ULQ37" s="120"/>
      <c r="ULR37" s="177"/>
      <c r="ULS37" s="120"/>
      <c r="ULT37" s="177"/>
      <c r="ULU37" s="120"/>
      <c r="ULV37" s="177"/>
      <c r="ULW37" s="120"/>
      <c r="ULX37" s="177"/>
      <c r="ULY37" s="120"/>
      <c r="ULZ37" s="177"/>
      <c r="UMA37" s="120"/>
      <c r="UMB37" s="177"/>
      <c r="UMC37" s="120"/>
      <c r="UMD37" s="177"/>
      <c r="UME37" s="120"/>
      <c r="UMF37" s="177"/>
      <c r="UMG37" s="120"/>
      <c r="UMH37" s="177"/>
      <c r="UMI37" s="120"/>
      <c r="UMJ37" s="177"/>
      <c r="UMK37" s="120"/>
      <c r="UML37" s="177"/>
      <c r="UMM37" s="120"/>
      <c r="UMN37" s="177"/>
      <c r="UMO37" s="120"/>
      <c r="UMP37" s="177"/>
      <c r="UMQ37" s="120"/>
      <c r="UMR37" s="177"/>
      <c r="UMS37" s="120"/>
      <c r="UMT37" s="177"/>
      <c r="UMU37" s="120"/>
      <c r="UMV37" s="177"/>
      <c r="UMW37" s="120"/>
      <c r="UMX37" s="177"/>
      <c r="UMY37" s="120"/>
      <c r="UMZ37" s="177"/>
      <c r="UNA37" s="120"/>
      <c r="UNB37" s="177"/>
      <c r="UNC37" s="120"/>
      <c r="UND37" s="177"/>
      <c r="UNE37" s="120"/>
      <c r="UNF37" s="177"/>
      <c r="UNG37" s="120"/>
      <c r="UNH37" s="177"/>
      <c r="UNI37" s="120"/>
      <c r="UNJ37" s="177"/>
      <c r="UNK37" s="120"/>
      <c r="UNL37" s="177"/>
      <c r="UNM37" s="120"/>
      <c r="UNN37" s="177"/>
      <c r="UNO37" s="120"/>
      <c r="UNP37" s="177"/>
      <c r="UNQ37" s="120"/>
      <c r="UNR37" s="177"/>
      <c r="UNS37" s="120"/>
      <c r="UNT37" s="177"/>
      <c r="UNU37" s="120"/>
      <c r="UNV37" s="177"/>
      <c r="UNW37" s="120"/>
      <c r="UNX37" s="177"/>
      <c r="UNY37" s="120"/>
      <c r="UNZ37" s="177"/>
      <c r="UOA37" s="120"/>
      <c r="UOB37" s="177"/>
      <c r="UOC37" s="120"/>
      <c r="UOD37" s="177"/>
      <c r="UOE37" s="120"/>
      <c r="UOF37" s="177"/>
      <c r="UOG37" s="120"/>
      <c r="UOH37" s="177"/>
      <c r="UOI37" s="120"/>
      <c r="UOJ37" s="177"/>
      <c r="UOK37" s="120"/>
      <c r="UOL37" s="177"/>
      <c r="UOM37" s="120"/>
      <c r="UON37" s="177"/>
      <c r="UOO37" s="120"/>
      <c r="UOP37" s="177"/>
      <c r="UOQ37" s="120"/>
      <c r="UOR37" s="177"/>
      <c r="UOS37" s="120"/>
      <c r="UOT37" s="177"/>
      <c r="UOU37" s="120"/>
      <c r="UOV37" s="177"/>
      <c r="UOW37" s="120"/>
      <c r="UOX37" s="177"/>
      <c r="UOY37" s="120"/>
      <c r="UOZ37" s="177"/>
      <c r="UPA37" s="120"/>
      <c r="UPB37" s="177"/>
      <c r="UPC37" s="120"/>
      <c r="UPD37" s="177"/>
      <c r="UPE37" s="120"/>
      <c r="UPF37" s="177"/>
      <c r="UPG37" s="120"/>
      <c r="UPH37" s="177"/>
      <c r="UPI37" s="120"/>
      <c r="UPJ37" s="177"/>
      <c r="UPK37" s="120"/>
      <c r="UPL37" s="177"/>
      <c r="UPM37" s="120"/>
      <c r="UPN37" s="177"/>
      <c r="UPO37" s="120"/>
      <c r="UPP37" s="177"/>
      <c r="UPQ37" s="120"/>
      <c r="UPR37" s="177"/>
      <c r="UPS37" s="120"/>
      <c r="UPT37" s="177"/>
      <c r="UPU37" s="120"/>
      <c r="UPV37" s="177"/>
      <c r="UPW37" s="120"/>
      <c r="UPX37" s="177"/>
      <c r="UPY37" s="120"/>
      <c r="UPZ37" s="177"/>
      <c r="UQA37" s="120"/>
      <c r="UQB37" s="177"/>
      <c r="UQC37" s="120"/>
      <c r="UQD37" s="177"/>
      <c r="UQE37" s="120"/>
      <c r="UQF37" s="177"/>
      <c r="UQG37" s="120"/>
      <c r="UQH37" s="177"/>
      <c r="UQI37" s="120"/>
      <c r="UQJ37" s="177"/>
      <c r="UQK37" s="120"/>
      <c r="UQL37" s="177"/>
      <c r="UQM37" s="120"/>
      <c r="UQN37" s="177"/>
      <c r="UQO37" s="120"/>
      <c r="UQP37" s="177"/>
      <c r="UQQ37" s="120"/>
      <c r="UQR37" s="177"/>
      <c r="UQS37" s="120"/>
      <c r="UQT37" s="177"/>
      <c r="UQU37" s="120"/>
      <c r="UQV37" s="177"/>
      <c r="UQW37" s="120"/>
      <c r="UQX37" s="177"/>
      <c r="UQY37" s="120"/>
      <c r="UQZ37" s="177"/>
      <c r="URA37" s="120"/>
      <c r="URB37" s="177"/>
      <c r="URC37" s="120"/>
      <c r="URD37" s="177"/>
      <c r="URE37" s="120"/>
      <c r="URF37" s="177"/>
      <c r="URG37" s="120"/>
      <c r="URH37" s="177"/>
      <c r="URI37" s="120"/>
      <c r="URJ37" s="177"/>
      <c r="URK37" s="120"/>
      <c r="URL37" s="177"/>
      <c r="URM37" s="120"/>
      <c r="URN37" s="177"/>
      <c r="URO37" s="120"/>
      <c r="URP37" s="177"/>
      <c r="URQ37" s="120"/>
      <c r="URR37" s="177"/>
      <c r="URS37" s="120"/>
      <c r="URT37" s="177"/>
      <c r="URU37" s="120"/>
      <c r="URV37" s="177"/>
      <c r="URW37" s="120"/>
      <c r="URX37" s="177"/>
      <c r="URY37" s="120"/>
      <c r="URZ37" s="177"/>
      <c r="USA37" s="120"/>
      <c r="USB37" s="177"/>
      <c r="USC37" s="120"/>
      <c r="USD37" s="177"/>
      <c r="USE37" s="120"/>
      <c r="USF37" s="177"/>
      <c r="USG37" s="120"/>
      <c r="USH37" s="177"/>
      <c r="USI37" s="120"/>
      <c r="USJ37" s="177"/>
      <c r="USK37" s="120"/>
      <c r="USL37" s="177"/>
      <c r="USM37" s="120"/>
      <c r="USN37" s="177"/>
      <c r="USO37" s="120"/>
      <c r="USP37" s="177"/>
      <c r="USQ37" s="120"/>
      <c r="USR37" s="177"/>
      <c r="USS37" s="120"/>
      <c r="UST37" s="177"/>
      <c r="USU37" s="120"/>
      <c r="USV37" s="177"/>
      <c r="USW37" s="120"/>
      <c r="USX37" s="177"/>
      <c r="USY37" s="120"/>
      <c r="USZ37" s="177"/>
      <c r="UTA37" s="120"/>
      <c r="UTB37" s="177"/>
      <c r="UTC37" s="120"/>
      <c r="UTD37" s="177"/>
      <c r="UTE37" s="120"/>
      <c r="UTF37" s="177"/>
      <c r="UTG37" s="120"/>
      <c r="UTH37" s="177"/>
      <c r="UTI37" s="120"/>
      <c r="UTJ37" s="177"/>
      <c r="UTK37" s="120"/>
      <c r="UTL37" s="177"/>
      <c r="UTM37" s="120"/>
      <c r="UTN37" s="177"/>
      <c r="UTO37" s="120"/>
      <c r="UTP37" s="177"/>
      <c r="UTQ37" s="120"/>
      <c r="UTR37" s="177"/>
      <c r="UTS37" s="120"/>
      <c r="UTT37" s="177"/>
      <c r="UTU37" s="120"/>
      <c r="UTV37" s="177"/>
      <c r="UTW37" s="120"/>
      <c r="UTX37" s="177"/>
      <c r="UTY37" s="120"/>
      <c r="UTZ37" s="177"/>
      <c r="UUA37" s="120"/>
      <c r="UUB37" s="177"/>
      <c r="UUC37" s="120"/>
      <c r="UUD37" s="177"/>
      <c r="UUE37" s="120"/>
      <c r="UUF37" s="177"/>
      <c r="UUG37" s="120"/>
      <c r="UUH37" s="177"/>
      <c r="UUI37" s="120"/>
      <c r="UUJ37" s="177"/>
      <c r="UUK37" s="120"/>
      <c r="UUL37" s="177"/>
      <c r="UUM37" s="120"/>
      <c r="UUN37" s="177"/>
      <c r="UUO37" s="120"/>
      <c r="UUP37" s="177"/>
      <c r="UUQ37" s="120"/>
      <c r="UUR37" s="177"/>
      <c r="UUS37" s="120"/>
      <c r="UUT37" s="177"/>
      <c r="UUU37" s="120"/>
      <c r="UUV37" s="177"/>
      <c r="UUW37" s="120"/>
      <c r="UUX37" s="177"/>
      <c r="UUY37" s="120"/>
      <c r="UUZ37" s="177"/>
      <c r="UVA37" s="120"/>
      <c r="UVB37" s="177"/>
      <c r="UVC37" s="120"/>
      <c r="UVD37" s="177"/>
      <c r="UVE37" s="120"/>
      <c r="UVF37" s="177"/>
      <c r="UVG37" s="120"/>
      <c r="UVH37" s="177"/>
      <c r="UVI37" s="120"/>
      <c r="UVJ37" s="177"/>
      <c r="UVK37" s="120"/>
      <c r="UVL37" s="177"/>
      <c r="UVM37" s="120"/>
      <c r="UVN37" s="177"/>
      <c r="UVO37" s="120"/>
      <c r="UVP37" s="177"/>
      <c r="UVQ37" s="120"/>
      <c r="UVR37" s="177"/>
      <c r="UVS37" s="120"/>
      <c r="UVT37" s="177"/>
      <c r="UVU37" s="120"/>
      <c r="UVV37" s="177"/>
      <c r="UVW37" s="120"/>
      <c r="UVX37" s="177"/>
      <c r="UVY37" s="120"/>
      <c r="UVZ37" s="177"/>
      <c r="UWA37" s="120"/>
      <c r="UWB37" s="177"/>
      <c r="UWC37" s="120"/>
      <c r="UWD37" s="177"/>
      <c r="UWE37" s="120"/>
      <c r="UWF37" s="177"/>
      <c r="UWG37" s="120"/>
      <c r="UWH37" s="177"/>
      <c r="UWI37" s="120"/>
      <c r="UWJ37" s="177"/>
      <c r="UWK37" s="120"/>
      <c r="UWL37" s="177"/>
      <c r="UWM37" s="120"/>
      <c r="UWN37" s="177"/>
      <c r="UWO37" s="120"/>
      <c r="UWP37" s="177"/>
      <c r="UWQ37" s="120"/>
      <c r="UWR37" s="177"/>
      <c r="UWS37" s="120"/>
      <c r="UWT37" s="177"/>
      <c r="UWU37" s="120"/>
      <c r="UWV37" s="177"/>
      <c r="UWW37" s="120"/>
      <c r="UWX37" s="177"/>
      <c r="UWY37" s="120"/>
      <c r="UWZ37" s="177"/>
      <c r="UXA37" s="120"/>
      <c r="UXB37" s="177"/>
      <c r="UXC37" s="120"/>
      <c r="UXD37" s="177"/>
      <c r="UXE37" s="120"/>
      <c r="UXF37" s="177"/>
      <c r="UXG37" s="120"/>
      <c r="UXH37" s="177"/>
      <c r="UXI37" s="120"/>
      <c r="UXJ37" s="177"/>
      <c r="UXK37" s="120"/>
      <c r="UXL37" s="177"/>
      <c r="UXM37" s="120"/>
      <c r="UXN37" s="177"/>
      <c r="UXO37" s="120"/>
      <c r="UXP37" s="177"/>
      <c r="UXQ37" s="120"/>
      <c r="UXR37" s="177"/>
      <c r="UXS37" s="120"/>
      <c r="UXT37" s="177"/>
      <c r="UXU37" s="120"/>
      <c r="UXV37" s="177"/>
      <c r="UXW37" s="120"/>
      <c r="UXX37" s="177"/>
      <c r="UXY37" s="120"/>
      <c r="UXZ37" s="177"/>
      <c r="UYA37" s="120"/>
      <c r="UYB37" s="177"/>
      <c r="UYC37" s="120"/>
      <c r="UYD37" s="177"/>
      <c r="UYE37" s="120"/>
      <c r="UYF37" s="177"/>
      <c r="UYG37" s="120"/>
      <c r="UYH37" s="177"/>
      <c r="UYI37" s="120"/>
      <c r="UYJ37" s="177"/>
      <c r="UYK37" s="120"/>
      <c r="UYL37" s="177"/>
      <c r="UYM37" s="120"/>
      <c r="UYN37" s="177"/>
      <c r="UYO37" s="120"/>
      <c r="UYP37" s="177"/>
      <c r="UYQ37" s="120"/>
      <c r="UYR37" s="177"/>
      <c r="UYS37" s="120"/>
      <c r="UYT37" s="177"/>
      <c r="UYU37" s="120"/>
      <c r="UYV37" s="177"/>
      <c r="UYW37" s="120"/>
      <c r="UYX37" s="177"/>
      <c r="UYY37" s="120"/>
      <c r="UYZ37" s="177"/>
      <c r="UZA37" s="120"/>
      <c r="UZB37" s="177"/>
      <c r="UZC37" s="120"/>
      <c r="UZD37" s="177"/>
      <c r="UZE37" s="120"/>
      <c r="UZF37" s="177"/>
      <c r="UZG37" s="120"/>
      <c r="UZH37" s="177"/>
      <c r="UZI37" s="120"/>
      <c r="UZJ37" s="177"/>
      <c r="UZK37" s="120"/>
      <c r="UZL37" s="177"/>
      <c r="UZM37" s="120"/>
      <c r="UZN37" s="177"/>
      <c r="UZO37" s="120"/>
      <c r="UZP37" s="177"/>
      <c r="UZQ37" s="120"/>
      <c r="UZR37" s="177"/>
      <c r="UZS37" s="120"/>
      <c r="UZT37" s="177"/>
      <c r="UZU37" s="120"/>
      <c r="UZV37" s="177"/>
      <c r="UZW37" s="120"/>
      <c r="UZX37" s="177"/>
      <c r="UZY37" s="120"/>
      <c r="UZZ37" s="177"/>
      <c r="VAA37" s="120"/>
      <c r="VAB37" s="177"/>
      <c r="VAC37" s="120"/>
      <c r="VAD37" s="177"/>
      <c r="VAE37" s="120"/>
      <c r="VAF37" s="177"/>
      <c r="VAG37" s="120"/>
      <c r="VAH37" s="177"/>
      <c r="VAI37" s="120"/>
      <c r="VAJ37" s="177"/>
      <c r="VAK37" s="120"/>
      <c r="VAL37" s="177"/>
      <c r="VAM37" s="120"/>
      <c r="VAN37" s="177"/>
      <c r="VAO37" s="120"/>
      <c r="VAP37" s="177"/>
      <c r="VAQ37" s="120"/>
      <c r="VAR37" s="177"/>
      <c r="VAS37" s="120"/>
      <c r="VAT37" s="177"/>
      <c r="VAU37" s="120"/>
      <c r="VAV37" s="177"/>
      <c r="VAW37" s="120"/>
      <c r="VAX37" s="177"/>
      <c r="VAY37" s="120"/>
      <c r="VAZ37" s="177"/>
      <c r="VBA37" s="120"/>
      <c r="VBB37" s="177"/>
      <c r="VBC37" s="120"/>
      <c r="VBD37" s="177"/>
      <c r="VBE37" s="120"/>
      <c r="VBF37" s="177"/>
      <c r="VBG37" s="120"/>
      <c r="VBH37" s="177"/>
      <c r="VBI37" s="120"/>
      <c r="VBJ37" s="177"/>
      <c r="VBK37" s="120"/>
      <c r="VBL37" s="177"/>
      <c r="VBM37" s="120"/>
      <c r="VBN37" s="177"/>
      <c r="VBO37" s="120"/>
      <c r="VBP37" s="177"/>
      <c r="VBQ37" s="120"/>
      <c r="VBR37" s="177"/>
      <c r="VBS37" s="120"/>
      <c r="VBT37" s="177"/>
      <c r="VBU37" s="120"/>
      <c r="VBV37" s="177"/>
      <c r="VBW37" s="120"/>
      <c r="VBX37" s="177"/>
      <c r="VBY37" s="120"/>
      <c r="VBZ37" s="177"/>
      <c r="VCA37" s="120"/>
      <c r="VCB37" s="177"/>
      <c r="VCC37" s="120"/>
      <c r="VCD37" s="177"/>
      <c r="VCE37" s="120"/>
      <c r="VCF37" s="177"/>
      <c r="VCG37" s="120"/>
      <c r="VCH37" s="177"/>
      <c r="VCI37" s="120"/>
      <c r="VCJ37" s="177"/>
      <c r="VCK37" s="120"/>
      <c r="VCL37" s="177"/>
      <c r="VCM37" s="120"/>
      <c r="VCN37" s="177"/>
      <c r="VCO37" s="120"/>
      <c r="VCP37" s="177"/>
      <c r="VCQ37" s="120"/>
      <c r="VCR37" s="177"/>
      <c r="VCS37" s="120"/>
      <c r="VCT37" s="177"/>
      <c r="VCU37" s="120"/>
      <c r="VCV37" s="177"/>
      <c r="VCW37" s="120"/>
      <c r="VCX37" s="177"/>
      <c r="VCY37" s="120"/>
      <c r="VCZ37" s="177"/>
      <c r="VDA37" s="120"/>
      <c r="VDB37" s="177"/>
      <c r="VDC37" s="120"/>
      <c r="VDD37" s="177"/>
      <c r="VDE37" s="120"/>
      <c r="VDF37" s="177"/>
      <c r="VDG37" s="120"/>
      <c r="VDH37" s="177"/>
      <c r="VDI37" s="120"/>
      <c r="VDJ37" s="177"/>
      <c r="VDK37" s="120"/>
      <c r="VDL37" s="177"/>
      <c r="VDM37" s="120"/>
      <c r="VDN37" s="177"/>
      <c r="VDO37" s="120"/>
      <c r="VDP37" s="177"/>
      <c r="VDQ37" s="120"/>
      <c r="VDR37" s="177"/>
      <c r="VDS37" s="120"/>
      <c r="VDT37" s="177"/>
      <c r="VDU37" s="120"/>
      <c r="VDV37" s="177"/>
      <c r="VDW37" s="120"/>
      <c r="VDX37" s="177"/>
      <c r="VDY37" s="120"/>
      <c r="VDZ37" s="177"/>
      <c r="VEA37" s="120"/>
      <c r="VEB37" s="177"/>
      <c r="VEC37" s="120"/>
      <c r="VED37" s="177"/>
      <c r="VEE37" s="120"/>
      <c r="VEF37" s="177"/>
      <c r="VEG37" s="120"/>
      <c r="VEH37" s="177"/>
      <c r="VEI37" s="120"/>
      <c r="VEJ37" s="177"/>
      <c r="VEK37" s="120"/>
      <c r="VEL37" s="177"/>
      <c r="VEM37" s="120"/>
      <c r="VEN37" s="177"/>
      <c r="VEO37" s="120"/>
      <c r="VEP37" s="177"/>
      <c r="VEQ37" s="120"/>
      <c r="VER37" s="177"/>
      <c r="VES37" s="120"/>
      <c r="VET37" s="177"/>
      <c r="VEU37" s="120"/>
      <c r="VEV37" s="177"/>
      <c r="VEW37" s="120"/>
      <c r="VEX37" s="177"/>
      <c r="VEY37" s="120"/>
      <c r="VEZ37" s="177"/>
      <c r="VFA37" s="120"/>
      <c r="VFB37" s="177"/>
      <c r="VFC37" s="120"/>
      <c r="VFD37" s="177"/>
      <c r="VFE37" s="120"/>
      <c r="VFF37" s="177"/>
      <c r="VFG37" s="120"/>
      <c r="VFH37" s="177"/>
      <c r="VFI37" s="120"/>
      <c r="VFJ37" s="177"/>
      <c r="VFK37" s="120"/>
      <c r="VFL37" s="177"/>
      <c r="VFM37" s="120"/>
      <c r="VFN37" s="177"/>
      <c r="VFO37" s="120"/>
      <c r="VFP37" s="177"/>
      <c r="VFQ37" s="120"/>
      <c r="VFR37" s="177"/>
      <c r="VFS37" s="120"/>
      <c r="VFT37" s="177"/>
      <c r="VFU37" s="120"/>
      <c r="VFV37" s="177"/>
      <c r="VFW37" s="120"/>
      <c r="VFX37" s="177"/>
      <c r="VFY37" s="120"/>
      <c r="VFZ37" s="177"/>
      <c r="VGA37" s="120"/>
      <c r="VGB37" s="177"/>
      <c r="VGC37" s="120"/>
      <c r="VGD37" s="177"/>
      <c r="VGE37" s="120"/>
      <c r="VGF37" s="177"/>
      <c r="VGG37" s="120"/>
      <c r="VGH37" s="177"/>
      <c r="VGI37" s="120"/>
      <c r="VGJ37" s="177"/>
      <c r="VGK37" s="120"/>
      <c r="VGL37" s="177"/>
      <c r="VGM37" s="120"/>
      <c r="VGN37" s="177"/>
      <c r="VGO37" s="120"/>
      <c r="VGP37" s="177"/>
      <c r="VGQ37" s="120"/>
      <c r="VGR37" s="177"/>
      <c r="VGS37" s="120"/>
      <c r="VGT37" s="177"/>
      <c r="VGU37" s="120"/>
      <c r="VGV37" s="177"/>
      <c r="VGW37" s="120"/>
      <c r="VGX37" s="177"/>
      <c r="VGY37" s="120"/>
      <c r="VGZ37" s="177"/>
      <c r="VHA37" s="120"/>
      <c r="VHB37" s="177"/>
      <c r="VHC37" s="120"/>
      <c r="VHD37" s="177"/>
      <c r="VHE37" s="120"/>
      <c r="VHF37" s="177"/>
      <c r="VHG37" s="120"/>
      <c r="VHH37" s="177"/>
      <c r="VHI37" s="120"/>
      <c r="VHJ37" s="177"/>
      <c r="VHK37" s="120"/>
      <c r="VHL37" s="177"/>
      <c r="VHM37" s="120"/>
      <c r="VHN37" s="177"/>
      <c r="VHO37" s="120"/>
      <c r="VHP37" s="177"/>
      <c r="VHQ37" s="120"/>
      <c r="VHR37" s="177"/>
      <c r="VHS37" s="120"/>
      <c r="VHT37" s="177"/>
      <c r="VHU37" s="120"/>
      <c r="VHV37" s="177"/>
      <c r="VHW37" s="120"/>
      <c r="VHX37" s="177"/>
      <c r="VHY37" s="120"/>
      <c r="VHZ37" s="177"/>
      <c r="VIA37" s="120"/>
      <c r="VIB37" s="177"/>
      <c r="VIC37" s="120"/>
      <c r="VID37" s="177"/>
      <c r="VIE37" s="120"/>
      <c r="VIF37" s="177"/>
      <c r="VIG37" s="120"/>
      <c r="VIH37" s="177"/>
      <c r="VII37" s="120"/>
      <c r="VIJ37" s="177"/>
      <c r="VIK37" s="120"/>
      <c r="VIL37" s="177"/>
      <c r="VIM37" s="120"/>
      <c r="VIN37" s="177"/>
      <c r="VIO37" s="120"/>
      <c r="VIP37" s="177"/>
      <c r="VIQ37" s="120"/>
      <c r="VIR37" s="177"/>
      <c r="VIS37" s="120"/>
      <c r="VIT37" s="177"/>
      <c r="VIU37" s="120"/>
      <c r="VIV37" s="177"/>
      <c r="VIW37" s="120"/>
      <c r="VIX37" s="177"/>
      <c r="VIY37" s="120"/>
      <c r="VIZ37" s="177"/>
      <c r="VJA37" s="120"/>
      <c r="VJB37" s="177"/>
      <c r="VJC37" s="120"/>
      <c r="VJD37" s="177"/>
      <c r="VJE37" s="120"/>
      <c r="VJF37" s="177"/>
      <c r="VJG37" s="120"/>
      <c r="VJH37" s="177"/>
      <c r="VJI37" s="120"/>
      <c r="VJJ37" s="177"/>
      <c r="VJK37" s="120"/>
      <c r="VJL37" s="177"/>
      <c r="VJM37" s="120"/>
      <c r="VJN37" s="177"/>
      <c r="VJO37" s="120"/>
      <c r="VJP37" s="177"/>
      <c r="VJQ37" s="120"/>
      <c r="VJR37" s="177"/>
      <c r="VJS37" s="120"/>
      <c r="VJT37" s="177"/>
      <c r="VJU37" s="120"/>
      <c r="VJV37" s="177"/>
      <c r="VJW37" s="120"/>
      <c r="VJX37" s="177"/>
      <c r="VJY37" s="120"/>
      <c r="VJZ37" s="177"/>
      <c r="VKA37" s="120"/>
      <c r="VKB37" s="177"/>
      <c r="VKC37" s="120"/>
      <c r="VKD37" s="177"/>
      <c r="VKE37" s="120"/>
      <c r="VKF37" s="177"/>
      <c r="VKG37" s="120"/>
      <c r="VKH37" s="177"/>
      <c r="VKI37" s="120"/>
      <c r="VKJ37" s="177"/>
      <c r="VKK37" s="120"/>
      <c r="VKL37" s="177"/>
      <c r="VKM37" s="120"/>
      <c r="VKN37" s="177"/>
      <c r="VKO37" s="120"/>
      <c r="VKP37" s="177"/>
      <c r="VKQ37" s="120"/>
      <c r="VKR37" s="177"/>
      <c r="VKS37" s="120"/>
      <c r="VKT37" s="177"/>
      <c r="VKU37" s="120"/>
      <c r="VKV37" s="177"/>
      <c r="VKW37" s="120"/>
      <c r="VKX37" s="177"/>
      <c r="VKY37" s="120"/>
      <c r="VKZ37" s="177"/>
      <c r="VLA37" s="120"/>
      <c r="VLB37" s="177"/>
      <c r="VLC37" s="120"/>
      <c r="VLD37" s="177"/>
      <c r="VLE37" s="120"/>
      <c r="VLF37" s="177"/>
      <c r="VLG37" s="120"/>
      <c r="VLH37" s="177"/>
      <c r="VLI37" s="120"/>
      <c r="VLJ37" s="177"/>
      <c r="VLK37" s="120"/>
      <c r="VLL37" s="177"/>
      <c r="VLM37" s="120"/>
      <c r="VLN37" s="177"/>
      <c r="VLO37" s="120"/>
      <c r="VLP37" s="177"/>
      <c r="VLQ37" s="120"/>
      <c r="VLR37" s="177"/>
      <c r="VLS37" s="120"/>
      <c r="VLT37" s="177"/>
      <c r="VLU37" s="120"/>
      <c r="VLV37" s="177"/>
      <c r="VLW37" s="120"/>
      <c r="VLX37" s="177"/>
      <c r="VLY37" s="120"/>
      <c r="VLZ37" s="177"/>
      <c r="VMA37" s="120"/>
      <c r="VMB37" s="177"/>
      <c r="VMC37" s="120"/>
      <c r="VMD37" s="177"/>
      <c r="VME37" s="120"/>
      <c r="VMF37" s="177"/>
      <c r="VMG37" s="120"/>
      <c r="VMH37" s="177"/>
      <c r="VMI37" s="120"/>
      <c r="VMJ37" s="177"/>
      <c r="VMK37" s="120"/>
      <c r="VML37" s="177"/>
      <c r="VMM37" s="120"/>
      <c r="VMN37" s="177"/>
      <c r="VMO37" s="120"/>
      <c r="VMP37" s="177"/>
      <c r="VMQ37" s="120"/>
      <c r="VMR37" s="177"/>
      <c r="VMS37" s="120"/>
      <c r="VMT37" s="177"/>
      <c r="VMU37" s="120"/>
      <c r="VMV37" s="177"/>
      <c r="VMW37" s="120"/>
      <c r="VMX37" s="177"/>
      <c r="VMY37" s="120"/>
      <c r="VMZ37" s="177"/>
      <c r="VNA37" s="120"/>
      <c r="VNB37" s="177"/>
      <c r="VNC37" s="120"/>
      <c r="VND37" s="177"/>
      <c r="VNE37" s="120"/>
      <c r="VNF37" s="177"/>
      <c r="VNG37" s="120"/>
      <c r="VNH37" s="177"/>
      <c r="VNI37" s="120"/>
      <c r="VNJ37" s="177"/>
      <c r="VNK37" s="120"/>
      <c r="VNL37" s="177"/>
      <c r="VNM37" s="120"/>
      <c r="VNN37" s="177"/>
      <c r="VNO37" s="120"/>
      <c r="VNP37" s="177"/>
      <c r="VNQ37" s="120"/>
      <c r="VNR37" s="177"/>
      <c r="VNS37" s="120"/>
      <c r="VNT37" s="177"/>
      <c r="VNU37" s="120"/>
      <c r="VNV37" s="177"/>
      <c r="VNW37" s="120"/>
      <c r="VNX37" s="177"/>
      <c r="VNY37" s="120"/>
      <c r="VNZ37" s="177"/>
      <c r="VOA37" s="120"/>
      <c r="VOB37" s="177"/>
      <c r="VOC37" s="120"/>
      <c r="VOD37" s="177"/>
      <c r="VOE37" s="120"/>
      <c r="VOF37" s="177"/>
      <c r="VOG37" s="120"/>
      <c r="VOH37" s="177"/>
      <c r="VOI37" s="120"/>
      <c r="VOJ37" s="177"/>
      <c r="VOK37" s="120"/>
      <c r="VOL37" s="177"/>
      <c r="VOM37" s="120"/>
      <c r="VON37" s="177"/>
      <c r="VOO37" s="120"/>
      <c r="VOP37" s="177"/>
      <c r="VOQ37" s="120"/>
      <c r="VOR37" s="177"/>
      <c r="VOS37" s="120"/>
      <c r="VOT37" s="177"/>
      <c r="VOU37" s="120"/>
      <c r="VOV37" s="177"/>
      <c r="VOW37" s="120"/>
      <c r="VOX37" s="177"/>
      <c r="VOY37" s="120"/>
      <c r="VOZ37" s="177"/>
      <c r="VPA37" s="120"/>
      <c r="VPB37" s="177"/>
      <c r="VPC37" s="120"/>
      <c r="VPD37" s="177"/>
      <c r="VPE37" s="120"/>
      <c r="VPF37" s="177"/>
      <c r="VPG37" s="120"/>
      <c r="VPH37" s="177"/>
      <c r="VPI37" s="120"/>
      <c r="VPJ37" s="177"/>
      <c r="VPK37" s="120"/>
      <c r="VPL37" s="177"/>
      <c r="VPM37" s="120"/>
      <c r="VPN37" s="177"/>
      <c r="VPO37" s="120"/>
      <c r="VPP37" s="177"/>
      <c r="VPQ37" s="120"/>
      <c r="VPR37" s="177"/>
      <c r="VPS37" s="120"/>
      <c r="VPT37" s="177"/>
      <c r="VPU37" s="120"/>
      <c r="VPV37" s="177"/>
      <c r="VPW37" s="120"/>
      <c r="VPX37" s="177"/>
      <c r="VPY37" s="120"/>
      <c r="VPZ37" s="177"/>
      <c r="VQA37" s="120"/>
      <c r="VQB37" s="177"/>
      <c r="VQC37" s="120"/>
      <c r="VQD37" s="177"/>
      <c r="VQE37" s="120"/>
      <c r="VQF37" s="177"/>
      <c r="VQG37" s="120"/>
      <c r="VQH37" s="177"/>
      <c r="VQI37" s="120"/>
      <c r="VQJ37" s="177"/>
      <c r="VQK37" s="120"/>
      <c r="VQL37" s="177"/>
      <c r="VQM37" s="120"/>
      <c r="VQN37" s="177"/>
      <c r="VQO37" s="120"/>
      <c r="VQP37" s="177"/>
      <c r="VQQ37" s="120"/>
      <c r="VQR37" s="177"/>
      <c r="VQS37" s="120"/>
      <c r="VQT37" s="177"/>
      <c r="VQU37" s="120"/>
      <c r="VQV37" s="177"/>
      <c r="VQW37" s="120"/>
      <c r="VQX37" s="177"/>
      <c r="VQY37" s="120"/>
      <c r="VQZ37" s="177"/>
      <c r="VRA37" s="120"/>
      <c r="VRB37" s="177"/>
      <c r="VRC37" s="120"/>
      <c r="VRD37" s="177"/>
      <c r="VRE37" s="120"/>
      <c r="VRF37" s="177"/>
      <c r="VRG37" s="120"/>
      <c r="VRH37" s="177"/>
      <c r="VRI37" s="120"/>
      <c r="VRJ37" s="177"/>
      <c r="VRK37" s="120"/>
      <c r="VRL37" s="177"/>
      <c r="VRM37" s="120"/>
      <c r="VRN37" s="177"/>
      <c r="VRO37" s="120"/>
      <c r="VRP37" s="177"/>
      <c r="VRQ37" s="120"/>
      <c r="VRR37" s="177"/>
      <c r="VRS37" s="120"/>
      <c r="VRT37" s="177"/>
      <c r="VRU37" s="120"/>
      <c r="VRV37" s="177"/>
      <c r="VRW37" s="120"/>
      <c r="VRX37" s="177"/>
      <c r="VRY37" s="120"/>
      <c r="VRZ37" s="177"/>
      <c r="VSA37" s="120"/>
      <c r="VSB37" s="177"/>
      <c r="VSC37" s="120"/>
      <c r="VSD37" s="177"/>
      <c r="VSE37" s="120"/>
      <c r="VSF37" s="177"/>
      <c r="VSG37" s="120"/>
      <c r="VSH37" s="177"/>
      <c r="VSI37" s="120"/>
      <c r="VSJ37" s="177"/>
      <c r="VSK37" s="120"/>
      <c r="VSL37" s="177"/>
      <c r="VSM37" s="120"/>
      <c r="VSN37" s="177"/>
      <c r="VSO37" s="120"/>
      <c r="VSP37" s="177"/>
      <c r="VSQ37" s="120"/>
      <c r="VSR37" s="177"/>
      <c r="VSS37" s="120"/>
      <c r="VST37" s="177"/>
      <c r="VSU37" s="120"/>
      <c r="VSV37" s="177"/>
      <c r="VSW37" s="120"/>
      <c r="VSX37" s="177"/>
      <c r="VSY37" s="120"/>
      <c r="VSZ37" s="177"/>
      <c r="VTA37" s="120"/>
      <c r="VTB37" s="177"/>
      <c r="VTC37" s="120"/>
      <c r="VTD37" s="177"/>
      <c r="VTE37" s="120"/>
      <c r="VTF37" s="177"/>
      <c r="VTG37" s="120"/>
      <c r="VTH37" s="177"/>
      <c r="VTI37" s="120"/>
      <c r="VTJ37" s="177"/>
      <c r="VTK37" s="120"/>
      <c r="VTL37" s="177"/>
      <c r="VTM37" s="120"/>
      <c r="VTN37" s="177"/>
      <c r="VTO37" s="120"/>
      <c r="VTP37" s="177"/>
      <c r="VTQ37" s="120"/>
      <c r="VTR37" s="177"/>
      <c r="VTS37" s="120"/>
      <c r="VTT37" s="177"/>
      <c r="VTU37" s="120"/>
      <c r="VTV37" s="177"/>
      <c r="VTW37" s="120"/>
      <c r="VTX37" s="177"/>
      <c r="VTY37" s="120"/>
      <c r="VTZ37" s="177"/>
      <c r="VUA37" s="120"/>
      <c r="VUB37" s="177"/>
      <c r="VUC37" s="120"/>
      <c r="VUD37" s="177"/>
      <c r="VUE37" s="120"/>
      <c r="VUF37" s="177"/>
      <c r="VUG37" s="120"/>
      <c r="VUH37" s="177"/>
      <c r="VUI37" s="120"/>
      <c r="VUJ37" s="177"/>
      <c r="VUK37" s="120"/>
      <c r="VUL37" s="177"/>
      <c r="VUM37" s="120"/>
      <c r="VUN37" s="177"/>
      <c r="VUO37" s="120"/>
      <c r="VUP37" s="177"/>
      <c r="VUQ37" s="120"/>
      <c r="VUR37" s="177"/>
      <c r="VUS37" s="120"/>
      <c r="VUT37" s="177"/>
      <c r="VUU37" s="120"/>
      <c r="VUV37" s="177"/>
      <c r="VUW37" s="120"/>
      <c r="VUX37" s="177"/>
      <c r="VUY37" s="120"/>
      <c r="VUZ37" s="177"/>
      <c r="VVA37" s="120"/>
      <c r="VVB37" s="177"/>
      <c r="VVC37" s="120"/>
      <c r="VVD37" s="177"/>
      <c r="VVE37" s="120"/>
      <c r="VVF37" s="177"/>
      <c r="VVG37" s="120"/>
      <c r="VVH37" s="177"/>
      <c r="VVI37" s="120"/>
      <c r="VVJ37" s="177"/>
      <c r="VVK37" s="120"/>
      <c r="VVL37" s="177"/>
      <c r="VVM37" s="120"/>
      <c r="VVN37" s="177"/>
      <c r="VVO37" s="120"/>
      <c r="VVP37" s="177"/>
      <c r="VVQ37" s="120"/>
      <c r="VVR37" s="177"/>
      <c r="VVS37" s="120"/>
      <c r="VVT37" s="177"/>
      <c r="VVU37" s="120"/>
      <c r="VVV37" s="177"/>
      <c r="VVW37" s="120"/>
      <c r="VVX37" s="177"/>
      <c r="VVY37" s="120"/>
      <c r="VVZ37" s="177"/>
      <c r="VWA37" s="120"/>
      <c r="VWB37" s="177"/>
      <c r="VWC37" s="120"/>
      <c r="VWD37" s="177"/>
      <c r="VWE37" s="120"/>
      <c r="VWF37" s="177"/>
      <c r="VWG37" s="120"/>
      <c r="VWH37" s="177"/>
      <c r="VWI37" s="120"/>
      <c r="VWJ37" s="177"/>
      <c r="VWK37" s="120"/>
      <c r="VWL37" s="177"/>
      <c r="VWM37" s="120"/>
      <c r="VWN37" s="177"/>
      <c r="VWO37" s="120"/>
      <c r="VWP37" s="177"/>
      <c r="VWQ37" s="120"/>
      <c r="VWR37" s="177"/>
      <c r="VWS37" s="120"/>
      <c r="VWT37" s="177"/>
      <c r="VWU37" s="120"/>
      <c r="VWV37" s="177"/>
      <c r="VWW37" s="120"/>
      <c r="VWX37" s="177"/>
      <c r="VWY37" s="120"/>
      <c r="VWZ37" s="177"/>
      <c r="VXA37" s="120"/>
      <c r="VXB37" s="177"/>
      <c r="VXC37" s="120"/>
      <c r="VXD37" s="177"/>
      <c r="VXE37" s="120"/>
      <c r="VXF37" s="177"/>
      <c r="VXG37" s="120"/>
      <c r="VXH37" s="177"/>
      <c r="VXI37" s="120"/>
      <c r="VXJ37" s="177"/>
      <c r="VXK37" s="120"/>
      <c r="VXL37" s="177"/>
      <c r="VXM37" s="120"/>
      <c r="VXN37" s="177"/>
      <c r="VXO37" s="120"/>
      <c r="VXP37" s="177"/>
      <c r="VXQ37" s="120"/>
      <c r="VXR37" s="177"/>
      <c r="VXS37" s="120"/>
      <c r="VXT37" s="177"/>
      <c r="VXU37" s="120"/>
      <c r="VXV37" s="177"/>
      <c r="VXW37" s="120"/>
      <c r="VXX37" s="177"/>
      <c r="VXY37" s="120"/>
      <c r="VXZ37" s="177"/>
      <c r="VYA37" s="120"/>
      <c r="VYB37" s="177"/>
      <c r="VYC37" s="120"/>
      <c r="VYD37" s="177"/>
      <c r="VYE37" s="120"/>
      <c r="VYF37" s="177"/>
      <c r="VYG37" s="120"/>
      <c r="VYH37" s="177"/>
      <c r="VYI37" s="120"/>
      <c r="VYJ37" s="177"/>
      <c r="VYK37" s="120"/>
      <c r="VYL37" s="177"/>
      <c r="VYM37" s="120"/>
      <c r="VYN37" s="177"/>
      <c r="VYO37" s="120"/>
      <c r="VYP37" s="177"/>
      <c r="VYQ37" s="120"/>
      <c r="VYR37" s="177"/>
      <c r="VYS37" s="120"/>
      <c r="VYT37" s="177"/>
      <c r="VYU37" s="120"/>
      <c r="VYV37" s="177"/>
      <c r="VYW37" s="120"/>
      <c r="VYX37" s="177"/>
      <c r="VYY37" s="120"/>
      <c r="VYZ37" s="177"/>
      <c r="VZA37" s="120"/>
      <c r="VZB37" s="177"/>
      <c r="VZC37" s="120"/>
      <c r="VZD37" s="177"/>
      <c r="VZE37" s="120"/>
      <c r="VZF37" s="177"/>
      <c r="VZG37" s="120"/>
      <c r="VZH37" s="177"/>
      <c r="VZI37" s="120"/>
      <c r="VZJ37" s="177"/>
      <c r="VZK37" s="120"/>
      <c r="VZL37" s="177"/>
      <c r="VZM37" s="120"/>
      <c r="VZN37" s="177"/>
      <c r="VZO37" s="120"/>
      <c r="VZP37" s="177"/>
      <c r="VZQ37" s="120"/>
      <c r="VZR37" s="177"/>
      <c r="VZS37" s="120"/>
      <c r="VZT37" s="177"/>
      <c r="VZU37" s="120"/>
      <c r="VZV37" s="177"/>
      <c r="VZW37" s="120"/>
      <c r="VZX37" s="177"/>
      <c r="VZY37" s="120"/>
      <c r="VZZ37" s="177"/>
      <c r="WAA37" s="120"/>
      <c r="WAB37" s="177"/>
      <c r="WAC37" s="120"/>
      <c r="WAD37" s="177"/>
      <c r="WAE37" s="120"/>
      <c r="WAF37" s="177"/>
      <c r="WAG37" s="120"/>
      <c r="WAH37" s="177"/>
      <c r="WAI37" s="120"/>
      <c r="WAJ37" s="177"/>
      <c r="WAK37" s="120"/>
      <c r="WAL37" s="177"/>
      <c r="WAM37" s="120"/>
      <c r="WAN37" s="177"/>
      <c r="WAO37" s="120"/>
      <c r="WAP37" s="177"/>
      <c r="WAQ37" s="120"/>
      <c r="WAR37" s="177"/>
      <c r="WAS37" s="120"/>
      <c r="WAT37" s="177"/>
      <c r="WAU37" s="120"/>
      <c r="WAV37" s="177"/>
      <c r="WAW37" s="120"/>
      <c r="WAX37" s="177"/>
      <c r="WAY37" s="120"/>
      <c r="WAZ37" s="177"/>
      <c r="WBA37" s="120"/>
      <c r="WBB37" s="177"/>
      <c r="WBC37" s="120"/>
      <c r="WBD37" s="177"/>
      <c r="WBE37" s="120"/>
      <c r="WBF37" s="177"/>
      <c r="WBG37" s="120"/>
      <c r="WBH37" s="177"/>
      <c r="WBI37" s="120"/>
      <c r="WBJ37" s="177"/>
      <c r="WBK37" s="120"/>
      <c r="WBL37" s="177"/>
      <c r="WBM37" s="120"/>
      <c r="WBN37" s="177"/>
      <c r="WBO37" s="120"/>
      <c r="WBP37" s="177"/>
      <c r="WBQ37" s="120"/>
      <c r="WBR37" s="177"/>
      <c r="WBS37" s="120"/>
      <c r="WBT37" s="177"/>
      <c r="WBU37" s="120"/>
      <c r="WBV37" s="177"/>
      <c r="WBW37" s="120"/>
      <c r="WBX37" s="177"/>
      <c r="WBY37" s="120"/>
      <c r="WBZ37" s="177"/>
      <c r="WCA37" s="120"/>
      <c r="WCB37" s="177"/>
      <c r="WCC37" s="120"/>
      <c r="WCD37" s="177"/>
      <c r="WCE37" s="120"/>
      <c r="WCF37" s="177"/>
      <c r="WCG37" s="120"/>
      <c r="WCH37" s="177"/>
      <c r="WCI37" s="120"/>
      <c r="WCJ37" s="177"/>
      <c r="WCK37" s="120"/>
      <c r="WCL37" s="177"/>
      <c r="WCM37" s="120"/>
      <c r="WCN37" s="177"/>
      <c r="WCO37" s="120"/>
      <c r="WCP37" s="177"/>
      <c r="WCQ37" s="120"/>
      <c r="WCR37" s="177"/>
      <c r="WCS37" s="120"/>
      <c r="WCT37" s="177"/>
      <c r="WCU37" s="120"/>
      <c r="WCV37" s="177"/>
      <c r="WCW37" s="120"/>
      <c r="WCX37" s="177"/>
      <c r="WCY37" s="120"/>
      <c r="WCZ37" s="177"/>
      <c r="WDA37" s="120"/>
      <c r="WDB37" s="177"/>
      <c r="WDC37" s="120"/>
      <c r="WDD37" s="177"/>
      <c r="WDE37" s="120"/>
      <c r="WDF37" s="177"/>
      <c r="WDG37" s="120"/>
      <c r="WDH37" s="177"/>
      <c r="WDI37" s="120"/>
      <c r="WDJ37" s="177"/>
      <c r="WDK37" s="120"/>
      <c r="WDL37" s="177"/>
      <c r="WDM37" s="120"/>
      <c r="WDN37" s="177"/>
      <c r="WDO37" s="120"/>
      <c r="WDP37" s="177"/>
      <c r="WDQ37" s="120"/>
      <c r="WDR37" s="177"/>
      <c r="WDS37" s="120"/>
      <c r="WDT37" s="177"/>
      <c r="WDU37" s="120"/>
      <c r="WDV37" s="177"/>
      <c r="WDW37" s="120"/>
      <c r="WDX37" s="177"/>
      <c r="WDY37" s="120"/>
      <c r="WDZ37" s="177"/>
      <c r="WEA37" s="120"/>
      <c r="WEB37" s="177"/>
      <c r="WEC37" s="120"/>
      <c r="WED37" s="177"/>
      <c r="WEE37" s="120"/>
      <c r="WEF37" s="177"/>
      <c r="WEG37" s="120"/>
      <c r="WEH37" s="177"/>
      <c r="WEI37" s="120"/>
      <c r="WEJ37" s="177"/>
      <c r="WEK37" s="120"/>
      <c r="WEL37" s="177"/>
      <c r="WEM37" s="120"/>
      <c r="WEN37" s="177"/>
      <c r="WEO37" s="120"/>
      <c r="WEP37" s="177"/>
      <c r="WEQ37" s="120"/>
      <c r="WER37" s="177"/>
      <c r="WES37" s="120"/>
      <c r="WET37" s="177"/>
      <c r="WEU37" s="120"/>
      <c r="WEV37" s="177"/>
      <c r="WEW37" s="120"/>
      <c r="WEX37" s="177"/>
      <c r="WEY37" s="120"/>
      <c r="WEZ37" s="177"/>
      <c r="WFA37" s="120"/>
      <c r="WFB37" s="177"/>
      <c r="WFC37" s="120"/>
      <c r="WFD37" s="177"/>
      <c r="WFE37" s="120"/>
      <c r="WFF37" s="177"/>
      <c r="WFG37" s="120"/>
      <c r="WFH37" s="177"/>
      <c r="WFI37" s="120"/>
      <c r="WFJ37" s="177"/>
      <c r="WFK37" s="120"/>
      <c r="WFL37" s="177"/>
      <c r="WFM37" s="120"/>
      <c r="WFN37" s="177"/>
      <c r="WFO37" s="120"/>
      <c r="WFP37" s="177"/>
      <c r="WFQ37" s="120"/>
      <c r="WFR37" s="177"/>
      <c r="WFS37" s="120"/>
      <c r="WFT37" s="177"/>
      <c r="WFU37" s="120"/>
      <c r="WFV37" s="177"/>
      <c r="WFW37" s="120"/>
      <c r="WFX37" s="177"/>
      <c r="WFY37" s="120"/>
      <c r="WFZ37" s="177"/>
      <c r="WGA37" s="120"/>
      <c r="WGB37" s="177"/>
      <c r="WGC37" s="120"/>
      <c r="WGD37" s="177"/>
      <c r="WGE37" s="120"/>
      <c r="WGF37" s="177"/>
      <c r="WGG37" s="120"/>
      <c r="WGH37" s="177"/>
      <c r="WGI37" s="120"/>
      <c r="WGJ37" s="177"/>
      <c r="WGK37" s="120"/>
      <c r="WGL37" s="177"/>
      <c r="WGM37" s="120"/>
      <c r="WGN37" s="177"/>
      <c r="WGO37" s="120"/>
      <c r="WGP37" s="177"/>
      <c r="WGQ37" s="120"/>
      <c r="WGR37" s="177"/>
      <c r="WGS37" s="120"/>
      <c r="WGT37" s="177"/>
      <c r="WGU37" s="120"/>
      <c r="WGV37" s="177"/>
      <c r="WGW37" s="120"/>
      <c r="WGX37" s="177"/>
      <c r="WGY37" s="120"/>
      <c r="WGZ37" s="177"/>
      <c r="WHA37" s="120"/>
      <c r="WHB37" s="177"/>
      <c r="WHC37" s="120"/>
      <c r="WHD37" s="177"/>
      <c r="WHE37" s="120"/>
      <c r="WHF37" s="177"/>
      <c r="WHG37" s="120"/>
      <c r="WHH37" s="177"/>
      <c r="WHI37" s="120"/>
      <c r="WHJ37" s="177"/>
      <c r="WHK37" s="120"/>
      <c r="WHL37" s="177"/>
      <c r="WHM37" s="120"/>
      <c r="WHN37" s="177"/>
      <c r="WHO37" s="120"/>
      <c r="WHP37" s="177"/>
      <c r="WHQ37" s="120"/>
      <c r="WHR37" s="177"/>
      <c r="WHS37" s="120"/>
      <c r="WHT37" s="177"/>
      <c r="WHU37" s="120"/>
      <c r="WHV37" s="177"/>
      <c r="WHW37" s="120"/>
      <c r="WHX37" s="177"/>
      <c r="WHY37" s="120"/>
      <c r="WHZ37" s="177"/>
      <c r="WIA37" s="120"/>
      <c r="WIB37" s="177"/>
      <c r="WIC37" s="120"/>
      <c r="WID37" s="177"/>
      <c r="WIE37" s="120"/>
      <c r="WIF37" s="177"/>
      <c r="WIG37" s="120"/>
      <c r="WIH37" s="177"/>
      <c r="WII37" s="120"/>
      <c r="WIJ37" s="177"/>
      <c r="WIK37" s="120"/>
      <c r="WIL37" s="177"/>
      <c r="WIM37" s="120"/>
      <c r="WIN37" s="177"/>
      <c r="WIO37" s="120"/>
      <c r="WIP37" s="177"/>
      <c r="WIQ37" s="120"/>
      <c r="WIR37" s="177"/>
      <c r="WIS37" s="120"/>
      <c r="WIT37" s="177"/>
      <c r="WIU37" s="120"/>
      <c r="WIV37" s="177"/>
      <c r="WIW37" s="120"/>
      <c r="WIX37" s="177"/>
      <c r="WIY37" s="120"/>
      <c r="WIZ37" s="177"/>
      <c r="WJA37" s="120"/>
      <c r="WJB37" s="177"/>
      <c r="WJC37" s="120"/>
      <c r="WJD37" s="177"/>
      <c r="WJE37" s="120"/>
      <c r="WJF37" s="177"/>
      <c r="WJG37" s="120"/>
      <c r="WJH37" s="177"/>
      <c r="WJI37" s="120"/>
      <c r="WJJ37" s="177"/>
      <c r="WJK37" s="120"/>
      <c r="WJL37" s="177"/>
      <c r="WJM37" s="120"/>
      <c r="WJN37" s="177"/>
      <c r="WJO37" s="120"/>
      <c r="WJP37" s="177"/>
      <c r="WJQ37" s="120"/>
      <c r="WJR37" s="177"/>
      <c r="WJS37" s="120"/>
      <c r="WJT37" s="177"/>
      <c r="WJU37" s="120"/>
      <c r="WJV37" s="177"/>
      <c r="WJW37" s="120"/>
      <c r="WJX37" s="177"/>
      <c r="WJY37" s="120"/>
      <c r="WJZ37" s="177"/>
      <c r="WKA37" s="120"/>
      <c r="WKB37" s="177"/>
      <c r="WKC37" s="120"/>
      <c r="WKD37" s="177"/>
      <c r="WKE37" s="120"/>
      <c r="WKF37" s="177"/>
      <c r="WKG37" s="120"/>
      <c r="WKH37" s="177"/>
      <c r="WKI37" s="120"/>
      <c r="WKJ37" s="177"/>
      <c r="WKK37" s="120"/>
      <c r="WKL37" s="177"/>
      <c r="WKM37" s="120"/>
      <c r="WKN37" s="177"/>
      <c r="WKO37" s="120"/>
      <c r="WKP37" s="177"/>
      <c r="WKQ37" s="120"/>
      <c r="WKR37" s="177"/>
      <c r="WKS37" s="120"/>
      <c r="WKT37" s="177"/>
      <c r="WKU37" s="120"/>
      <c r="WKV37" s="177"/>
      <c r="WKW37" s="120"/>
      <c r="WKX37" s="177"/>
      <c r="WKY37" s="120"/>
      <c r="WKZ37" s="177"/>
      <c r="WLA37" s="120"/>
      <c r="WLB37" s="177"/>
      <c r="WLC37" s="120"/>
      <c r="WLD37" s="177"/>
      <c r="WLE37" s="120"/>
      <c r="WLF37" s="177"/>
      <c r="WLG37" s="120"/>
      <c r="WLH37" s="177"/>
      <c r="WLI37" s="120"/>
      <c r="WLJ37" s="177"/>
      <c r="WLK37" s="120"/>
      <c r="WLL37" s="177"/>
      <c r="WLM37" s="120"/>
      <c r="WLN37" s="177"/>
      <c r="WLO37" s="120"/>
      <c r="WLP37" s="177"/>
      <c r="WLQ37" s="120"/>
      <c r="WLR37" s="177"/>
      <c r="WLS37" s="120"/>
      <c r="WLT37" s="177"/>
      <c r="WLU37" s="120"/>
      <c r="WLV37" s="177"/>
      <c r="WLW37" s="120"/>
      <c r="WLX37" s="177"/>
      <c r="WLY37" s="120"/>
      <c r="WLZ37" s="177"/>
      <c r="WMA37" s="120"/>
      <c r="WMB37" s="177"/>
      <c r="WMC37" s="120"/>
      <c r="WMD37" s="177"/>
      <c r="WME37" s="120"/>
      <c r="WMF37" s="177"/>
      <c r="WMG37" s="120"/>
      <c r="WMH37" s="177"/>
      <c r="WMI37" s="120"/>
      <c r="WMJ37" s="177"/>
      <c r="WMK37" s="120"/>
      <c r="WML37" s="177"/>
      <c r="WMM37" s="120"/>
      <c r="WMN37" s="177"/>
      <c r="WMO37" s="120"/>
      <c r="WMP37" s="177"/>
      <c r="WMQ37" s="120"/>
      <c r="WMR37" s="177"/>
      <c r="WMS37" s="120"/>
      <c r="WMT37" s="177"/>
      <c r="WMU37" s="120"/>
      <c r="WMV37" s="177"/>
      <c r="WMW37" s="120"/>
      <c r="WMX37" s="177"/>
      <c r="WMY37" s="120"/>
      <c r="WMZ37" s="177"/>
      <c r="WNA37" s="120"/>
      <c r="WNB37" s="177"/>
      <c r="WNC37" s="120"/>
      <c r="WND37" s="177"/>
      <c r="WNE37" s="120"/>
      <c r="WNF37" s="177"/>
      <c r="WNG37" s="120"/>
      <c r="WNH37" s="177"/>
      <c r="WNI37" s="120"/>
      <c r="WNJ37" s="177"/>
      <c r="WNK37" s="120"/>
      <c r="WNL37" s="177"/>
      <c r="WNM37" s="120"/>
      <c r="WNN37" s="177"/>
      <c r="WNO37" s="120"/>
      <c r="WNP37" s="177"/>
      <c r="WNQ37" s="120"/>
      <c r="WNR37" s="177"/>
      <c r="WNS37" s="120"/>
      <c r="WNT37" s="177"/>
      <c r="WNU37" s="120"/>
      <c r="WNV37" s="177"/>
      <c r="WNW37" s="120"/>
      <c r="WNX37" s="177"/>
      <c r="WNY37" s="120"/>
      <c r="WNZ37" s="177"/>
      <c r="WOA37" s="120"/>
      <c r="WOB37" s="177"/>
      <c r="WOC37" s="120"/>
      <c r="WOD37" s="177"/>
      <c r="WOE37" s="120"/>
      <c r="WOF37" s="177"/>
      <c r="WOG37" s="120"/>
      <c r="WOH37" s="177"/>
      <c r="WOI37" s="120"/>
      <c r="WOJ37" s="177"/>
      <c r="WOK37" s="120"/>
      <c r="WOL37" s="177"/>
      <c r="WOM37" s="120"/>
      <c r="WON37" s="177"/>
      <c r="WOO37" s="120"/>
      <c r="WOP37" s="177"/>
      <c r="WOQ37" s="120"/>
      <c r="WOR37" s="177"/>
      <c r="WOS37" s="120"/>
      <c r="WOT37" s="177"/>
      <c r="WOU37" s="120"/>
      <c r="WOV37" s="177"/>
      <c r="WOW37" s="120"/>
      <c r="WOX37" s="177"/>
      <c r="WOY37" s="120"/>
      <c r="WOZ37" s="177"/>
      <c r="WPA37" s="120"/>
      <c r="WPB37" s="177"/>
      <c r="WPC37" s="120"/>
      <c r="WPD37" s="177"/>
      <c r="WPE37" s="120"/>
      <c r="WPF37" s="177"/>
      <c r="WPG37" s="120"/>
      <c r="WPH37" s="177"/>
      <c r="WPI37" s="120"/>
      <c r="WPJ37" s="177"/>
      <c r="WPK37" s="120"/>
      <c r="WPL37" s="177"/>
      <c r="WPM37" s="120"/>
      <c r="WPN37" s="177"/>
      <c r="WPO37" s="120"/>
      <c r="WPP37" s="177"/>
      <c r="WPQ37" s="120"/>
      <c r="WPR37" s="177"/>
      <c r="WPS37" s="120"/>
      <c r="WPT37" s="177"/>
      <c r="WPU37" s="120"/>
      <c r="WPV37" s="177"/>
      <c r="WPW37" s="120"/>
      <c r="WPX37" s="177"/>
      <c r="WPY37" s="120"/>
      <c r="WPZ37" s="177"/>
      <c r="WQA37" s="120"/>
      <c r="WQB37" s="177"/>
      <c r="WQC37" s="120"/>
      <c r="WQD37" s="177"/>
      <c r="WQE37" s="120"/>
      <c r="WQF37" s="177"/>
      <c r="WQG37" s="120"/>
      <c r="WQH37" s="177"/>
      <c r="WQI37" s="120"/>
      <c r="WQJ37" s="177"/>
      <c r="WQK37" s="120"/>
      <c r="WQL37" s="177"/>
      <c r="WQM37" s="120"/>
      <c r="WQN37" s="177"/>
      <c r="WQO37" s="120"/>
      <c r="WQP37" s="177"/>
      <c r="WQQ37" s="120"/>
      <c r="WQR37" s="177"/>
      <c r="WQS37" s="120"/>
      <c r="WQT37" s="177"/>
      <c r="WQU37" s="120"/>
      <c r="WQV37" s="177"/>
      <c r="WQW37" s="120"/>
      <c r="WQX37" s="177"/>
      <c r="WQY37" s="120"/>
      <c r="WQZ37" s="177"/>
      <c r="WRA37" s="120"/>
      <c r="WRB37" s="177"/>
      <c r="WRC37" s="120"/>
      <c r="WRD37" s="177"/>
      <c r="WRE37" s="120"/>
      <c r="WRF37" s="177"/>
      <c r="WRG37" s="120"/>
      <c r="WRH37" s="177"/>
      <c r="WRI37" s="120"/>
      <c r="WRJ37" s="177"/>
      <c r="WRK37" s="120"/>
      <c r="WRL37" s="177"/>
      <c r="WRM37" s="120"/>
      <c r="WRN37" s="177"/>
      <c r="WRO37" s="120"/>
      <c r="WRP37" s="177"/>
      <c r="WRQ37" s="120"/>
      <c r="WRR37" s="177"/>
      <c r="WRS37" s="120"/>
      <c r="WRT37" s="177"/>
      <c r="WRU37" s="120"/>
      <c r="WRV37" s="177"/>
      <c r="WRW37" s="120"/>
      <c r="WRX37" s="177"/>
      <c r="WRY37" s="120"/>
      <c r="WRZ37" s="177"/>
      <c r="WSA37" s="120"/>
      <c r="WSB37" s="177"/>
      <c r="WSC37" s="120"/>
      <c r="WSD37" s="177"/>
      <c r="WSE37" s="120"/>
      <c r="WSF37" s="177"/>
      <c r="WSG37" s="120"/>
      <c r="WSH37" s="177"/>
      <c r="WSI37" s="120"/>
      <c r="WSJ37" s="177"/>
      <c r="WSK37" s="120"/>
      <c r="WSL37" s="177"/>
      <c r="WSM37" s="120"/>
      <c r="WSN37" s="177"/>
      <c r="WSO37" s="120"/>
      <c r="WSP37" s="177"/>
      <c r="WSQ37" s="120"/>
      <c r="WSR37" s="177"/>
      <c r="WSS37" s="120"/>
      <c r="WST37" s="177"/>
      <c r="WSU37" s="120"/>
      <c r="WSV37" s="177"/>
      <c r="WSW37" s="120"/>
      <c r="WSX37" s="177"/>
      <c r="WSY37" s="120"/>
      <c r="WSZ37" s="177"/>
      <c r="WTA37" s="120"/>
      <c r="WTB37" s="177"/>
      <c r="WTC37" s="120"/>
      <c r="WTD37" s="177"/>
      <c r="WTE37" s="120"/>
      <c r="WTF37" s="177"/>
      <c r="WTG37" s="120"/>
      <c r="WTH37" s="177"/>
      <c r="WTI37" s="120"/>
      <c r="WTJ37" s="177"/>
      <c r="WTK37" s="120"/>
      <c r="WTL37" s="177"/>
      <c r="WTM37" s="120"/>
      <c r="WTN37" s="177"/>
      <c r="WTO37" s="120"/>
      <c r="WTP37" s="177"/>
      <c r="WTQ37" s="120"/>
      <c r="WTR37" s="177"/>
      <c r="WTS37" s="120"/>
      <c r="WTT37" s="177"/>
      <c r="WTU37" s="120"/>
      <c r="WTV37" s="177"/>
      <c r="WTW37" s="120"/>
      <c r="WTX37" s="177"/>
      <c r="WTY37" s="120"/>
      <c r="WTZ37" s="177"/>
      <c r="WUA37" s="120"/>
      <c r="WUB37" s="177"/>
      <c r="WUC37" s="120"/>
      <c r="WUD37" s="177"/>
      <c r="WUE37" s="120"/>
      <c r="WUF37" s="177"/>
      <c r="WUG37" s="120"/>
      <c r="WUH37" s="177"/>
      <c r="WUI37" s="120"/>
      <c r="WUJ37" s="177"/>
      <c r="WUK37" s="120"/>
      <c r="WUL37" s="177"/>
      <c r="WUM37" s="120"/>
      <c r="WUN37" s="177"/>
      <c r="WUO37" s="120"/>
      <c r="WUP37" s="177"/>
      <c r="WUQ37" s="120"/>
      <c r="WUR37" s="177"/>
      <c r="WUS37" s="120"/>
      <c r="WUT37" s="177"/>
      <c r="WUU37" s="120"/>
      <c r="WUV37" s="177"/>
      <c r="WUW37" s="120"/>
      <c r="WUX37" s="177"/>
      <c r="WUY37" s="120"/>
      <c r="WUZ37" s="177"/>
      <c r="WVA37" s="120"/>
      <c r="WVB37" s="177"/>
      <c r="WVC37" s="120"/>
      <c r="WVD37" s="177"/>
      <c r="WVE37" s="120"/>
      <c r="WVF37" s="177"/>
      <c r="WVG37" s="120"/>
      <c r="WVH37" s="177"/>
      <c r="WVI37" s="120"/>
      <c r="WVJ37" s="177"/>
      <c r="WVK37" s="120"/>
      <c r="WVL37" s="177"/>
      <c r="WVM37" s="120"/>
      <c r="WVN37" s="177"/>
      <c r="WVO37" s="120"/>
      <c r="WVP37" s="177"/>
      <c r="WVQ37" s="120"/>
      <c r="WVR37" s="177"/>
      <c r="WVS37" s="120"/>
      <c r="WVT37" s="177"/>
      <c r="WVU37" s="120"/>
      <c r="WVV37" s="177"/>
      <c r="WVW37" s="120"/>
      <c r="WVX37" s="177"/>
      <c r="WVY37" s="120"/>
      <c r="WVZ37" s="177"/>
      <c r="WWA37" s="120"/>
      <c r="WWB37" s="177"/>
      <c r="WWC37" s="120"/>
      <c r="WWD37" s="177"/>
      <c r="WWE37" s="120"/>
      <c r="WWF37" s="177"/>
      <c r="WWG37" s="120"/>
      <c r="WWH37" s="177"/>
      <c r="WWI37" s="120"/>
      <c r="WWJ37" s="177"/>
      <c r="WWK37" s="120"/>
      <c r="WWL37" s="177"/>
      <c r="WWM37" s="120"/>
      <c r="WWN37" s="177"/>
      <c r="WWO37" s="120"/>
      <c r="WWP37" s="177"/>
      <c r="WWQ37" s="120"/>
      <c r="WWR37" s="177"/>
      <c r="WWS37" s="120"/>
      <c r="WWT37" s="177"/>
      <c r="WWU37" s="120"/>
      <c r="WWV37" s="177"/>
      <c r="WWW37" s="120"/>
      <c r="WWX37" s="177"/>
      <c r="WWY37" s="120"/>
      <c r="WWZ37" s="177"/>
      <c r="WXA37" s="120"/>
      <c r="WXB37" s="177"/>
      <c r="WXC37" s="120"/>
      <c r="WXD37" s="177"/>
      <c r="WXE37" s="120"/>
      <c r="WXF37" s="177"/>
      <c r="WXG37" s="120"/>
      <c r="WXH37" s="177"/>
      <c r="WXI37" s="120"/>
      <c r="WXJ37" s="177"/>
      <c r="WXK37" s="120"/>
      <c r="WXL37" s="177"/>
      <c r="WXM37" s="120"/>
      <c r="WXN37" s="177"/>
      <c r="WXO37" s="120"/>
      <c r="WXP37" s="177"/>
      <c r="WXQ37" s="120"/>
      <c r="WXR37" s="177"/>
      <c r="WXS37" s="120"/>
      <c r="WXT37" s="177"/>
      <c r="WXU37" s="120"/>
      <c r="WXV37" s="177"/>
      <c r="WXW37" s="120"/>
      <c r="WXX37" s="177"/>
      <c r="WXY37" s="120"/>
      <c r="WXZ37" s="177"/>
      <c r="WYA37" s="120"/>
      <c r="WYB37" s="177"/>
      <c r="WYC37" s="120"/>
      <c r="WYD37" s="177"/>
      <c r="WYE37" s="120"/>
      <c r="WYF37" s="177"/>
      <c r="WYG37" s="120"/>
      <c r="WYH37" s="177"/>
      <c r="WYI37" s="120"/>
      <c r="WYJ37" s="177"/>
      <c r="WYK37" s="120"/>
      <c r="WYL37" s="177"/>
      <c r="WYM37" s="120"/>
      <c r="WYN37" s="177"/>
      <c r="WYO37" s="120"/>
      <c r="WYP37" s="177"/>
      <c r="WYQ37" s="120"/>
      <c r="WYR37" s="177"/>
      <c r="WYS37" s="120"/>
      <c r="WYT37" s="177"/>
      <c r="WYU37" s="120"/>
      <c r="WYV37" s="177"/>
      <c r="WYW37" s="120"/>
      <c r="WYX37" s="177"/>
      <c r="WYY37" s="120"/>
      <c r="WYZ37" s="177"/>
      <c r="WZA37" s="120"/>
      <c r="WZB37" s="177"/>
      <c r="WZC37" s="120"/>
      <c r="WZD37" s="177"/>
      <c r="WZE37" s="120"/>
      <c r="WZF37" s="177"/>
      <c r="WZG37" s="120"/>
      <c r="WZH37" s="177"/>
      <c r="WZI37" s="120"/>
      <c r="WZJ37" s="177"/>
      <c r="WZK37" s="120"/>
      <c r="WZL37" s="177"/>
      <c r="WZM37" s="120"/>
      <c r="WZN37" s="177"/>
      <c r="WZO37" s="120"/>
      <c r="WZP37" s="177"/>
      <c r="WZQ37" s="120"/>
      <c r="WZR37" s="177"/>
      <c r="WZS37" s="120"/>
      <c r="WZT37" s="177"/>
      <c r="WZU37" s="120"/>
      <c r="WZV37" s="177"/>
      <c r="WZW37" s="120"/>
      <c r="WZX37" s="177"/>
      <c r="WZY37" s="120"/>
      <c r="WZZ37" s="177"/>
      <c r="XAA37" s="120"/>
      <c r="XAB37" s="177"/>
      <c r="XAC37" s="120"/>
      <c r="XAD37" s="177"/>
      <c r="XAE37" s="120"/>
      <c r="XAF37" s="177"/>
      <c r="XAG37" s="120"/>
      <c r="XAH37" s="177"/>
      <c r="XAI37" s="120"/>
      <c r="XAJ37" s="177"/>
      <c r="XAK37" s="120"/>
      <c r="XAL37" s="177"/>
      <c r="XAM37" s="120"/>
      <c r="XAN37" s="177"/>
      <c r="XAO37" s="120"/>
      <c r="XAP37" s="177"/>
      <c r="XAQ37" s="120"/>
      <c r="XAR37" s="177"/>
      <c r="XAS37" s="120"/>
      <c r="XAT37" s="177"/>
      <c r="XAU37" s="120"/>
      <c r="XAV37" s="177"/>
      <c r="XAW37" s="120"/>
      <c r="XAX37" s="177"/>
      <c r="XAY37" s="120"/>
      <c r="XAZ37" s="177"/>
      <c r="XBA37" s="120"/>
      <c r="XBB37" s="177"/>
      <c r="XBC37" s="120"/>
      <c r="XBD37" s="177"/>
      <c r="XBE37" s="120"/>
      <c r="XBF37" s="177"/>
      <c r="XBG37" s="120"/>
      <c r="XBH37" s="177"/>
      <c r="XBI37" s="120"/>
      <c r="XBJ37" s="177"/>
      <c r="XBK37" s="120"/>
      <c r="XBL37" s="177"/>
      <c r="XBM37" s="120"/>
      <c r="XBN37" s="177"/>
      <c r="XBO37" s="120"/>
      <c r="XBP37" s="177"/>
      <c r="XBQ37" s="120"/>
      <c r="XBR37" s="177"/>
      <c r="XBS37" s="120"/>
      <c r="XBT37" s="177"/>
      <c r="XBU37" s="120"/>
      <c r="XBV37" s="177"/>
      <c r="XBW37" s="120"/>
      <c r="XBX37" s="177"/>
      <c r="XBY37" s="120"/>
      <c r="XBZ37" s="177"/>
      <c r="XCA37" s="120"/>
      <c r="XCB37" s="177"/>
      <c r="XCC37" s="120"/>
      <c r="XCD37" s="177"/>
      <c r="XCE37" s="120"/>
      <c r="XCF37" s="177"/>
      <c r="XCG37" s="120"/>
      <c r="XCH37" s="177"/>
      <c r="XCI37" s="120"/>
      <c r="XCJ37" s="177"/>
      <c r="XCK37" s="120"/>
      <c r="XCL37" s="177"/>
      <c r="XCM37" s="120"/>
      <c r="XCN37" s="177"/>
      <c r="XCO37" s="120"/>
      <c r="XCP37" s="177"/>
      <c r="XCQ37" s="120"/>
      <c r="XCR37" s="177"/>
      <c r="XCS37" s="120"/>
      <c r="XCT37" s="177"/>
      <c r="XCU37" s="120"/>
      <c r="XCV37" s="177"/>
      <c r="XCW37" s="120"/>
      <c r="XCX37" s="177"/>
      <c r="XCY37" s="120"/>
      <c r="XCZ37" s="177"/>
      <c r="XDA37" s="120"/>
      <c r="XDB37" s="177"/>
      <c r="XDC37" s="120"/>
      <c r="XDD37" s="177"/>
      <c r="XDE37" s="120"/>
      <c r="XDF37" s="177"/>
      <c r="XDG37" s="120"/>
      <c r="XDH37" s="177"/>
      <c r="XDI37" s="120"/>
      <c r="XDJ37" s="177"/>
      <c r="XDK37" s="120"/>
      <c r="XDL37" s="177"/>
      <c r="XDM37" s="120"/>
      <c r="XDN37" s="177"/>
      <c r="XDO37" s="120"/>
      <c r="XDP37" s="177"/>
      <c r="XDQ37" s="120"/>
      <c r="XDR37" s="177"/>
      <c r="XDS37" s="120"/>
      <c r="XDT37" s="177"/>
      <c r="XDU37" s="120"/>
      <c r="XDV37" s="177"/>
      <c r="XDW37" s="120"/>
      <c r="XDX37" s="177"/>
      <c r="XDY37" s="120"/>
      <c r="XDZ37" s="177"/>
      <c r="XEA37" s="120"/>
      <c r="XEB37" s="177"/>
      <c r="XEC37" s="120"/>
      <c r="XED37" s="177"/>
      <c r="XEE37" s="120"/>
      <c r="XEF37" s="177"/>
      <c r="XEG37" s="120"/>
      <c r="XEH37" s="177"/>
      <c r="XEI37" s="120"/>
      <c r="XEJ37" s="177"/>
      <c r="XEK37" s="120"/>
      <c r="XEL37" s="177"/>
      <c r="XEM37" s="120"/>
      <c r="XEN37" s="177"/>
      <c r="XEO37" s="120"/>
      <c r="XEP37" s="177"/>
      <c r="XEQ37" s="120"/>
      <c r="XER37" s="177"/>
      <c r="XES37" s="120"/>
      <c r="XET37" s="177"/>
      <c r="XEU37" s="120"/>
      <c r="XEV37" s="177"/>
      <c r="XEW37" s="120"/>
      <c r="XEX37" s="177"/>
      <c r="XEY37" s="120"/>
      <c r="XEZ37" s="177"/>
      <c r="XFA37" s="120"/>
      <c r="XFB37" s="177"/>
      <c r="XFC37" s="120"/>
      <c r="XFD37" s="177"/>
    </row>
    <row r="38" spans="1:16384" customHeight="1" ht="15" s="176" customFormat="1">
      <c r="A38" s="120"/>
      <c r="D38" s="177"/>
      <c r="E38" s="120"/>
      <c r="F38" s="177"/>
      <c r="G38" s="140" t="s">
        <v>29</v>
      </c>
      <c r="H38" s="179">
        <f>VLOOKUP('Pagina principal'!$C$4,'Industry Averages'!$A$19:$AE$112,27,FALSE)</f>
        <v>0.80832281843506</v>
      </c>
      <c r="I38" s="120"/>
      <c r="J38" s="177"/>
      <c r="K38" s="120"/>
      <c r="L38" s="177"/>
      <c r="M38" s="120"/>
      <c r="N38" s="177"/>
      <c r="O38" s="120"/>
      <c r="P38" s="177"/>
      <c r="Q38" s="120"/>
      <c r="R38" s="177"/>
      <c r="S38" s="120"/>
      <c r="T38" s="177"/>
      <c r="U38" s="120"/>
      <c r="V38" s="177"/>
      <c r="W38" s="120"/>
      <c r="X38" s="177"/>
      <c r="Y38" s="120"/>
      <c r="Z38" s="177"/>
      <c r="AA38" s="120"/>
      <c r="AB38" s="177"/>
      <c r="AC38" s="120"/>
      <c r="AD38" s="177"/>
      <c r="AE38" s="120"/>
      <c r="AF38" s="177"/>
      <c r="AG38" s="120"/>
      <c r="AH38" s="177"/>
      <c r="AI38" s="120"/>
      <c r="AJ38" s="177"/>
      <c r="AK38" s="120"/>
      <c r="AL38" s="177"/>
      <c r="AM38" s="120"/>
      <c r="AN38" s="177"/>
      <c r="AO38" s="120"/>
      <c r="AP38" s="177"/>
      <c r="AQ38" s="120"/>
      <c r="AR38" s="177"/>
      <c r="AS38" s="120"/>
      <c r="AT38" s="177"/>
      <c r="AU38" s="120"/>
      <c r="AV38" s="177"/>
      <c r="AW38" s="120"/>
      <c r="AX38" s="177"/>
      <c r="AY38" s="120"/>
      <c r="AZ38" s="177"/>
      <c r="BA38" s="120"/>
      <c r="BB38" s="177"/>
      <c r="BC38" s="120"/>
      <c r="BD38" s="177"/>
      <c r="BE38" s="120"/>
      <c r="BF38" s="177"/>
      <c r="BG38" s="120"/>
      <c r="BH38" s="177"/>
      <c r="BI38" s="120"/>
      <c r="BJ38" s="177"/>
      <c r="BK38" s="120"/>
      <c r="BL38" s="177"/>
      <c r="BM38" s="120"/>
      <c r="BN38" s="177"/>
      <c r="BO38" s="120"/>
      <c r="BP38" s="177"/>
      <c r="BQ38" s="120"/>
      <c r="BR38" s="177"/>
      <c r="BS38" s="120"/>
      <c r="BT38" s="177"/>
      <c r="BU38" s="120"/>
      <c r="BV38" s="177"/>
      <c r="BW38" s="120"/>
      <c r="BX38" s="177"/>
      <c r="BY38" s="120"/>
      <c r="BZ38" s="177"/>
      <c r="CA38" s="120"/>
      <c r="CB38" s="177"/>
      <c r="CC38" s="120"/>
      <c r="CD38" s="177"/>
      <c r="CE38" s="120"/>
      <c r="CF38" s="177"/>
      <c r="CG38" s="120"/>
      <c r="CH38" s="177"/>
      <c r="CI38" s="120"/>
      <c r="CJ38" s="177"/>
      <c r="CK38" s="120"/>
      <c r="CL38" s="177"/>
      <c r="CM38" s="120"/>
      <c r="CN38" s="177"/>
      <c r="CO38" s="120"/>
      <c r="CP38" s="177"/>
      <c r="CQ38" s="120"/>
      <c r="CR38" s="177"/>
      <c r="CS38" s="120"/>
      <c r="CT38" s="177"/>
      <c r="CU38" s="120"/>
      <c r="CV38" s="177"/>
      <c r="CW38" s="120"/>
      <c r="CX38" s="177"/>
      <c r="CY38" s="120"/>
      <c r="CZ38" s="177"/>
      <c r="DA38" s="120"/>
      <c r="DB38" s="177"/>
      <c r="DC38" s="120"/>
      <c r="DD38" s="177"/>
      <c r="DE38" s="120"/>
      <c r="DF38" s="177"/>
      <c r="DG38" s="120"/>
      <c r="DH38" s="177"/>
      <c r="DI38" s="120"/>
      <c r="DJ38" s="177"/>
      <c r="DK38" s="120"/>
      <c r="DL38" s="177"/>
      <c r="DM38" s="120"/>
      <c r="DN38" s="177"/>
      <c r="DO38" s="120"/>
      <c r="DP38" s="177"/>
      <c r="DQ38" s="120"/>
      <c r="DR38" s="177"/>
      <c r="DS38" s="120"/>
      <c r="DT38" s="177"/>
      <c r="DU38" s="120"/>
      <c r="DV38" s="177"/>
      <c r="DW38" s="120"/>
      <c r="DX38" s="177"/>
      <c r="DY38" s="120"/>
      <c r="DZ38" s="177"/>
      <c r="EA38" s="120"/>
      <c r="EB38" s="177"/>
      <c r="EC38" s="120"/>
      <c r="ED38" s="177"/>
      <c r="EE38" s="120"/>
      <c r="EF38" s="177"/>
      <c r="EG38" s="120"/>
      <c r="EH38" s="177"/>
      <c r="EI38" s="120"/>
      <c r="EJ38" s="177"/>
      <c r="EK38" s="120"/>
      <c r="EL38" s="177"/>
      <c r="EM38" s="120"/>
      <c r="EN38" s="177"/>
      <c r="EO38" s="120"/>
      <c r="EP38" s="177"/>
      <c r="EQ38" s="120"/>
      <c r="ER38" s="177"/>
      <c r="ES38" s="120"/>
      <c r="ET38" s="177"/>
      <c r="EU38" s="120"/>
      <c r="EV38" s="177"/>
      <c r="EW38" s="120"/>
      <c r="EX38" s="177"/>
      <c r="EY38" s="120"/>
      <c r="EZ38" s="177"/>
      <c r="FA38" s="120"/>
      <c r="FB38" s="177"/>
      <c r="FC38" s="120"/>
      <c r="FD38" s="177"/>
      <c r="FE38" s="120"/>
      <c r="FF38" s="177"/>
      <c r="FG38" s="120"/>
      <c r="FH38" s="177"/>
      <c r="FI38" s="120"/>
      <c r="FJ38" s="177"/>
      <c r="FK38" s="120"/>
      <c r="FL38" s="177"/>
      <c r="FM38" s="120"/>
      <c r="FN38" s="177"/>
      <c r="FO38" s="120"/>
      <c r="FP38" s="177"/>
      <c r="FQ38" s="120"/>
      <c r="FR38" s="177"/>
      <c r="FS38" s="120"/>
      <c r="FT38" s="177"/>
      <c r="FU38" s="120"/>
      <c r="FV38" s="177"/>
      <c r="FW38" s="120"/>
      <c r="FX38" s="177"/>
      <c r="FY38" s="120"/>
      <c r="FZ38" s="177"/>
      <c r="GA38" s="120"/>
      <c r="GB38" s="177"/>
      <c r="GC38" s="120"/>
      <c r="GD38" s="177"/>
      <c r="GE38" s="120"/>
      <c r="GF38" s="177"/>
      <c r="GG38" s="120"/>
      <c r="GH38" s="177"/>
      <c r="GI38" s="120"/>
      <c r="GJ38" s="177"/>
      <c r="GK38" s="120"/>
      <c r="GL38" s="177"/>
      <c r="GM38" s="120"/>
      <c r="GN38" s="177"/>
      <c r="GO38" s="120"/>
      <c r="GP38" s="177"/>
      <c r="GQ38" s="120"/>
      <c r="GR38" s="177"/>
      <c r="GS38" s="120"/>
      <c r="GT38" s="177"/>
      <c r="GU38" s="120"/>
      <c r="GV38" s="177"/>
      <c r="GW38" s="120"/>
      <c r="GX38" s="177"/>
      <c r="GY38" s="120"/>
      <c r="GZ38" s="177"/>
      <c r="HA38" s="120"/>
      <c r="HB38" s="177"/>
      <c r="HC38" s="120"/>
      <c r="HD38" s="177"/>
      <c r="HE38" s="120"/>
      <c r="HF38" s="177"/>
      <c r="HG38" s="120"/>
      <c r="HH38" s="177"/>
      <c r="HI38" s="120"/>
      <c r="HJ38" s="177"/>
      <c r="HK38" s="120"/>
      <c r="HL38" s="177"/>
      <c r="HM38" s="120"/>
      <c r="HN38" s="177"/>
      <c r="HO38" s="120"/>
      <c r="HP38" s="177"/>
      <c r="HQ38" s="120"/>
      <c r="HR38" s="177"/>
      <c r="HS38" s="120"/>
      <c r="HT38" s="177"/>
      <c r="HU38" s="120"/>
      <c r="HV38" s="177"/>
      <c r="HW38" s="120"/>
      <c r="HX38" s="177"/>
      <c r="HY38" s="120"/>
      <c r="HZ38" s="177"/>
      <c r="IA38" s="120"/>
      <c r="IB38" s="177"/>
      <c r="IC38" s="120"/>
      <c r="ID38" s="177"/>
      <c r="IE38" s="120"/>
      <c r="IF38" s="177"/>
      <c r="IG38" s="120"/>
      <c r="IH38" s="177"/>
      <c r="II38" s="120"/>
      <c r="IJ38" s="177"/>
      <c r="IK38" s="120"/>
      <c r="IL38" s="177"/>
      <c r="IM38" s="120"/>
      <c r="IN38" s="177"/>
      <c r="IO38" s="120"/>
      <c r="IP38" s="177"/>
      <c r="IQ38" s="120"/>
      <c r="IR38" s="177"/>
      <c r="IS38" s="120"/>
      <c r="IT38" s="177"/>
      <c r="IU38" s="120"/>
      <c r="IV38" s="177"/>
      <c r="IW38" s="120"/>
      <c r="IX38" s="177"/>
      <c r="IY38" s="120"/>
      <c r="IZ38" s="177"/>
      <c r="JA38" s="120"/>
      <c r="JB38" s="177"/>
      <c r="JC38" s="120"/>
      <c r="JD38" s="177"/>
      <c r="JE38" s="120"/>
      <c r="JF38" s="177"/>
      <c r="JG38" s="120"/>
      <c r="JH38" s="177"/>
      <c r="JI38" s="120"/>
      <c r="JJ38" s="177"/>
      <c r="JK38" s="120"/>
      <c r="JL38" s="177"/>
      <c r="JM38" s="120"/>
      <c r="JN38" s="177"/>
      <c r="JO38" s="120"/>
      <c r="JP38" s="177"/>
      <c r="JQ38" s="120"/>
      <c r="JR38" s="177"/>
      <c r="JS38" s="120"/>
      <c r="JT38" s="177"/>
      <c r="JU38" s="120"/>
      <c r="JV38" s="177"/>
      <c r="JW38" s="120"/>
      <c r="JX38" s="177"/>
      <c r="JY38" s="120"/>
      <c r="JZ38" s="177"/>
      <c r="KA38" s="120"/>
      <c r="KB38" s="177"/>
      <c r="KC38" s="120"/>
      <c r="KD38" s="177"/>
      <c r="KE38" s="120"/>
      <c r="KF38" s="177"/>
      <c r="KG38" s="120"/>
      <c r="KH38" s="177"/>
      <c r="KI38" s="120"/>
      <c r="KJ38" s="177"/>
      <c r="KK38" s="120"/>
      <c r="KL38" s="177"/>
      <c r="KM38" s="120"/>
      <c r="KN38" s="177"/>
      <c r="KO38" s="120"/>
      <c r="KP38" s="177"/>
      <c r="KQ38" s="120"/>
      <c r="KR38" s="177"/>
      <c r="KS38" s="120"/>
      <c r="KT38" s="177"/>
      <c r="KU38" s="120"/>
      <c r="KV38" s="177"/>
      <c r="KW38" s="120"/>
      <c r="KX38" s="177"/>
      <c r="KY38" s="120"/>
      <c r="KZ38" s="177"/>
      <c r="LA38" s="120"/>
      <c r="LB38" s="177"/>
      <c r="LC38" s="120"/>
      <c r="LD38" s="177"/>
      <c r="LE38" s="120"/>
      <c r="LF38" s="177"/>
      <c r="LG38" s="120"/>
      <c r="LH38" s="177"/>
      <c r="LI38" s="120"/>
      <c r="LJ38" s="177"/>
      <c r="LK38" s="120"/>
      <c r="LL38" s="177"/>
      <c r="LM38" s="120"/>
      <c r="LN38" s="177"/>
      <c r="LO38" s="120"/>
      <c r="LP38" s="177"/>
      <c r="LQ38" s="120"/>
      <c r="LR38" s="177"/>
      <c r="LS38" s="120"/>
      <c r="LT38" s="177"/>
      <c r="LU38" s="120"/>
      <c r="LV38" s="177"/>
      <c r="LW38" s="120"/>
      <c r="LX38" s="177"/>
      <c r="LY38" s="120"/>
      <c r="LZ38" s="177"/>
      <c r="MA38" s="120"/>
      <c r="MB38" s="177"/>
      <c r="MC38" s="120"/>
      <c r="MD38" s="177"/>
      <c r="ME38" s="120"/>
      <c r="MF38" s="177"/>
      <c r="MG38" s="120"/>
      <c r="MH38" s="177"/>
      <c r="MI38" s="120"/>
      <c r="MJ38" s="177"/>
      <c r="MK38" s="120"/>
      <c r="ML38" s="177"/>
      <c r="MM38" s="120"/>
      <c r="MN38" s="177"/>
      <c r="MO38" s="120"/>
      <c r="MP38" s="177"/>
      <c r="MQ38" s="120"/>
      <c r="MR38" s="177"/>
      <c r="MS38" s="120"/>
      <c r="MT38" s="177"/>
      <c r="MU38" s="120"/>
      <c r="MV38" s="177"/>
      <c r="MW38" s="120"/>
      <c r="MX38" s="177"/>
      <c r="MY38" s="120"/>
      <c r="MZ38" s="177"/>
      <c r="NA38" s="120"/>
      <c r="NB38" s="177"/>
      <c r="NC38" s="120"/>
      <c r="ND38" s="177"/>
      <c r="NE38" s="120"/>
      <c r="NF38" s="177"/>
      <c r="NG38" s="120"/>
      <c r="NH38" s="177"/>
      <c r="NI38" s="120"/>
      <c r="NJ38" s="177"/>
      <c r="NK38" s="120"/>
      <c r="NL38" s="177"/>
      <c r="NM38" s="120"/>
      <c r="NN38" s="177"/>
      <c r="NO38" s="120"/>
      <c r="NP38" s="177"/>
      <c r="NQ38" s="120"/>
      <c r="NR38" s="177"/>
      <c r="NS38" s="120"/>
      <c r="NT38" s="177"/>
      <c r="NU38" s="120"/>
      <c r="NV38" s="177"/>
      <c r="NW38" s="120"/>
      <c r="NX38" s="177"/>
      <c r="NY38" s="120"/>
      <c r="NZ38" s="177"/>
      <c r="OA38" s="120"/>
      <c r="OB38" s="177"/>
      <c r="OC38" s="120"/>
      <c r="OD38" s="177"/>
      <c r="OE38" s="120"/>
      <c r="OF38" s="177"/>
      <c r="OG38" s="120"/>
      <c r="OH38" s="177"/>
      <c r="OI38" s="120"/>
      <c r="OJ38" s="177"/>
      <c r="OK38" s="120"/>
      <c r="OL38" s="177"/>
      <c r="OM38" s="120"/>
      <c r="ON38" s="177"/>
      <c r="OO38" s="120"/>
      <c r="OP38" s="177"/>
      <c r="OQ38" s="120"/>
      <c r="OR38" s="177"/>
      <c r="OS38" s="120"/>
      <c r="OT38" s="177"/>
      <c r="OU38" s="120"/>
      <c r="OV38" s="177"/>
      <c r="OW38" s="120"/>
      <c r="OX38" s="177"/>
      <c r="OY38" s="120"/>
      <c r="OZ38" s="177"/>
      <c r="PA38" s="120"/>
      <c r="PB38" s="177"/>
      <c r="PC38" s="120"/>
      <c r="PD38" s="177"/>
      <c r="PE38" s="120"/>
      <c r="PF38" s="177"/>
      <c r="PG38" s="120"/>
      <c r="PH38" s="177"/>
      <c r="PI38" s="120"/>
      <c r="PJ38" s="177"/>
      <c r="PK38" s="120"/>
      <c r="PL38" s="177"/>
      <c r="PM38" s="120"/>
      <c r="PN38" s="177"/>
      <c r="PO38" s="120"/>
      <c r="PP38" s="177"/>
      <c r="PQ38" s="120"/>
      <c r="PR38" s="177"/>
      <c r="PS38" s="120"/>
      <c r="PT38" s="177"/>
      <c r="PU38" s="120"/>
      <c r="PV38" s="177"/>
      <c r="PW38" s="120"/>
      <c r="PX38" s="177"/>
      <c r="PY38" s="120"/>
      <c r="PZ38" s="177"/>
      <c r="QA38" s="120"/>
      <c r="QB38" s="177"/>
      <c r="QC38" s="120"/>
      <c r="QD38" s="177"/>
      <c r="QE38" s="120"/>
      <c r="QF38" s="177"/>
      <c r="QG38" s="120"/>
      <c r="QH38" s="177"/>
      <c r="QI38" s="120"/>
      <c r="QJ38" s="177"/>
      <c r="QK38" s="120"/>
      <c r="QL38" s="177"/>
      <c r="QM38" s="120"/>
      <c r="QN38" s="177"/>
      <c r="QO38" s="120"/>
      <c r="QP38" s="177"/>
      <c r="QQ38" s="120"/>
      <c r="QR38" s="177"/>
      <c r="QS38" s="120"/>
      <c r="QT38" s="177"/>
      <c r="QU38" s="120"/>
      <c r="QV38" s="177"/>
      <c r="QW38" s="120"/>
      <c r="QX38" s="177"/>
      <c r="QY38" s="120"/>
      <c r="QZ38" s="177"/>
      <c r="RA38" s="120"/>
      <c r="RB38" s="177"/>
      <c r="RC38" s="120"/>
      <c r="RD38" s="177"/>
      <c r="RE38" s="120"/>
      <c r="RF38" s="177"/>
      <c r="RG38" s="120"/>
      <c r="RH38" s="177"/>
      <c r="RI38" s="120"/>
      <c r="RJ38" s="177"/>
      <c r="RK38" s="120"/>
      <c r="RL38" s="177"/>
      <c r="RM38" s="120"/>
      <c r="RN38" s="177"/>
      <c r="RO38" s="120"/>
      <c r="RP38" s="177"/>
      <c r="RQ38" s="120"/>
      <c r="RR38" s="177"/>
      <c r="RS38" s="120"/>
      <c r="RT38" s="177"/>
      <c r="RU38" s="120"/>
      <c r="RV38" s="177"/>
      <c r="RW38" s="120"/>
      <c r="RX38" s="177"/>
      <c r="RY38" s="120"/>
      <c r="RZ38" s="177"/>
      <c r="SA38" s="120"/>
      <c r="SB38" s="177"/>
      <c r="SC38" s="120"/>
      <c r="SD38" s="177"/>
      <c r="SE38" s="120"/>
      <c r="SF38" s="177"/>
      <c r="SG38" s="120"/>
      <c r="SH38" s="177"/>
      <c r="SI38" s="120"/>
      <c r="SJ38" s="177"/>
      <c r="SK38" s="120"/>
      <c r="SL38" s="177"/>
      <c r="SM38" s="120"/>
      <c r="SN38" s="177"/>
      <c r="SO38" s="120"/>
      <c r="SP38" s="177"/>
      <c r="SQ38" s="120"/>
      <c r="SR38" s="177"/>
      <c r="SS38" s="120"/>
      <c r="ST38" s="177"/>
      <c r="SU38" s="120"/>
      <c r="SV38" s="177"/>
      <c r="SW38" s="120"/>
      <c r="SX38" s="177"/>
      <c r="SY38" s="120"/>
      <c r="SZ38" s="177"/>
      <c r="TA38" s="120"/>
      <c r="TB38" s="177"/>
      <c r="TC38" s="120"/>
      <c r="TD38" s="177"/>
      <c r="TE38" s="120"/>
      <c r="TF38" s="177"/>
      <c r="TG38" s="120"/>
      <c r="TH38" s="177"/>
      <c r="TI38" s="120"/>
      <c r="TJ38" s="177"/>
      <c r="TK38" s="120"/>
      <c r="TL38" s="177"/>
      <c r="TM38" s="120"/>
      <c r="TN38" s="177"/>
      <c r="TO38" s="120"/>
      <c r="TP38" s="177"/>
      <c r="TQ38" s="120"/>
      <c r="TR38" s="177"/>
      <c r="TS38" s="120"/>
      <c r="TT38" s="177"/>
      <c r="TU38" s="120"/>
      <c r="TV38" s="177"/>
      <c r="TW38" s="120"/>
      <c r="TX38" s="177"/>
      <c r="TY38" s="120"/>
      <c r="TZ38" s="177"/>
      <c r="UA38" s="120"/>
      <c r="UB38" s="177"/>
      <c r="UC38" s="120"/>
      <c r="UD38" s="177"/>
      <c r="UE38" s="120"/>
      <c r="UF38" s="177"/>
      <c r="UG38" s="120"/>
      <c r="UH38" s="177"/>
      <c r="UI38" s="120"/>
      <c r="UJ38" s="177"/>
      <c r="UK38" s="120"/>
      <c r="UL38" s="177"/>
      <c r="UM38" s="120"/>
      <c r="UN38" s="177"/>
      <c r="UO38" s="120"/>
      <c r="UP38" s="177"/>
      <c r="UQ38" s="120"/>
      <c r="UR38" s="177"/>
      <c r="US38" s="120"/>
      <c r="UT38" s="177"/>
      <c r="UU38" s="120"/>
      <c r="UV38" s="177"/>
      <c r="UW38" s="120"/>
      <c r="UX38" s="177"/>
      <c r="UY38" s="120"/>
      <c r="UZ38" s="177"/>
      <c r="VA38" s="120"/>
      <c r="VB38" s="177"/>
      <c r="VC38" s="120"/>
      <c r="VD38" s="177"/>
      <c r="VE38" s="120"/>
      <c r="VF38" s="177"/>
      <c r="VG38" s="120"/>
      <c r="VH38" s="177"/>
      <c r="VI38" s="120"/>
      <c r="VJ38" s="177"/>
      <c r="VK38" s="120"/>
      <c r="VL38" s="177"/>
      <c r="VM38" s="120"/>
      <c r="VN38" s="177"/>
      <c r="VO38" s="120"/>
      <c r="VP38" s="177"/>
      <c r="VQ38" s="120"/>
      <c r="VR38" s="177"/>
      <c r="VS38" s="120"/>
      <c r="VT38" s="177"/>
      <c r="VU38" s="120"/>
      <c r="VV38" s="177"/>
      <c r="VW38" s="120"/>
      <c r="VX38" s="177"/>
      <c r="VY38" s="120"/>
      <c r="VZ38" s="177"/>
      <c r="WA38" s="120"/>
      <c r="WB38" s="177"/>
      <c r="WC38" s="120"/>
      <c r="WD38" s="177"/>
      <c r="WE38" s="120"/>
      <c r="WF38" s="177"/>
      <c r="WG38" s="120"/>
      <c r="WH38" s="177"/>
      <c r="WI38" s="120"/>
      <c r="WJ38" s="177"/>
      <c r="WK38" s="120"/>
      <c r="WL38" s="177"/>
      <c r="WM38" s="120"/>
      <c r="WN38" s="177"/>
      <c r="WO38" s="120"/>
      <c r="WP38" s="177"/>
      <c r="WQ38" s="120"/>
      <c r="WR38" s="177"/>
      <c r="WS38" s="120"/>
      <c r="WT38" s="177"/>
      <c r="WU38" s="120"/>
      <c r="WV38" s="177"/>
      <c r="WW38" s="120"/>
      <c r="WX38" s="177"/>
      <c r="WY38" s="120"/>
      <c r="WZ38" s="177"/>
      <c r="XA38" s="120"/>
      <c r="XB38" s="177"/>
      <c r="XC38" s="120"/>
      <c r="XD38" s="177"/>
      <c r="XE38" s="120"/>
      <c r="XF38" s="177"/>
      <c r="XG38" s="120"/>
      <c r="XH38" s="177"/>
      <c r="XI38" s="120"/>
      <c r="XJ38" s="177"/>
      <c r="XK38" s="120"/>
      <c r="XL38" s="177"/>
      <c r="XM38" s="120"/>
      <c r="XN38" s="177"/>
      <c r="XO38" s="120"/>
      <c r="XP38" s="177"/>
      <c r="XQ38" s="120"/>
      <c r="XR38" s="177"/>
      <c r="XS38" s="120"/>
      <c r="XT38" s="177"/>
      <c r="XU38" s="120"/>
      <c r="XV38" s="177"/>
      <c r="XW38" s="120"/>
      <c r="XX38" s="177"/>
      <c r="XY38" s="120"/>
      <c r="XZ38" s="177"/>
      <c r="YA38" s="120"/>
      <c r="YB38" s="177"/>
      <c r="YC38" s="120"/>
      <c r="YD38" s="177"/>
      <c r="YE38" s="120"/>
      <c r="YF38" s="177"/>
      <c r="YG38" s="120"/>
      <c r="YH38" s="177"/>
      <c r="YI38" s="120"/>
      <c r="YJ38" s="177"/>
      <c r="YK38" s="120"/>
      <c r="YL38" s="177"/>
      <c r="YM38" s="120"/>
      <c r="YN38" s="177"/>
      <c r="YO38" s="120"/>
      <c r="YP38" s="177"/>
      <c r="YQ38" s="120"/>
      <c r="YR38" s="177"/>
      <c r="YS38" s="120"/>
      <c r="YT38" s="177"/>
      <c r="YU38" s="120"/>
      <c r="YV38" s="177"/>
      <c r="YW38" s="120"/>
      <c r="YX38" s="177"/>
      <c r="YY38" s="120"/>
      <c r="YZ38" s="177"/>
      <c r="ZA38" s="120"/>
      <c r="ZB38" s="177"/>
      <c r="ZC38" s="120"/>
      <c r="ZD38" s="177"/>
      <c r="ZE38" s="120"/>
      <c r="ZF38" s="177"/>
      <c r="ZG38" s="120"/>
      <c r="ZH38" s="177"/>
      <c r="ZI38" s="120"/>
      <c r="ZJ38" s="177"/>
      <c r="ZK38" s="120"/>
      <c r="ZL38" s="177"/>
      <c r="ZM38" s="120"/>
      <c r="ZN38" s="177"/>
      <c r="ZO38" s="120"/>
      <c r="ZP38" s="177"/>
      <c r="ZQ38" s="120"/>
      <c r="ZR38" s="177"/>
      <c r="ZS38" s="120"/>
      <c r="ZT38" s="177"/>
      <c r="ZU38" s="120"/>
      <c r="ZV38" s="177"/>
      <c r="ZW38" s="120"/>
      <c r="ZX38" s="177"/>
      <c r="ZY38" s="120"/>
      <c r="ZZ38" s="177"/>
      <c r="AAA38" s="120"/>
      <c r="AAB38" s="177"/>
      <c r="AAC38" s="120"/>
      <c r="AAD38" s="177"/>
      <c r="AAE38" s="120"/>
      <c r="AAF38" s="177"/>
      <c r="AAG38" s="120"/>
      <c r="AAH38" s="177"/>
      <c r="AAI38" s="120"/>
      <c r="AAJ38" s="177"/>
      <c r="AAK38" s="120"/>
      <c r="AAL38" s="177"/>
      <c r="AAM38" s="120"/>
      <c r="AAN38" s="177"/>
      <c r="AAO38" s="120"/>
      <c r="AAP38" s="177"/>
      <c r="AAQ38" s="120"/>
      <c r="AAR38" s="177"/>
      <c r="AAS38" s="120"/>
      <c r="AAT38" s="177"/>
      <c r="AAU38" s="120"/>
      <c r="AAV38" s="177"/>
      <c r="AAW38" s="120"/>
      <c r="AAX38" s="177"/>
      <c r="AAY38" s="120"/>
      <c r="AAZ38" s="177"/>
      <c r="ABA38" s="120"/>
      <c r="ABB38" s="177"/>
      <c r="ABC38" s="120"/>
      <c r="ABD38" s="177"/>
      <c r="ABE38" s="120"/>
      <c r="ABF38" s="177"/>
      <c r="ABG38" s="120"/>
      <c r="ABH38" s="177"/>
      <c r="ABI38" s="120"/>
      <c r="ABJ38" s="177"/>
      <c r="ABK38" s="120"/>
      <c r="ABL38" s="177"/>
      <c r="ABM38" s="120"/>
      <c r="ABN38" s="177"/>
      <c r="ABO38" s="120"/>
      <c r="ABP38" s="177"/>
      <c r="ABQ38" s="120"/>
      <c r="ABR38" s="177"/>
      <c r="ABS38" s="120"/>
      <c r="ABT38" s="177"/>
      <c r="ABU38" s="120"/>
      <c r="ABV38" s="177"/>
      <c r="ABW38" s="120"/>
      <c r="ABX38" s="177"/>
      <c r="ABY38" s="120"/>
      <c r="ABZ38" s="177"/>
      <c r="ACA38" s="120"/>
      <c r="ACB38" s="177"/>
      <c r="ACC38" s="120"/>
      <c r="ACD38" s="177"/>
      <c r="ACE38" s="120"/>
      <c r="ACF38" s="177"/>
      <c r="ACG38" s="120"/>
      <c r="ACH38" s="177"/>
      <c r="ACI38" s="120"/>
      <c r="ACJ38" s="177"/>
      <c r="ACK38" s="120"/>
      <c r="ACL38" s="177"/>
      <c r="ACM38" s="120"/>
      <c r="ACN38" s="177"/>
      <c r="ACO38" s="120"/>
      <c r="ACP38" s="177"/>
      <c r="ACQ38" s="120"/>
      <c r="ACR38" s="177"/>
      <c r="ACS38" s="120"/>
      <c r="ACT38" s="177"/>
      <c r="ACU38" s="120"/>
      <c r="ACV38" s="177"/>
      <c r="ACW38" s="120"/>
      <c r="ACX38" s="177"/>
      <c r="ACY38" s="120"/>
      <c r="ACZ38" s="177"/>
      <c r="ADA38" s="120"/>
      <c r="ADB38" s="177"/>
      <c r="ADC38" s="120"/>
      <c r="ADD38" s="177"/>
      <c r="ADE38" s="120"/>
      <c r="ADF38" s="177"/>
      <c r="ADG38" s="120"/>
      <c r="ADH38" s="177"/>
      <c r="ADI38" s="120"/>
      <c r="ADJ38" s="177"/>
      <c r="ADK38" s="120"/>
      <c r="ADL38" s="177"/>
      <c r="ADM38" s="120"/>
      <c r="ADN38" s="177"/>
      <c r="ADO38" s="120"/>
      <c r="ADP38" s="177"/>
      <c r="ADQ38" s="120"/>
      <c r="ADR38" s="177"/>
      <c r="ADS38" s="120"/>
      <c r="ADT38" s="177"/>
      <c r="ADU38" s="120"/>
      <c r="ADV38" s="177"/>
      <c r="ADW38" s="120"/>
      <c r="ADX38" s="177"/>
      <c r="ADY38" s="120"/>
      <c r="ADZ38" s="177"/>
      <c r="AEA38" s="120"/>
      <c r="AEB38" s="177"/>
      <c r="AEC38" s="120"/>
      <c r="AED38" s="177"/>
      <c r="AEE38" s="120"/>
      <c r="AEF38" s="177"/>
      <c r="AEG38" s="120"/>
      <c r="AEH38" s="177"/>
      <c r="AEI38" s="120"/>
      <c r="AEJ38" s="177"/>
      <c r="AEK38" s="120"/>
      <c r="AEL38" s="177"/>
      <c r="AEM38" s="120"/>
      <c r="AEN38" s="177"/>
      <c r="AEO38" s="120"/>
      <c r="AEP38" s="177"/>
      <c r="AEQ38" s="120"/>
      <c r="AER38" s="177"/>
      <c r="AES38" s="120"/>
      <c r="AET38" s="177"/>
      <c r="AEU38" s="120"/>
      <c r="AEV38" s="177"/>
      <c r="AEW38" s="120"/>
      <c r="AEX38" s="177"/>
      <c r="AEY38" s="120"/>
      <c r="AEZ38" s="177"/>
      <c r="AFA38" s="120"/>
      <c r="AFB38" s="177"/>
      <c r="AFC38" s="120"/>
      <c r="AFD38" s="177"/>
      <c r="AFE38" s="120"/>
      <c r="AFF38" s="177"/>
      <c r="AFG38" s="120"/>
      <c r="AFH38" s="177"/>
      <c r="AFI38" s="120"/>
      <c r="AFJ38" s="177"/>
      <c r="AFK38" s="120"/>
      <c r="AFL38" s="177"/>
      <c r="AFM38" s="120"/>
      <c r="AFN38" s="177"/>
      <c r="AFO38" s="120"/>
      <c r="AFP38" s="177"/>
      <c r="AFQ38" s="120"/>
      <c r="AFR38" s="177"/>
      <c r="AFS38" s="120"/>
      <c r="AFT38" s="177"/>
      <c r="AFU38" s="120"/>
      <c r="AFV38" s="177"/>
      <c r="AFW38" s="120"/>
      <c r="AFX38" s="177"/>
      <c r="AFY38" s="120"/>
      <c r="AFZ38" s="177"/>
      <c r="AGA38" s="120"/>
      <c r="AGB38" s="177"/>
      <c r="AGC38" s="120"/>
      <c r="AGD38" s="177"/>
      <c r="AGE38" s="120"/>
      <c r="AGF38" s="177"/>
      <c r="AGG38" s="120"/>
      <c r="AGH38" s="177"/>
      <c r="AGI38" s="120"/>
      <c r="AGJ38" s="177"/>
      <c r="AGK38" s="120"/>
      <c r="AGL38" s="177"/>
      <c r="AGM38" s="120"/>
      <c r="AGN38" s="177"/>
      <c r="AGO38" s="120"/>
      <c r="AGP38" s="177"/>
      <c r="AGQ38" s="120"/>
      <c r="AGR38" s="177"/>
      <c r="AGS38" s="120"/>
      <c r="AGT38" s="177"/>
      <c r="AGU38" s="120"/>
      <c r="AGV38" s="177"/>
      <c r="AGW38" s="120"/>
      <c r="AGX38" s="177"/>
      <c r="AGY38" s="120"/>
      <c r="AGZ38" s="177"/>
      <c r="AHA38" s="120"/>
      <c r="AHB38" s="177"/>
      <c r="AHC38" s="120"/>
      <c r="AHD38" s="177"/>
      <c r="AHE38" s="120"/>
      <c r="AHF38" s="177"/>
      <c r="AHG38" s="120"/>
      <c r="AHH38" s="177"/>
      <c r="AHI38" s="120"/>
      <c r="AHJ38" s="177"/>
      <c r="AHK38" s="120"/>
      <c r="AHL38" s="177"/>
      <c r="AHM38" s="120"/>
      <c r="AHN38" s="177"/>
      <c r="AHO38" s="120"/>
      <c r="AHP38" s="177"/>
      <c r="AHQ38" s="120"/>
      <c r="AHR38" s="177"/>
      <c r="AHS38" s="120"/>
      <c r="AHT38" s="177"/>
      <c r="AHU38" s="120"/>
      <c r="AHV38" s="177"/>
      <c r="AHW38" s="120"/>
      <c r="AHX38" s="177"/>
      <c r="AHY38" s="120"/>
      <c r="AHZ38" s="177"/>
      <c r="AIA38" s="120"/>
      <c r="AIB38" s="177"/>
      <c r="AIC38" s="120"/>
      <c r="AID38" s="177"/>
      <c r="AIE38" s="120"/>
      <c r="AIF38" s="177"/>
      <c r="AIG38" s="120"/>
      <c r="AIH38" s="177"/>
      <c r="AII38" s="120"/>
      <c r="AIJ38" s="177"/>
      <c r="AIK38" s="120"/>
      <c r="AIL38" s="177"/>
      <c r="AIM38" s="120"/>
      <c r="AIN38" s="177"/>
      <c r="AIO38" s="120"/>
      <c r="AIP38" s="177"/>
      <c r="AIQ38" s="120"/>
      <c r="AIR38" s="177"/>
      <c r="AIS38" s="120"/>
      <c r="AIT38" s="177"/>
      <c r="AIU38" s="120"/>
      <c r="AIV38" s="177"/>
      <c r="AIW38" s="120"/>
      <c r="AIX38" s="177"/>
      <c r="AIY38" s="120"/>
      <c r="AIZ38" s="177"/>
      <c r="AJA38" s="120"/>
      <c r="AJB38" s="177"/>
      <c r="AJC38" s="120"/>
      <c r="AJD38" s="177"/>
      <c r="AJE38" s="120"/>
      <c r="AJF38" s="177"/>
      <c r="AJG38" s="120"/>
      <c r="AJH38" s="177"/>
      <c r="AJI38" s="120"/>
      <c r="AJJ38" s="177"/>
      <c r="AJK38" s="120"/>
      <c r="AJL38" s="177"/>
      <c r="AJM38" s="120"/>
      <c r="AJN38" s="177"/>
      <c r="AJO38" s="120"/>
      <c r="AJP38" s="177"/>
      <c r="AJQ38" s="120"/>
      <c r="AJR38" s="177"/>
      <c r="AJS38" s="120"/>
      <c r="AJT38" s="177"/>
      <c r="AJU38" s="120"/>
      <c r="AJV38" s="177"/>
      <c r="AJW38" s="120"/>
      <c r="AJX38" s="177"/>
      <c r="AJY38" s="120"/>
      <c r="AJZ38" s="177"/>
      <c r="AKA38" s="120"/>
      <c r="AKB38" s="177"/>
      <c r="AKC38" s="120"/>
      <c r="AKD38" s="177"/>
      <c r="AKE38" s="120"/>
      <c r="AKF38" s="177"/>
      <c r="AKG38" s="120"/>
      <c r="AKH38" s="177"/>
      <c r="AKI38" s="120"/>
      <c r="AKJ38" s="177"/>
      <c r="AKK38" s="120"/>
      <c r="AKL38" s="177"/>
      <c r="AKM38" s="120"/>
      <c r="AKN38" s="177"/>
      <c r="AKO38" s="120"/>
      <c r="AKP38" s="177"/>
      <c r="AKQ38" s="120"/>
      <c r="AKR38" s="177"/>
      <c r="AKS38" s="120"/>
      <c r="AKT38" s="177"/>
      <c r="AKU38" s="120"/>
      <c r="AKV38" s="177"/>
      <c r="AKW38" s="120"/>
      <c r="AKX38" s="177"/>
      <c r="AKY38" s="120"/>
      <c r="AKZ38" s="177"/>
      <c r="ALA38" s="120"/>
      <c r="ALB38" s="177"/>
      <c r="ALC38" s="120"/>
      <c r="ALD38" s="177"/>
      <c r="ALE38" s="120"/>
      <c r="ALF38" s="177"/>
      <c r="ALG38" s="120"/>
      <c r="ALH38" s="177"/>
      <c r="ALI38" s="120"/>
      <c r="ALJ38" s="177"/>
      <c r="ALK38" s="120"/>
      <c r="ALL38" s="177"/>
      <c r="ALM38" s="120"/>
      <c r="ALN38" s="177"/>
      <c r="ALO38" s="120"/>
      <c r="ALP38" s="177"/>
      <c r="ALQ38" s="120"/>
      <c r="ALR38" s="177"/>
      <c r="ALS38" s="120"/>
      <c r="ALT38" s="177"/>
      <c r="ALU38" s="120"/>
      <c r="ALV38" s="177"/>
      <c r="ALW38" s="120"/>
      <c r="ALX38" s="177"/>
      <c r="ALY38" s="120"/>
      <c r="ALZ38" s="177"/>
      <c r="AMA38" s="120"/>
      <c r="AMB38" s="177"/>
      <c r="AMC38" s="120"/>
      <c r="AMD38" s="177"/>
      <c r="AME38" s="120"/>
      <c r="AMF38" s="177"/>
      <c r="AMG38" s="120"/>
      <c r="AMH38" s="177"/>
      <c r="AMI38" s="120"/>
      <c r="AMJ38" s="177"/>
      <c r="AMK38" s="120"/>
      <c r="AML38" s="177"/>
      <c r="AMM38" s="120"/>
      <c r="AMN38" s="177"/>
      <c r="AMO38" s="120"/>
      <c r="AMP38" s="177"/>
      <c r="AMQ38" s="120"/>
      <c r="AMR38" s="177"/>
      <c r="AMS38" s="120"/>
      <c r="AMT38" s="177"/>
      <c r="AMU38" s="120"/>
      <c r="AMV38" s="177"/>
      <c r="AMW38" s="120"/>
      <c r="AMX38" s="177"/>
      <c r="AMY38" s="120"/>
      <c r="AMZ38" s="177"/>
      <c r="ANA38" s="120"/>
      <c r="ANB38" s="177"/>
      <c r="ANC38" s="120"/>
      <c r="AND38" s="177"/>
      <c r="ANE38" s="120"/>
      <c r="ANF38" s="177"/>
      <c r="ANG38" s="120"/>
      <c r="ANH38" s="177"/>
      <c r="ANI38" s="120"/>
      <c r="ANJ38" s="177"/>
      <c r="ANK38" s="120"/>
      <c r="ANL38" s="177"/>
      <c r="ANM38" s="120"/>
      <c r="ANN38" s="177"/>
      <c r="ANO38" s="120"/>
      <c r="ANP38" s="177"/>
      <c r="ANQ38" s="120"/>
      <c r="ANR38" s="177"/>
      <c r="ANS38" s="120"/>
      <c r="ANT38" s="177"/>
      <c r="ANU38" s="120"/>
      <c r="ANV38" s="177"/>
      <c r="ANW38" s="120"/>
      <c r="ANX38" s="177"/>
      <c r="ANY38" s="120"/>
      <c r="ANZ38" s="177"/>
      <c r="AOA38" s="120"/>
      <c r="AOB38" s="177"/>
      <c r="AOC38" s="120"/>
      <c r="AOD38" s="177"/>
      <c r="AOE38" s="120"/>
      <c r="AOF38" s="177"/>
      <c r="AOG38" s="120"/>
      <c r="AOH38" s="177"/>
      <c r="AOI38" s="120"/>
      <c r="AOJ38" s="177"/>
      <c r="AOK38" s="120"/>
      <c r="AOL38" s="177"/>
      <c r="AOM38" s="120"/>
      <c r="AON38" s="177"/>
      <c r="AOO38" s="120"/>
      <c r="AOP38" s="177"/>
      <c r="AOQ38" s="120"/>
      <c r="AOR38" s="177"/>
      <c r="AOS38" s="120"/>
      <c r="AOT38" s="177"/>
      <c r="AOU38" s="120"/>
      <c r="AOV38" s="177"/>
      <c r="AOW38" s="120"/>
      <c r="AOX38" s="177"/>
      <c r="AOY38" s="120"/>
      <c r="AOZ38" s="177"/>
      <c r="APA38" s="120"/>
      <c r="APB38" s="177"/>
      <c r="APC38" s="120"/>
      <c r="APD38" s="177"/>
      <c r="APE38" s="120"/>
      <c r="APF38" s="177"/>
      <c r="APG38" s="120"/>
      <c r="APH38" s="177"/>
      <c r="API38" s="120"/>
      <c r="APJ38" s="177"/>
      <c r="APK38" s="120"/>
      <c r="APL38" s="177"/>
      <c r="APM38" s="120"/>
      <c r="APN38" s="177"/>
      <c r="APO38" s="120"/>
      <c r="APP38" s="177"/>
      <c r="APQ38" s="120"/>
      <c r="APR38" s="177"/>
      <c r="APS38" s="120"/>
      <c r="APT38" s="177"/>
      <c r="APU38" s="120"/>
      <c r="APV38" s="177"/>
      <c r="APW38" s="120"/>
      <c r="APX38" s="177"/>
      <c r="APY38" s="120"/>
      <c r="APZ38" s="177"/>
      <c r="AQA38" s="120"/>
      <c r="AQB38" s="177"/>
      <c r="AQC38" s="120"/>
      <c r="AQD38" s="177"/>
      <c r="AQE38" s="120"/>
      <c r="AQF38" s="177"/>
      <c r="AQG38" s="120"/>
      <c r="AQH38" s="177"/>
      <c r="AQI38" s="120"/>
      <c r="AQJ38" s="177"/>
      <c r="AQK38" s="120"/>
      <c r="AQL38" s="177"/>
      <c r="AQM38" s="120"/>
      <c r="AQN38" s="177"/>
      <c r="AQO38" s="120"/>
      <c r="AQP38" s="177"/>
      <c r="AQQ38" s="120"/>
      <c r="AQR38" s="177"/>
      <c r="AQS38" s="120"/>
      <c r="AQT38" s="177"/>
      <c r="AQU38" s="120"/>
      <c r="AQV38" s="177"/>
      <c r="AQW38" s="120"/>
      <c r="AQX38" s="177"/>
      <c r="AQY38" s="120"/>
      <c r="AQZ38" s="177"/>
      <c r="ARA38" s="120"/>
      <c r="ARB38" s="177"/>
      <c r="ARC38" s="120"/>
      <c r="ARD38" s="177"/>
      <c r="ARE38" s="120"/>
      <c r="ARF38" s="177"/>
      <c r="ARG38" s="120"/>
      <c r="ARH38" s="177"/>
      <c r="ARI38" s="120"/>
      <c r="ARJ38" s="177"/>
      <c r="ARK38" s="120"/>
      <c r="ARL38" s="177"/>
      <c r="ARM38" s="120"/>
      <c r="ARN38" s="177"/>
      <c r="ARO38" s="120"/>
      <c r="ARP38" s="177"/>
      <c r="ARQ38" s="120"/>
      <c r="ARR38" s="177"/>
      <c r="ARS38" s="120"/>
      <c r="ART38" s="177"/>
      <c r="ARU38" s="120"/>
      <c r="ARV38" s="177"/>
      <c r="ARW38" s="120"/>
      <c r="ARX38" s="177"/>
      <c r="ARY38" s="120"/>
      <c r="ARZ38" s="177"/>
      <c r="ASA38" s="120"/>
      <c r="ASB38" s="177"/>
      <c r="ASC38" s="120"/>
      <c r="ASD38" s="177"/>
      <c r="ASE38" s="120"/>
      <c r="ASF38" s="177"/>
      <c r="ASG38" s="120"/>
      <c r="ASH38" s="177"/>
      <c r="ASI38" s="120"/>
      <c r="ASJ38" s="177"/>
      <c r="ASK38" s="120"/>
      <c r="ASL38" s="177"/>
      <c r="ASM38" s="120"/>
      <c r="ASN38" s="177"/>
      <c r="ASO38" s="120"/>
      <c r="ASP38" s="177"/>
      <c r="ASQ38" s="120"/>
      <c r="ASR38" s="177"/>
      <c r="ASS38" s="120"/>
      <c r="AST38" s="177"/>
      <c r="ASU38" s="120"/>
      <c r="ASV38" s="177"/>
      <c r="ASW38" s="120"/>
      <c r="ASX38" s="177"/>
      <c r="ASY38" s="120"/>
      <c r="ASZ38" s="177"/>
      <c r="ATA38" s="120"/>
      <c r="ATB38" s="177"/>
      <c r="ATC38" s="120"/>
      <c r="ATD38" s="177"/>
      <c r="ATE38" s="120"/>
      <c r="ATF38" s="177"/>
      <c r="ATG38" s="120"/>
      <c r="ATH38" s="177"/>
      <c r="ATI38" s="120"/>
      <c r="ATJ38" s="177"/>
      <c r="ATK38" s="120"/>
      <c r="ATL38" s="177"/>
      <c r="ATM38" s="120"/>
      <c r="ATN38" s="177"/>
      <c r="ATO38" s="120"/>
      <c r="ATP38" s="177"/>
      <c r="ATQ38" s="120"/>
      <c r="ATR38" s="177"/>
      <c r="ATS38" s="120"/>
      <c r="ATT38" s="177"/>
      <c r="ATU38" s="120"/>
      <c r="ATV38" s="177"/>
      <c r="ATW38" s="120"/>
      <c r="ATX38" s="177"/>
      <c r="ATY38" s="120"/>
      <c r="ATZ38" s="177"/>
      <c r="AUA38" s="120"/>
      <c r="AUB38" s="177"/>
      <c r="AUC38" s="120"/>
      <c r="AUD38" s="177"/>
      <c r="AUE38" s="120"/>
      <c r="AUF38" s="177"/>
      <c r="AUG38" s="120"/>
      <c r="AUH38" s="177"/>
      <c r="AUI38" s="120"/>
      <c r="AUJ38" s="177"/>
      <c r="AUK38" s="120"/>
      <c r="AUL38" s="177"/>
      <c r="AUM38" s="120"/>
      <c r="AUN38" s="177"/>
      <c r="AUO38" s="120"/>
      <c r="AUP38" s="177"/>
      <c r="AUQ38" s="120"/>
      <c r="AUR38" s="177"/>
      <c r="AUS38" s="120"/>
      <c r="AUT38" s="177"/>
      <c r="AUU38" s="120"/>
      <c r="AUV38" s="177"/>
      <c r="AUW38" s="120"/>
      <c r="AUX38" s="177"/>
      <c r="AUY38" s="120"/>
      <c r="AUZ38" s="177"/>
      <c r="AVA38" s="120"/>
      <c r="AVB38" s="177"/>
      <c r="AVC38" s="120"/>
      <c r="AVD38" s="177"/>
      <c r="AVE38" s="120"/>
      <c r="AVF38" s="177"/>
      <c r="AVG38" s="120"/>
      <c r="AVH38" s="177"/>
      <c r="AVI38" s="120"/>
      <c r="AVJ38" s="177"/>
      <c r="AVK38" s="120"/>
      <c r="AVL38" s="177"/>
      <c r="AVM38" s="120"/>
      <c r="AVN38" s="177"/>
      <c r="AVO38" s="120"/>
      <c r="AVP38" s="177"/>
      <c r="AVQ38" s="120"/>
      <c r="AVR38" s="177"/>
      <c r="AVS38" s="120"/>
      <c r="AVT38" s="177"/>
      <c r="AVU38" s="120"/>
      <c r="AVV38" s="177"/>
      <c r="AVW38" s="120"/>
      <c r="AVX38" s="177"/>
      <c r="AVY38" s="120"/>
      <c r="AVZ38" s="177"/>
      <c r="AWA38" s="120"/>
      <c r="AWB38" s="177"/>
      <c r="AWC38" s="120"/>
      <c r="AWD38" s="177"/>
      <c r="AWE38" s="120"/>
      <c r="AWF38" s="177"/>
      <c r="AWG38" s="120"/>
      <c r="AWH38" s="177"/>
      <c r="AWI38" s="120"/>
      <c r="AWJ38" s="177"/>
      <c r="AWK38" s="120"/>
      <c r="AWL38" s="177"/>
      <c r="AWM38" s="120"/>
      <c r="AWN38" s="177"/>
      <c r="AWO38" s="120"/>
      <c r="AWP38" s="177"/>
      <c r="AWQ38" s="120"/>
      <c r="AWR38" s="177"/>
      <c r="AWS38" s="120"/>
      <c r="AWT38" s="177"/>
      <c r="AWU38" s="120"/>
      <c r="AWV38" s="177"/>
      <c r="AWW38" s="120"/>
      <c r="AWX38" s="177"/>
      <c r="AWY38" s="120"/>
      <c r="AWZ38" s="177"/>
      <c r="AXA38" s="120"/>
      <c r="AXB38" s="177"/>
      <c r="AXC38" s="120"/>
      <c r="AXD38" s="177"/>
      <c r="AXE38" s="120"/>
      <c r="AXF38" s="177"/>
      <c r="AXG38" s="120"/>
      <c r="AXH38" s="177"/>
      <c r="AXI38" s="120"/>
      <c r="AXJ38" s="177"/>
      <c r="AXK38" s="120"/>
      <c r="AXL38" s="177"/>
      <c r="AXM38" s="120"/>
      <c r="AXN38" s="177"/>
      <c r="AXO38" s="120"/>
      <c r="AXP38" s="177"/>
      <c r="AXQ38" s="120"/>
      <c r="AXR38" s="177"/>
      <c r="AXS38" s="120"/>
      <c r="AXT38" s="177"/>
      <c r="AXU38" s="120"/>
      <c r="AXV38" s="177"/>
      <c r="AXW38" s="120"/>
      <c r="AXX38" s="177"/>
      <c r="AXY38" s="120"/>
      <c r="AXZ38" s="177"/>
      <c r="AYA38" s="120"/>
      <c r="AYB38" s="177"/>
      <c r="AYC38" s="120"/>
      <c r="AYD38" s="177"/>
      <c r="AYE38" s="120"/>
      <c r="AYF38" s="177"/>
      <c r="AYG38" s="120"/>
      <c r="AYH38" s="177"/>
      <c r="AYI38" s="120"/>
      <c r="AYJ38" s="177"/>
      <c r="AYK38" s="120"/>
      <c r="AYL38" s="177"/>
      <c r="AYM38" s="120"/>
      <c r="AYN38" s="177"/>
      <c r="AYO38" s="120"/>
      <c r="AYP38" s="177"/>
      <c r="AYQ38" s="120"/>
      <c r="AYR38" s="177"/>
      <c r="AYS38" s="120"/>
      <c r="AYT38" s="177"/>
      <c r="AYU38" s="120"/>
      <c r="AYV38" s="177"/>
      <c r="AYW38" s="120"/>
      <c r="AYX38" s="177"/>
      <c r="AYY38" s="120"/>
      <c r="AYZ38" s="177"/>
      <c r="AZA38" s="120"/>
      <c r="AZB38" s="177"/>
      <c r="AZC38" s="120"/>
      <c r="AZD38" s="177"/>
      <c r="AZE38" s="120"/>
      <c r="AZF38" s="177"/>
      <c r="AZG38" s="120"/>
      <c r="AZH38" s="177"/>
      <c r="AZI38" s="120"/>
      <c r="AZJ38" s="177"/>
      <c r="AZK38" s="120"/>
      <c r="AZL38" s="177"/>
      <c r="AZM38" s="120"/>
      <c r="AZN38" s="177"/>
      <c r="AZO38" s="120"/>
      <c r="AZP38" s="177"/>
      <c r="AZQ38" s="120"/>
      <c r="AZR38" s="177"/>
      <c r="AZS38" s="120"/>
      <c r="AZT38" s="177"/>
      <c r="AZU38" s="120"/>
      <c r="AZV38" s="177"/>
      <c r="AZW38" s="120"/>
      <c r="AZX38" s="177"/>
      <c r="AZY38" s="120"/>
      <c r="AZZ38" s="177"/>
      <c r="BAA38" s="120"/>
      <c r="BAB38" s="177"/>
      <c r="BAC38" s="120"/>
      <c r="BAD38" s="177"/>
      <c r="BAE38" s="120"/>
      <c r="BAF38" s="177"/>
      <c r="BAG38" s="120"/>
      <c r="BAH38" s="177"/>
      <c r="BAI38" s="120"/>
      <c r="BAJ38" s="177"/>
      <c r="BAK38" s="120"/>
      <c r="BAL38" s="177"/>
      <c r="BAM38" s="120"/>
      <c r="BAN38" s="177"/>
      <c r="BAO38" s="120"/>
      <c r="BAP38" s="177"/>
      <c r="BAQ38" s="120"/>
      <c r="BAR38" s="177"/>
      <c r="BAS38" s="120"/>
      <c r="BAT38" s="177"/>
      <c r="BAU38" s="120"/>
      <c r="BAV38" s="177"/>
      <c r="BAW38" s="120"/>
      <c r="BAX38" s="177"/>
      <c r="BAY38" s="120"/>
      <c r="BAZ38" s="177"/>
      <c r="BBA38" s="120"/>
      <c r="BBB38" s="177"/>
      <c r="BBC38" s="120"/>
      <c r="BBD38" s="177"/>
      <c r="BBE38" s="120"/>
      <c r="BBF38" s="177"/>
      <c r="BBG38" s="120"/>
      <c r="BBH38" s="177"/>
      <c r="BBI38" s="120"/>
      <c r="BBJ38" s="177"/>
      <c r="BBK38" s="120"/>
      <c r="BBL38" s="177"/>
      <c r="BBM38" s="120"/>
      <c r="BBN38" s="177"/>
      <c r="BBO38" s="120"/>
      <c r="BBP38" s="177"/>
      <c r="BBQ38" s="120"/>
      <c r="BBR38" s="177"/>
      <c r="BBS38" s="120"/>
      <c r="BBT38" s="177"/>
      <c r="BBU38" s="120"/>
      <c r="BBV38" s="177"/>
      <c r="BBW38" s="120"/>
      <c r="BBX38" s="177"/>
      <c r="BBY38" s="120"/>
      <c r="BBZ38" s="177"/>
      <c r="BCA38" s="120"/>
      <c r="BCB38" s="177"/>
      <c r="BCC38" s="120"/>
      <c r="BCD38" s="177"/>
      <c r="BCE38" s="120"/>
      <c r="BCF38" s="177"/>
      <c r="BCG38" s="120"/>
      <c r="BCH38" s="177"/>
      <c r="BCI38" s="120"/>
      <c r="BCJ38" s="177"/>
      <c r="BCK38" s="120"/>
      <c r="BCL38" s="177"/>
      <c r="BCM38" s="120"/>
      <c r="BCN38" s="177"/>
      <c r="BCO38" s="120"/>
      <c r="BCP38" s="177"/>
      <c r="BCQ38" s="120"/>
      <c r="BCR38" s="177"/>
      <c r="BCS38" s="120"/>
      <c r="BCT38" s="177"/>
      <c r="BCU38" s="120"/>
      <c r="BCV38" s="177"/>
      <c r="BCW38" s="120"/>
      <c r="BCX38" s="177"/>
      <c r="BCY38" s="120"/>
      <c r="BCZ38" s="177"/>
      <c r="BDA38" s="120"/>
      <c r="BDB38" s="177"/>
      <c r="BDC38" s="120"/>
      <c r="BDD38" s="177"/>
      <c r="BDE38" s="120"/>
      <c r="BDF38" s="177"/>
      <c r="BDG38" s="120"/>
      <c r="BDH38" s="177"/>
      <c r="BDI38" s="120"/>
      <c r="BDJ38" s="177"/>
      <c r="BDK38" s="120"/>
      <c r="BDL38" s="177"/>
      <c r="BDM38" s="120"/>
      <c r="BDN38" s="177"/>
      <c r="BDO38" s="120"/>
      <c r="BDP38" s="177"/>
      <c r="BDQ38" s="120"/>
      <c r="BDR38" s="177"/>
      <c r="BDS38" s="120"/>
      <c r="BDT38" s="177"/>
      <c r="BDU38" s="120"/>
      <c r="BDV38" s="177"/>
      <c r="BDW38" s="120"/>
      <c r="BDX38" s="177"/>
      <c r="BDY38" s="120"/>
      <c r="BDZ38" s="177"/>
      <c r="BEA38" s="120"/>
      <c r="BEB38" s="177"/>
      <c r="BEC38" s="120"/>
      <c r="BED38" s="177"/>
      <c r="BEE38" s="120"/>
      <c r="BEF38" s="177"/>
      <c r="BEG38" s="120"/>
      <c r="BEH38" s="177"/>
      <c r="BEI38" s="120"/>
      <c r="BEJ38" s="177"/>
      <c r="BEK38" s="120"/>
      <c r="BEL38" s="177"/>
      <c r="BEM38" s="120"/>
      <c r="BEN38" s="177"/>
      <c r="BEO38" s="120"/>
      <c r="BEP38" s="177"/>
      <c r="BEQ38" s="120"/>
      <c r="BER38" s="177"/>
      <c r="BES38" s="120"/>
      <c r="BET38" s="177"/>
      <c r="BEU38" s="120"/>
      <c r="BEV38" s="177"/>
      <c r="BEW38" s="120"/>
      <c r="BEX38" s="177"/>
      <c r="BEY38" s="120"/>
      <c r="BEZ38" s="177"/>
      <c r="BFA38" s="120"/>
      <c r="BFB38" s="177"/>
      <c r="BFC38" s="120"/>
      <c r="BFD38" s="177"/>
      <c r="BFE38" s="120"/>
      <c r="BFF38" s="177"/>
      <c r="BFG38" s="120"/>
      <c r="BFH38" s="177"/>
      <c r="BFI38" s="120"/>
      <c r="BFJ38" s="177"/>
      <c r="BFK38" s="120"/>
      <c r="BFL38" s="177"/>
      <c r="BFM38" s="120"/>
      <c r="BFN38" s="177"/>
      <c r="BFO38" s="120"/>
      <c r="BFP38" s="177"/>
      <c r="BFQ38" s="120"/>
      <c r="BFR38" s="177"/>
      <c r="BFS38" s="120"/>
      <c r="BFT38" s="177"/>
      <c r="BFU38" s="120"/>
      <c r="BFV38" s="177"/>
      <c r="BFW38" s="120"/>
      <c r="BFX38" s="177"/>
      <c r="BFY38" s="120"/>
      <c r="BFZ38" s="177"/>
      <c r="BGA38" s="120"/>
      <c r="BGB38" s="177"/>
      <c r="BGC38" s="120"/>
      <c r="BGD38" s="177"/>
      <c r="BGE38" s="120"/>
      <c r="BGF38" s="177"/>
      <c r="BGG38" s="120"/>
      <c r="BGH38" s="177"/>
      <c r="BGI38" s="120"/>
      <c r="BGJ38" s="177"/>
      <c r="BGK38" s="120"/>
      <c r="BGL38" s="177"/>
      <c r="BGM38" s="120"/>
      <c r="BGN38" s="177"/>
      <c r="BGO38" s="120"/>
      <c r="BGP38" s="177"/>
      <c r="BGQ38" s="120"/>
      <c r="BGR38" s="177"/>
      <c r="BGS38" s="120"/>
      <c r="BGT38" s="177"/>
      <c r="BGU38" s="120"/>
      <c r="BGV38" s="177"/>
      <c r="BGW38" s="120"/>
      <c r="BGX38" s="177"/>
      <c r="BGY38" s="120"/>
      <c r="BGZ38" s="177"/>
      <c r="BHA38" s="120"/>
      <c r="BHB38" s="177"/>
      <c r="BHC38" s="120"/>
      <c r="BHD38" s="177"/>
      <c r="BHE38" s="120"/>
      <c r="BHF38" s="177"/>
      <c r="BHG38" s="120"/>
      <c r="BHH38" s="177"/>
      <c r="BHI38" s="120"/>
      <c r="BHJ38" s="177"/>
      <c r="BHK38" s="120"/>
      <c r="BHL38" s="177"/>
      <c r="BHM38" s="120"/>
      <c r="BHN38" s="177"/>
      <c r="BHO38" s="120"/>
      <c r="BHP38" s="177"/>
      <c r="BHQ38" s="120"/>
      <c r="BHR38" s="177"/>
      <c r="BHS38" s="120"/>
      <c r="BHT38" s="177"/>
      <c r="BHU38" s="120"/>
      <c r="BHV38" s="177"/>
      <c r="BHW38" s="120"/>
      <c r="BHX38" s="177"/>
      <c r="BHY38" s="120"/>
      <c r="BHZ38" s="177"/>
      <c r="BIA38" s="120"/>
      <c r="BIB38" s="177"/>
      <c r="BIC38" s="120"/>
      <c r="BID38" s="177"/>
      <c r="BIE38" s="120"/>
      <c r="BIF38" s="177"/>
      <c r="BIG38" s="120"/>
      <c r="BIH38" s="177"/>
      <c r="BII38" s="120"/>
      <c r="BIJ38" s="177"/>
      <c r="BIK38" s="120"/>
      <c r="BIL38" s="177"/>
      <c r="BIM38" s="120"/>
      <c r="BIN38" s="177"/>
      <c r="BIO38" s="120"/>
      <c r="BIP38" s="177"/>
      <c r="BIQ38" s="120"/>
      <c r="BIR38" s="177"/>
      <c r="BIS38" s="120"/>
      <c r="BIT38" s="177"/>
      <c r="BIU38" s="120"/>
      <c r="BIV38" s="177"/>
      <c r="BIW38" s="120"/>
      <c r="BIX38" s="177"/>
      <c r="BIY38" s="120"/>
      <c r="BIZ38" s="177"/>
      <c r="BJA38" s="120"/>
      <c r="BJB38" s="177"/>
      <c r="BJC38" s="120"/>
      <c r="BJD38" s="177"/>
      <c r="BJE38" s="120"/>
      <c r="BJF38" s="177"/>
      <c r="BJG38" s="120"/>
      <c r="BJH38" s="177"/>
      <c r="BJI38" s="120"/>
      <c r="BJJ38" s="177"/>
      <c r="BJK38" s="120"/>
      <c r="BJL38" s="177"/>
      <c r="BJM38" s="120"/>
      <c r="BJN38" s="177"/>
      <c r="BJO38" s="120"/>
      <c r="BJP38" s="177"/>
      <c r="BJQ38" s="120"/>
      <c r="BJR38" s="177"/>
      <c r="BJS38" s="120"/>
      <c r="BJT38" s="177"/>
      <c r="BJU38" s="120"/>
      <c r="BJV38" s="177"/>
      <c r="BJW38" s="120"/>
      <c r="BJX38" s="177"/>
      <c r="BJY38" s="120"/>
      <c r="BJZ38" s="177"/>
      <c r="BKA38" s="120"/>
      <c r="BKB38" s="177"/>
      <c r="BKC38" s="120"/>
      <c r="BKD38" s="177"/>
      <c r="BKE38" s="120"/>
      <c r="BKF38" s="177"/>
      <c r="BKG38" s="120"/>
      <c r="BKH38" s="177"/>
      <c r="BKI38" s="120"/>
      <c r="BKJ38" s="177"/>
      <c r="BKK38" s="120"/>
      <c r="BKL38" s="177"/>
      <c r="BKM38" s="120"/>
      <c r="BKN38" s="177"/>
      <c r="BKO38" s="120"/>
      <c r="BKP38" s="177"/>
      <c r="BKQ38" s="120"/>
      <c r="BKR38" s="177"/>
      <c r="BKS38" s="120"/>
      <c r="BKT38" s="177"/>
      <c r="BKU38" s="120"/>
      <c r="BKV38" s="177"/>
      <c r="BKW38" s="120"/>
      <c r="BKX38" s="177"/>
      <c r="BKY38" s="120"/>
      <c r="BKZ38" s="177"/>
      <c r="BLA38" s="120"/>
      <c r="BLB38" s="177"/>
      <c r="BLC38" s="120"/>
      <c r="BLD38" s="177"/>
      <c r="BLE38" s="120"/>
      <c r="BLF38" s="177"/>
      <c r="BLG38" s="120"/>
      <c r="BLH38" s="177"/>
      <c r="BLI38" s="120"/>
      <c r="BLJ38" s="177"/>
      <c r="BLK38" s="120"/>
      <c r="BLL38" s="177"/>
      <c r="BLM38" s="120"/>
      <c r="BLN38" s="177"/>
      <c r="BLO38" s="120"/>
      <c r="BLP38" s="177"/>
      <c r="BLQ38" s="120"/>
      <c r="BLR38" s="177"/>
      <c r="BLS38" s="120"/>
      <c r="BLT38" s="177"/>
      <c r="BLU38" s="120"/>
      <c r="BLV38" s="177"/>
      <c r="BLW38" s="120"/>
      <c r="BLX38" s="177"/>
      <c r="BLY38" s="120"/>
      <c r="BLZ38" s="177"/>
      <c r="BMA38" s="120"/>
      <c r="BMB38" s="177"/>
      <c r="BMC38" s="120"/>
      <c r="BMD38" s="177"/>
      <c r="BME38" s="120"/>
      <c r="BMF38" s="177"/>
      <c r="BMG38" s="120"/>
      <c r="BMH38" s="177"/>
      <c r="BMI38" s="120"/>
      <c r="BMJ38" s="177"/>
      <c r="BMK38" s="120"/>
      <c r="BML38" s="177"/>
      <c r="BMM38" s="120"/>
      <c r="BMN38" s="177"/>
      <c r="BMO38" s="120"/>
      <c r="BMP38" s="177"/>
      <c r="BMQ38" s="120"/>
      <c r="BMR38" s="177"/>
      <c r="BMS38" s="120"/>
      <c r="BMT38" s="177"/>
      <c r="BMU38" s="120"/>
      <c r="BMV38" s="177"/>
      <c r="BMW38" s="120"/>
      <c r="BMX38" s="177"/>
      <c r="BMY38" s="120"/>
      <c r="BMZ38" s="177"/>
      <c r="BNA38" s="120"/>
      <c r="BNB38" s="177"/>
      <c r="BNC38" s="120"/>
      <c r="BND38" s="177"/>
      <c r="BNE38" s="120"/>
      <c r="BNF38" s="177"/>
      <c r="BNG38" s="120"/>
      <c r="BNH38" s="177"/>
      <c r="BNI38" s="120"/>
      <c r="BNJ38" s="177"/>
      <c r="BNK38" s="120"/>
      <c r="BNL38" s="177"/>
      <c r="BNM38" s="120"/>
      <c r="BNN38" s="177"/>
      <c r="BNO38" s="120"/>
      <c r="BNP38" s="177"/>
      <c r="BNQ38" s="120"/>
      <c r="BNR38" s="177"/>
      <c r="BNS38" s="120"/>
      <c r="BNT38" s="177"/>
      <c r="BNU38" s="120"/>
      <c r="BNV38" s="177"/>
      <c r="BNW38" s="120"/>
      <c r="BNX38" s="177"/>
      <c r="BNY38" s="120"/>
      <c r="BNZ38" s="177"/>
      <c r="BOA38" s="120"/>
      <c r="BOB38" s="177"/>
      <c r="BOC38" s="120"/>
      <c r="BOD38" s="177"/>
      <c r="BOE38" s="120"/>
      <c r="BOF38" s="177"/>
      <c r="BOG38" s="120"/>
      <c r="BOH38" s="177"/>
      <c r="BOI38" s="120"/>
      <c r="BOJ38" s="177"/>
      <c r="BOK38" s="120"/>
      <c r="BOL38" s="177"/>
      <c r="BOM38" s="120"/>
      <c r="BON38" s="177"/>
      <c r="BOO38" s="120"/>
      <c r="BOP38" s="177"/>
      <c r="BOQ38" s="120"/>
      <c r="BOR38" s="177"/>
      <c r="BOS38" s="120"/>
      <c r="BOT38" s="177"/>
      <c r="BOU38" s="120"/>
      <c r="BOV38" s="177"/>
      <c r="BOW38" s="120"/>
      <c r="BOX38" s="177"/>
      <c r="BOY38" s="120"/>
      <c r="BOZ38" s="177"/>
      <c r="BPA38" s="120"/>
      <c r="BPB38" s="177"/>
      <c r="BPC38" s="120"/>
      <c r="BPD38" s="177"/>
      <c r="BPE38" s="120"/>
      <c r="BPF38" s="177"/>
      <c r="BPG38" s="120"/>
      <c r="BPH38" s="177"/>
      <c r="BPI38" s="120"/>
      <c r="BPJ38" s="177"/>
      <c r="BPK38" s="120"/>
      <c r="BPL38" s="177"/>
      <c r="BPM38" s="120"/>
      <c r="BPN38" s="177"/>
      <c r="BPO38" s="120"/>
      <c r="BPP38" s="177"/>
      <c r="BPQ38" s="120"/>
      <c r="BPR38" s="177"/>
      <c r="BPS38" s="120"/>
      <c r="BPT38" s="177"/>
      <c r="BPU38" s="120"/>
      <c r="BPV38" s="177"/>
      <c r="BPW38" s="120"/>
      <c r="BPX38" s="177"/>
      <c r="BPY38" s="120"/>
      <c r="BPZ38" s="177"/>
      <c r="BQA38" s="120"/>
      <c r="BQB38" s="177"/>
      <c r="BQC38" s="120"/>
      <c r="BQD38" s="177"/>
      <c r="BQE38" s="120"/>
      <c r="BQF38" s="177"/>
      <c r="BQG38" s="120"/>
      <c r="BQH38" s="177"/>
      <c r="BQI38" s="120"/>
      <c r="BQJ38" s="177"/>
      <c r="BQK38" s="120"/>
      <c r="BQL38" s="177"/>
      <c r="BQM38" s="120"/>
      <c r="BQN38" s="177"/>
      <c r="BQO38" s="120"/>
      <c r="BQP38" s="177"/>
      <c r="BQQ38" s="120"/>
      <c r="BQR38" s="177"/>
      <c r="BQS38" s="120"/>
      <c r="BQT38" s="177"/>
      <c r="BQU38" s="120"/>
      <c r="BQV38" s="177"/>
      <c r="BQW38" s="120"/>
      <c r="BQX38" s="177"/>
      <c r="BQY38" s="120"/>
      <c r="BQZ38" s="177"/>
      <c r="BRA38" s="120"/>
      <c r="BRB38" s="177"/>
      <c r="BRC38" s="120"/>
      <c r="BRD38" s="177"/>
      <c r="BRE38" s="120"/>
      <c r="BRF38" s="177"/>
      <c r="BRG38" s="120"/>
      <c r="BRH38" s="177"/>
      <c r="BRI38" s="120"/>
      <c r="BRJ38" s="177"/>
      <c r="BRK38" s="120"/>
      <c r="BRL38" s="177"/>
      <c r="BRM38" s="120"/>
      <c r="BRN38" s="177"/>
      <c r="BRO38" s="120"/>
      <c r="BRP38" s="177"/>
      <c r="BRQ38" s="120"/>
      <c r="BRR38" s="177"/>
      <c r="BRS38" s="120"/>
      <c r="BRT38" s="177"/>
      <c r="BRU38" s="120"/>
      <c r="BRV38" s="177"/>
      <c r="BRW38" s="120"/>
      <c r="BRX38" s="177"/>
      <c r="BRY38" s="120"/>
      <c r="BRZ38" s="177"/>
      <c r="BSA38" s="120"/>
      <c r="BSB38" s="177"/>
      <c r="BSC38" s="120"/>
      <c r="BSD38" s="177"/>
      <c r="BSE38" s="120"/>
      <c r="BSF38" s="177"/>
      <c r="BSG38" s="120"/>
      <c r="BSH38" s="177"/>
      <c r="BSI38" s="120"/>
      <c r="BSJ38" s="177"/>
      <c r="BSK38" s="120"/>
      <c r="BSL38" s="177"/>
      <c r="BSM38" s="120"/>
      <c r="BSN38" s="177"/>
      <c r="BSO38" s="120"/>
      <c r="BSP38" s="177"/>
      <c r="BSQ38" s="120"/>
      <c r="BSR38" s="177"/>
      <c r="BSS38" s="120"/>
      <c r="BST38" s="177"/>
      <c r="BSU38" s="120"/>
      <c r="BSV38" s="177"/>
      <c r="BSW38" s="120"/>
      <c r="BSX38" s="177"/>
      <c r="BSY38" s="120"/>
      <c r="BSZ38" s="177"/>
      <c r="BTA38" s="120"/>
      <c r="BTB38" s="177"/>
      <c r="BTC38" s="120"/>
      <c r="BTD38" s="177"/>
      <c r="BTE38" s="120"/>
      <c r="BTF38" s="177"/>
      <c r="BTG38" s="120"/>
      <c r="BTH38" s="177"/>
      <c r="BTI38" s="120"/>
      <c r="BTJ38" s="177"/>
      <c r="BTK38" s="120"/>
      <c r="BTL38" s="177"/>
      <c r="BTM38" s="120"/>
      <c r="BTN38" s="177"/>
      <c r="BTO38" s="120"/>
      <c r="BTP38" s="177"/>
      <c r="BTQ38" s="120"/>
      <c r="BTR38" s="177"/>
      <c r="BTS38" s="120"/>
      <c r="BTT38" s="177"/>
      <c r="BTU38" s="120"/>
      <c r="BTV38" s="177"/>
      <c r="BTW38" s="120"/>
      <c r="BTX38" s="177"/>
      <c r="BTY38" s="120"/>
      <c r="BTZ38" s="177"/>
      <c r="BUA38" s="120"/>
      <c r="BUB38" s="177"/>
      <c r="BUC38" s="120"/>
      <c r="BUD38" s="177"/>
      <c r="BUE38" s="120"/>
      <c r="BUF38" s="177"/>
      <c r="BUG38" s="120"/>
      <c r="BUH38" s="177"/>
      <c r="BUI38" s="120"/>
      <c r="BUJ38" s="177"/>
      <c r="BUK38" s="120"/>
      <c r="BUL38" s="177"/>
      <c r="BUM38" s="120"/>
      <c r="BUN38" s="177"/>
      <c r="BUO38" s="120"/>
      <c r="BUP38" s="177"/>
      <c r="BUQ38" s="120"/>
      <c r="BUR38" s="177"/>
      <c r="BUS38" s="120"/>
      <c r="BUT38" s="177"/>
      <c r="BUU38" s="120"/>
      <c r="BUV38" s="177"/>
      <c r="BUW38" s="120"/>
      <c r="BUX38" s="177"/>
      <c r="BUY38" s="120"/>
      <c r="BUZ38" s="177"/>
      <c r="BVA38" s="120"/>
      <c r="BVB38" s="177"/>
      <c r="BVC38" s="120"/>
      <c r="BVD38" s="177"/>
      <c r="BVE38" s="120"/>
      <c r="BVF38" s="177"/>
      <c r="BVG38" s="120"/>
      <c r="BVH38" s="177"/>
      <c r="BVI38" s="120"/>
      <c r="BVJ38" s="177"/>
      <c r="BVK38" s="120"/>
      <c r="BVL38" s="177"/>
      <c r="BVM38" s="120"/>
      <c r="BVN38" s="177"/>
      <c r="BVO38" s="120"/>
      <c r="BVP38" s="177"/>
      <c r="BVQ38" s="120"/>
      <c r="BVR38" s="177"/>
      <c r="BVS38" s="120"/>
      <c r="BVT38" s="177"/>
      <c r="BVU38" s="120"/>
      <c r="BVV38" s="177"/>
      <c r="BVW38" s="120"/>
      <c r="BVX38" s="177"/>
      <c r="BVY38" s="120"/>
      <c r="BVZ38" s="177"/>
      <c r="BWA38" s="120"/>
      <c r="BWB38" s="177"/>
      <c r="BWC38" s="120"/>
      <c r="BWD38" s="177"/>
      <c r="BWE38" s="120"/>
      <c r="BWF38" s="177"/>
      <c r="BWG38" s="120"/>
      <c r="BWH38" s="177"/>
      <c r="BWI38" s="120"/>
      <c r="BWJ38" s="177"/>
      <c r="BWK38" s="120"/>
      <c r="BWL38" s="177"/>
      <c r="BWM38" s="120"/>
      <c r="BWN38" s="177"/>
      <c r="BWO38" s="120"/>
      <c r="BWP38" s="177"/>
      <c r="BWQ38" s="120"/>
      <c r="BWR38" s="177"/>
      <c r="BWS38" s="120"/>
      <c r="BWT38" s="177"/>
      <c r="BWU38" s="120"/>
      <c r="BWV38" s="177"/>
      <c r="BWW38" s="120"/>
      <c r="BWX38" s="177"/>
      <c r="BWY38" s="120"/>
      <c r="BWZ38" s="177"/>
      <c r="BXA38" s="120"/>
      <c r="BXB38" s="177"/>
      <c r="BXC38" s="120"/>
      <c r="BXD38" s="177"/>
      <c r="BXE38" s="120"/>
      <c r="BXF38" s="177"/>
      <c r="BXG38" s="120"/>
      <c r="BXH38" s="177"/>
      <c r="BXI38" s="120"/>
      <c r="BXJ38" s="177"/>
      <c r="BXK38" s="120"/>
      <c r="BXL38" s="177"/>
      <c r="BXM38" s="120"/>
      <c r="BXN38" s="177"/>
      <c r="BXO38" s="120"/>
      <c r="BXP38" s="177"/>
      <c r="BXQ38" s="120"/>
      <c r="BXR38" s="177"/>
      <c r="BXS38" s="120"/>
      <c r="BXT38" s="177"/>
      <c r="BXU38" s="120"/>
      <c r="BXV38" s="177"/>
      <c r="BXW38" s="120"/>
      <c r="BXX38" s="177"/>
      <c r="BXY38" s="120"/>
      <c r="BXZ38" s="177"/>
      <c r="BYA38" s="120"/>
      <c r="BYB38" s="177"/>
      <c r="BYC38" s="120"/>
      <c r="BYD38" s="177"/>
      <c r="BYE38" s="120"/>
      <c r="BYF38" s="177"/>
      <c r="BYG38" s="120"/>
      <c r="BYH38" s="177"/>
      <c r="BYI38" s="120"/>
      <c r="BYJ38" s="177"/>
      <c r="BYK38" s="120"/>
      <c r="BYL38" s="177"/>
      <c r="BYM38" s="120"/>
      <c r="BYN38" s="177"/>
      <c r="BYO38" s="120"/>
      <c r="BYP38" s="177"/>
      <c r="BYQ38" s="120"/>
      <c r="BYR38" s="177"/>
      <c r="BYS38" s="120"/>
      <c r="BYT38" s="177"/>
      <c r="BYU38" s="120"/>
      <c r="BYV38" s="177"/>
      <c r="BYW38" s="120"/>
      <c r="BYX38" s="177"/>
      <c r="BYY38" s="120"/>
      <c r="BYZ38" s="177"/>
      <c r="BZA38" s="120"/>
      <c r="BZB38" s="177"/>
      <c r="BZC38" s="120"/>
      <c r="BZD38" s="177"/>
      <c r="BZE38" s="120"/>
      <c r="BZF38" s="177"/>
      <c r="BZG38" s="120"/>
      <c r="BZH38" s="177"/>
      <c r="BZI38" s="120"/>
      <c r="BZJ38" s="177"/>
      <c r="BZK38" s="120"/>
      <c r="BZL38" s="177"/>
      <c r="BZM38" s="120"/>
      <c r="BZN38" s="177"/>
      <c r="BZO38" s="120"/>
      <c r="BZP38" s="177"/>
      <c r="BZQ38" s="120"/>
      <c r="BZR38" s="177"/>
      <c r="BZS38" s="120"/>
      <c r="BZT38" s="177"/>
      <c r="BZU38" s="120"/>
      <c r="BZV38" s="177"/>
      <c r="BZW38" s="120"/>
      <c r="BZX38" s="177"/>
      <c r="BZY38" s="120"/>
      <c r="BZZ38" s="177"/>
      <c r="CAA38" s="120"/>
      <c r="CAB38" s="177"/>
      <c r="CAC38" s="120"/>
      <c r="CAD38" s="177"/>
      <c r="CAE38" s="120"/>
      <c r="CAF38" s="177"/>
      <c r="CAG38" s="120"/>
      <c r="CAH38" s="177"/>
      <c r="CAI38" s="120"/>
      <c r="CAJ38" s="177"/>
      <c r="CAK38" s="120"/>
      <c r="CAL38" s="177"/>
      <c r="CAM38" s="120"/>
      <c r="CAN38" s="177"/>
      <c r="CAO38" s="120"/>
      <c r="CAP38" s="177"/>
      <c r="CAQ38" s="120"/>
      <c r="CAR38" s="177"/>
      <c r="CAS38" s="120"/>
      <c r="CAT38" s="177"/>
      <c r="CAU38" s="120"/>
      <c r="CAV38" s="177"/>
      <c r="CAW38" s="120"/>
      <c r="CAX38" s="177"/>
      <c r="CAY38" s="120"/>
      <c r="CAZ38" s="177"/>
      <c r="CBA38" s="120"/>
      <c r="CBB38" s="177"/>
      <c r="CBC38" s="120"/>
      <c r="CBD38" s="177"/>
      <c r="CBE38" s="120"/>
      <c r="CBF38" s="177"/>
      <c r="CBG38" s="120"/>
      <c r="CBH38" s="177"/>
      <c r="CBI38" s="120"/>
      <c r="CBJ38" s="177"/>
      <c r="CBK38" s="120"/>
      <c r="CBL38" s="177"/>
      <c r="CBM38" s="120"/>
      <c r="CBN38" s="177"/>
      <c r="CBO38" s="120"/>
      <c r="CBP38" s="177"/>
      <c r="CBQ38" s="120"/>
      <c r="CBR38" s="177"/>
      <c r="CBS38" s="120"/>
      <c r="CBT38" s="177"/>
      <c r="CBU38" s="120"/>
      <c r="CBV38" s="177"/>
      <c r="CBW38" s="120"/>
      <c r="CBX38" s="177"/>
      <c r="CBY38" s="120"/>
      <c r="CBZ38" s="177"/>
      <c r="CCA38" s="120"/>
      <c r="CCB38" s="177"/>
      <c r="CCC38" s="120"/>
      <c r="CCD38" s="177"/>
      <c r="CCE38" s="120"/>
      <c r="CCF38" s="177"/>
      <c r="CCG38" s="120"/>
      <c r="CCH38" s="177"/>
      <c r="CCI38" s="120"/>
      <c r="CCJ38" s="177"/>
      <c r="CCK38" s="120"/>
      <c r="CCL38" s="177"/>
      <c r="CCM38" s="120"/>
      <c r="CCN38" s="177"/>
      <c r="CCO38" s="120"/>
      <c r="CCP38" s="177"/>
      <c r="CCQ38" s="120"/>
      <c r="CCR38" s="177"/>
      <c r="CCS38" s="120"/>
      <c r="CCT38" s="177"/>
      <c r="CCU38" s="120"/>
      <c r="CCV38" s="177"/>
      <c r="CCW38" s="120"/>
      <c r="CCX38" s="177"/>
      <c r="CCY38" s="120"/>
      <c r="CCZ38" s="177"/>
      <c r="CDA38" s="120"/>
      <c r="CDB38" s="177"/>
      <c r="CDC38" s="120"/>
      <c r="CDD38" s="177"/>
      <c r="CDE38" s="120"/>
      <c r="CDF38" s="177"/>
      <c r="CDG38" s="120"/>
      <c r="CDH38" s="177"/>
      <c r="CDI38" s="120"/>
      <c r="CDJ38" s="177"/>
      <c r="CDK38" s="120"/>
      <c r="CDL38" s="177"/>
      <c r="CDM38" s="120"/>
      <c r="CDN38" s="177"/>
      <c r="CDO38" s="120"/>
      <c r="CDP38" s="177"/>
      <c r="CDQ38" s="120"/>
      <c r="CDR38" s="177"/>
      <c r="CDS38" s="120"/>
      <c r="CDT38" s="177"/>
      <c r="CDU38" s="120"/>
      <c r="CDV38" s="177"/>
      <c r="CDW38" s="120"/>
      <c r="CDX38" s="177"/>
      <c r="CDY38" s="120"/>
      <c r="CDZ38" s="177"/>
      <c r="CEA38" s="120"/>
      <c r="CEB38" s="177"/>
      <c r="CEC38" s="120"/>
      <c r="CED38" s="177"/>
      <c r="CEE38" s="120"/>
      <c r="CEF38" s="177"/>
      <c r="CEG38" s="120"/>
      <c r="CEH38" s="177"/>
      <c r="CEI38" s="120"/>
      <c r="CEJ38" s="177"/>
      <c r="CEK38" s="120"/>
      <c r="CEL38" s="177"/>
      <c r="CEM38" s="120"/>
      <c r="CEN38" s="177"/>
      <c r="CEO38" s="120"/>
      <c r="CEP38" s="177"/>
      <c r="CEQ38" s="120"/>
      <c r="CER38" s="177"/>
      <c r="CES38" s="120"/>
      <c r="CET38" s="177"/>
      <c r="CEU38" s="120"/>
      <c r="CEV38" s="177"/>
      <c r="CEW38" s="120"/>
      <c r="CEX38" s="177"/>
      <c r="CEY38" s="120"/>
      <c r="CEZ38" s="177"/>
      <c r="CFA38" s="120"/>
      <c r="CFB38" s="177"/>
      <c r="CFC38" s="120"/>
      <c r="CFD38" s="177"/>
      <c r="CFE38" s="120"/>
      <c r="CFF38" s="177"/>
      <c r="CFG38" s="120"/>
      <c r="CFH38" s="177"/>
      <c r="CFI38" s="120"/>
      <c r="CFJ38" s="177"/>
      <c r="CFK38" s="120"/>
      <c r="CFL38" s="177"/>
      <c r="CFM38" s="120"/>
      <c r="CFN38" s="177"/>
      <c r="CFO38" s="120"/>
      <c r="CFP38" s="177"/>
      <c r="CFQ38" s="120"/>
      <c r="CFR38" s="177"/>
      <c r="CFS38" s="120"/>
      <c r="CFT38" s="177"/>
      <c r="CFU38" s="120"/>
      <c r="CFV38" s="177"/>
      <c r="CFW38" s="120"/>
      <c r="CFX38" s="177"/>
      <c r="CFY38" s="120"/>
      <c r="CFZ38" s="177"/>
      <c r="CGA38" s="120"/>
      <c r="CGB38" s="177"/>
      <c r="CGC38" s="120"/>
      <c r="CGD38" s="177"/>
      <c r="CGE38" s="120"/>
      <c r="CGF38" s="177"/>
      <c r="CGG38" s="120"/>
      <c r="CGH38" s="177"/>
      <c r="CGI38" s="120"/>
      <c r="CGJ38" s="177"/>
      <c r="CGK38" s="120"/>
      <c r="CGL38" s="177"/>
      <c r="CGM38" s="120"/>
      <c r="CGN38" s="177"/>
      <c r="CGO38" s="120"/>
      <c r="CGP38" s="177"/>
      <c r="CGQ38" s="120"/>
      <c r="CGR38" s="177"/>
      <c r="CGS38" s="120"/>
      <c r="CGT38" s="177"/>
      <c r="CGU38" s="120"/>
      <c r="CGV38" s="177"/>
      <c r="CGW38" s="120"/>
      <c r="CGX38" s="177"/>
      <c r="CGY38" s="120"/>
      <c r="CGZ38" s="177"/>
      <c r="CHA38" s="120"/>
      <c r="CHB38" s="177"/>
      <c r="CHC38" s="120"/>
      <c r="CHD38" s="177"/>
      <c r="CHE38" s="120"/>
      <c r="CHF38" s="177"/>
      <c r="CHG38" s="120"/>
      <c r="CHH38" s="177"/>
      <c r="CHI38" s="120"/>
      <c r="CHJ38" s="177"/>
      <c r="CHK38" s="120"/>
      <c r="CHL38" s="177"/>
      <c r="CHM38" s="120"/>
      <c r="CHN38" s="177"/>
      <c r="CHO38" s="120"/>
      <c r="CHP38" s="177"/>
      <c r="CHQ38" s="120"/>
      <c r="CHR38" s="177"/>
      <c r="CHS38" s="120"/>
      <c r="CHT38" s="177"/>
      <c r="CHU38" s="120"/>
      <c r="CHV38" s="177"/>
      <c r="CHW38" s="120"/>
      <c r="CHX38" s="177"/>
      <c r="CHY38" s="120"/>
      <c r="CHZ38" s="177"/>
      <c r="CIA38" s="120"/>
      <c r="CIB38" s="177"/>
      <c r="CIC38" s="120"/>
      <c r="CID38" s="177"/>
      <c r="CIE38" s="120"/>
      <c r="CIF38" s="177"/>
      <c r="CIG38" s="120"/>
      <c r="CIH38" s="177"/>
      <c r="CII38" s="120"/>
      <c r="CIJ38" s="177"/>
      <c r="CIK38" s="120"/>
      <c r="CIL38" s="177"/>
      <c r="CIM38" s="120"/>
      <c r="CIN38" s="177"/>
      <c r="CIO38" s="120"/>
      <c r="CIP38" s="177"/>
      <c r="CIQ38" s="120"/>
      <c r="CIR38" s="177"/>
      <c r="CIS38" s="120"/>
      <c r="CIT38" s="177"/>
      <c r="CIU38" s="120"/>
      <c r="CIV38" s="177"/>
      <c r="CIW38" s="120"/>
      <c r="CIX38" s="177"/>
      <c r="CIY38" s="120"/>
      <c r="CIZ38" s="177"/>
      <c r="CJA38" s="120"/>
      <c r="CJB38" s="177"/>
      <c r="CJC38" s="120"/>
      <c r="CJD38" s="177"/>
      <c r="CJE38" s="120"/>
      <c r="CJF38" s="177"/>
      <c r="CJG38" s="120"/>
      <c r="CJH38" s="177"/>
      <c r="CJI38" s="120"/>
      <c r="CJJ38" s="177"/>
      <c r="CJK38" s="120"/>
      <c r="CJL38" s="177"/>
      <c r="CJM38" s="120"/>
      <c r="CJN38" s="177"/>
      <c r="CJO38" s="120"/>
      <c r="CJP38" s="177"/>
      <c r="CJQ38" s="120"/>
      <c r="CJR38" s="177"/>
      <c r="CJS38" s="120"/>
      <c r="CJT38" s="177"/>
      <c r="CJU38" s="120"/>
      <c r="CJV38" s="177"/>
      <c r="CJW38" s="120"/>
      <c r="CJX38" s="177"/>
      <c r="CJY38" s="120"/>
      <c r="CJZ38" s="177"/>
      <c r="CKA38" s="120"/>
      <c r="CKB38" s="177"/>
      <c r="CKC38" s="120"/>
      <c r="CKD38" s="177"/>
      <c r="CKE38" s="120"/>
      <c r="CKF38" s="177"/>
      <c r="CKG38" s="120"/>
      <c r="CKH38" s="177"/>
      <c r="CKI38" s="120"/>
      <c r="CKJ38" s="177"/>
      <c r="CKK38" s="120"/>
      <c r="CKL38" s="177"/>
      <c r="CKM38" s="120"/>
      <c r="CKN38" s="177"/>
      <c r="CKO38" s="120"/>
      <c r="CKP38" s="177"/>
      <c r="CKQ38" s="120"/>
      <c r="CKR38" s="177"/>
      <c r="CKS38" s="120"/>
      <c r="CKT38" s="177"/>
      <c r="CKU38" s="120"/>
      <c r="CKV38" s="177"/>
      <c r="CKW38" s="120"/>
      <c r="CKX38" s="177"/>
      <c r="CKY38" s="120"/>
      <c r="CKZ38" s="177"/>
      <c r="CLA38" s="120"/>
      <c r="CLB38" s="177"/>
      <c r="CLC38" s="120"/>
      <c r="CLD38" s="177"/>
      <c r="CLE38" s="120"/>
      <c r="CLF38" s="177"/>
      <c r="CLG38" s="120"/>
      <c r="CLH38" s="177"/>
      <c r="CLI38" s="120"/>
      <c r="CLJ38" s="177"/>
      <c r="CLK38" s="120"/>
      <c r="CLL38" s="177"/>
      <c r="CLM38" s="120"/>
      <c r="CLN38" s="177"/>
      <c r="CLO38" s="120"/>
      <c r="CLP38" s="177"/>
      <c r="CLQ38" s="120"/>
      <c r="CLR38" s="177"/>
      <c r="CLS38" s="120"/>
      <c r="CLT38" s="177"/>
      <c r="CLU38" s="120"/>
      <c r="CLV38" s="177"/>
      <c r="CLW38" s="120"/>
      <c r="CLX38" s="177"/>
      <c r="CLY38" s="120"/>
      <c r="CLZ38" s="177"/>
      <c r="CMA38" s="120"/>
      <c r="CMB38" s="177"/>
      <c r="CMC38" s="120"/>
      <c r="CMD38" s="177"/>
      <c r="CME38" s="120"/>
      <c r="CMF38" s="177"/>
      <c r="CMG38" s="120"/>
      <c r="CMH38" s="177"/>
      <c r="CMI38" s="120"/>
      <c r="CMJ38" s="177"/>
      <c r="CMK38" s="120"/>
      <c r="CML38" s="177"/>
      <c r="CMM38" s="120"/>
      <c r="CMN38" s="177"/>
      <c r="CMO38" s="120"/>
      <c r="CMP38" s="177"/>
      <c r="CMQ38" s="120"/>
      <c r="CMR38" s="177"/>
      <c r="CMS38" s="120"/>
      <c r="CMT38" s="177"/>
      <c r="CMU38" s="120"/>
      <c r="CMV38" s="177"/>
      <c r="CMW38" s="120"/>
      <c r="CMX38" s="177"/>
      <c r="CMY38" s="120"/>
      <c r="CMZ38" s="177"/>
      <c r="CNA38" s="120"/>
      <c r="CNB38" s="177"/>
      <c r="CNC38" s="120"/>
      <c r="CND38" s="177"/>
      <c r="CNE38" s="120"/>
      <c r="CNF38" s="177"/>
      <c r="CNG38" s="120"/>
      <c r="CNH38" s="177"/>
      <c r="CNI38" s="120"/>
      <c r="CNJ38" s="177"/>
      <c r="CNK38" s="120"/>
      <c r="CNL38" s="177"/>
      <c r="CNM38" s="120"/>
      <c r="CNN38" s="177"/>
      <c r="CNO38" s="120"/>
      <c r="CNP38" s="177"/>
      <c r="CNQ38" s="120"/>
      <c r="CNR38" s="177"/>
      <c r="CNS38" s="120"/>
      <c r="CNT38" s="177"/>
      <c r="CNU38" s="120"/>
      <c r="CNV38" s="177"/>
      <c r="CNW38" s="120"/>
      <c r="CNX38" s="177"/>
      <c r="CNY38" s="120"/>
      <c r="CNZ38" s="177"/>
      <c r="COA38" s="120"/>
      <c r="COB38" s="177"/>
      <c r="COC38" s="120"/>
      <c r="COD38" s="177"/>
      <c r="COE38" s="120"/>
      <c r="COF38" s="177"/>
      <c r="COG38" s="120"/>
      <c r="COH38" s="177"/>
      <c r="COI38" s="120"/>
      <c r="COJ38" s="177"/>
      <c r="COK38" s="120"/>
      <c r="COL38" s="177"/>
      <c r="COM38" s="120"/>
      <c r="CON38" s="177"/>
      <c r="COO38" s="120"/>
      <c r="COP38" s="177"/>
      <c r="COQ38" s="120"/>
      <c r="COR38" s="177"/>
      <c r="COS38" s="120"/>
      <c r="COT38" s="177"/>
      <c r="COU38" s="120"/>
      <c r="COV38" s="177"/>
      <c r="COW38" s="120"/>
      <c r="COX38" s="177"/>
      <c r="COY38" s="120"/>
      <c r="COZ38" s="177"/>
      <c r="CPA38" s="120"/>
      <c r="CPB38" s="177"/>
      <c r="CPC38" s="120"/>
      <c r="CPD38" s="177"/>
      <c r="CPE38" s="120"/>
      <c r="CPF38" s="177"/>
      <c r="CPG38" s="120"/>
      <c r="CPH38" s="177"/>
      <c r="CPI38" s="120"/>
      <c r="CPJ38" s="177"/>
      <c r="CPK38" s="120"/>
      <c r="CPL38" s="177"/>
      <c r="CPM38" s="120"/>
      <c r="CPN38" s="177"/>
      <c r="CPO38" s="120"/>
      <c r="CPP38" s="177"/>
      <c r="CPQ38" s="120"/>
      <c r="CPR38" s="177"/>
      <c r="CPS38" s="120"/>
      <c r="CPT38" s="177"/>
      <c r="CPU38" s="120"/>
      <c r="CPV38" s="177"/>
      <c r="CPW38" s="120"/>
      <c r="CPX38" s="177"/>
      <c r="CPY38" s="120"/>
      <c r="CPZ38" s="177"/>
      <c r="CQA38" s="120"/>
      <c r="CQB38" s="177"/>
      <c r="CQC38" s="120"/>
      <c r="CQD38" s="177"/>
      <c r="CQE38" s="120"/>
      <c r="CQF38" s="177"/>
      <c r="CQG38" s="120"/>
      <c r="CQH38" s="177"/>
      <c r="CQI38" s="120"/>
      <c r="CQJ38" s="177"/>
      <c r="CQK38" s="120"/>
      <c r="CQL38" s="177"/>
      <c r="CQM38" s="120"/>
      <c r="CQN38" s="177"/>
      <c r="CQO38" s="120"/>
      <c r="CQP38" s="177"/>
      <c r="CQQ38" s="120"/>
      <c r="CQR38" s="177"/>
      <c r="CQS38" s="120"/>
      <c r="CQT38" s="177"/>
      <c r="CQU38" s="120"/>
      <c r="CQV38" s="177"/>
      <c r="CQW38" s="120"/>
      <c r="CQX38" s="177"/>
      <c r="CQY38" s="120"/>
      <c r="CQZ38" s="177"/>
      <c r="CRA38" s="120"/>
      <c r="CRB38" s="177"/>
      <c r="CRC38" s="120"/>
      <c r="CRD38" s="177"/>
      <c r="CRE38" s="120"/>
      <c r="CRF38" s="177"/>
      <c r="CRG38" s="120"/>
      <c r="CRH38" s="177"/>
      <c r="CRI38" s="120"/>
      <c r="CRJ38" s="177"/>
      <c r="CRK38" s="120"/>
      <c r="CRL38" s="177"/>
      <c r="CRM38" s="120"/>
      <c r="CRN38" s="177"/>
      <c r="CRO38" s="120"/>
      <c r="CRP38" s="177"/>
      <c r="CRQ38" s="120"/>
      <c r="CRR38" s="177"/>
      <c r="CRS38" s="120"/>
      <c r="CRT38" s="177"/>
      <c r="CRU38" s="120"/>
      <c r="CRV38" s="177"/>
      <c r="CRW38" s="120"/>
      <c r="CRX38" s="177"/>
      <c r="CRY38" s="120"/>
      <c r="CRZ38" s="177"/>
      <c r="CSA38" s="120"/>
      <c r="CSB38" s="177"/>
      <c r="CSC38" s="120"/>
      <c r="CSD38" s="177"/>
      <c r="CSE38" s="120"/>
      <c r="CSF38" s="177"/>
      <c r="CSG38" s="120"/>
      <c r="CSH38" s="177"/>
      <c r="CSI38" s="120"/>
      <c r="CSJ38" s="177"/>
      <c r="CSK38" s="120"/>
      <c r="CSL38" s="177"/>
      <c r="CSM38" s="120"/>
      <c r="CSN38" s="177"/>
      <c r="CSO38" s="120"/>
      <c r="CSP38" s="177"/>
      <c r="CSQ38" s="120"/>
      <c r="CSR38" s="177"/>
      <c r="CSS38" s="120"/>
      <c r="CST38" s="177"/>
      <c r="CSU38" s="120"/>
      <c r="CSV38" s="177"/>
      <c r="CSW38" s="120"/>
      <c r="CSX38" s="177"/>
      <c r="CSY38" s="120"/>
      <c r="CSZ38" s="177"/>
      <c r="CTA38" s="120"/>
      <c r="CTB38" s="177"/>
      <c r="CTC38" s="120"/>
      <c r="CTD38" s="177"/>
      <c r="CTE38" s="120"/>
      <c r="CTF38" s="177"/>
      <c r="CTG38" s="120"/>
      <c r="CTH38" s="177"/>
      <c r="CTI38" s="120"/>
      <c r="CTJ38" s="177"/>
      <c r="CTK38" s="120"/>
      <c r="CTL38" s="177"/>
      <c r="CTM38" s="120"/>
      <c r="CTN38" s="177"/>
      <c r="CTO38" s="120"/>
      <c r="CTP38" s="177"/>
      <c r="CTQ38" s="120"/>
      <c r="CTR38" s="177"/>
      <c r="CTS38" s="120"/>
      <c r="CTT38" s="177"/>
      <c r="CTU38" s="120"/>
      <c r="CTV38" s="177"/>
      <c r="CTW38" s="120"/>
      <c r="CTX38" s="177"/>
      <c r="CTY38" s="120"/>
      <c r="CTZ38" s="177"/>
      <c r="CUA38" s="120"/>
      <c r="CUB38" s="177"/>
      <c r="CUC38" s="120"/>
      <c r="CUD38" s="177"/>
      <c r="CUE38" s="120"/>
      <c r="CUF38" s="177"/>
      <c r="CUG38" s="120"/>
      <c r="CUH38" s="177"/>
      <c r="CUI38" s="120"/>
      <c r="CUJ38" s="177"/>
      <c r="CUK38" s="120"/>
      <c r="CUL38" s="177"/>
      <c r="CUM38" s="120"/>
      <c r="CUN38" s="177"/>
      <c r="CUO38" s="120"/>
      <c r="CUP38" s="177"/>
      <c r="CUQ38" s="120"/>
      <c r="CUR38" s="177"/>
      <c r="CUS38" s="120"/>
      <c r="CUT38" s="177"/>
      <c r="CUU38" s="120"/>
      <c r="CUV38" s="177"/>
      <c r="CUW38" s="120"/>
      <c r="CUX38" s="177"/>
      <c r="CUY38" s="120"/>
      <c r="CUZ38" s="177"/>
      <c r="CVA38" s="120"/>
      <c r="CVB38" s="177"/>
      <c r="CVC38" s="120"/>
      <c r="CVD38" s="177"/>
      <c r="CVE38" s="120"/>
      <c r="CVF38" s="177"/>
      <c r="CVG38" s="120"/>
      <c r="CVH38" s="177"/>
      <c r="CVI38" s="120"/>
      <c r="CVJ38" s="177"/>
      <c r="CVK38" s="120"/>
      <c r="CVL38" s="177"/>
      <c r="CVM38" s="120"/>
      <c r="CVN38" s="177"/>
      <c r="CVO38" s="120"/>
      <c r="CVP38" s="177"/>
      <c r="CVQ38" s="120"/>
      <c r="CVR38" s="177"/>
      <c r="CVS38" s="120"/>
      <c r="CVT38" s="177"/>
      <c r="CVU38" s="120"/>
      <c r="CVV38" s="177"/>
      <c r="CVW38" s="120"/>
      <c r="CVX38" s="177"/>
      <c r="CVY38" s="120"/>
      <c r="CVZ38" s="177"/>
      <c r="CWA38" s="120"/>
      <c r="CWB38" s="177"/>
      <c r="CWC38" s="120"/>
      <c r="CWD38" s="177"/>
      <c r="CWE38" s="120"/>
      <c r="CWF38" s="177"/>
      <c r="CWG38" s="120"/>
      <c r="CWH38" s="177"/>
      <c r="CWI38" s="120"/>
      <c r="CWJ38" s="177"/>
      <c r="CWK38" s="120"/>
      <c r="CWL38" s="177"/>
      <c r="CWM38" s="120"/>
      <c r="CWN38" s="177"/>
      <c r="CWO38" s="120"/>
      <c r="CWP38" s="177"/>
      <c r="CWQ38" s="120"/>
      <c r="CWR38" s="177"/>
      <c r="CWS38" s="120"/>
      <c r="CWT38" s="177"/>
      <c r="CWU38" s="120"/>
      <c r="CWV38" s="177"/>
      <c r="CWW38" s="120"/>
      <c r="CWX38" s="177"/>
      <c r="CWY38" s="120"/>
      <c r="CWZ38" s="177"/>
      <c r="CXA38" s="120"/>
      <c r="CXB38" s="177"/>
      <c r="CXC38" s="120"/>
      <c r="CXD38" s="177"/>
      <c r="CXE38" s="120"/>
      <c r="CXF38" s="177"/>
      <c r="CXG38" s="120"/>
      <c r="CXH38" s="177"/>
      <c r="CXI38" s="120"/>
      <c r="CXJ38" s="177"/>
      <c r="CXK38" s="120"/>
      <c r="CXL38" s="177"/>
      <c r="CXM38" s="120"/>
      <c r="CXN38" s="177"/>
      <c r="CXO38" s="120"/>
      <c r="CXP38" s="177"/>
      <c r="CXQ38" s="120"/>
      <c r="CXR38" s="177"/>
      <c r="CXS38" s="120"/>
      <c r="CXT38" s="177"/>
      <c r="CXU38" s="120"/>
      <c r="CXV38" s="177"/>
      <c r="CXW38" s="120"/>
      <c r="CXX38" s="177"/>
      <c r="CXY38" s="120"/>
      <c r="CXZ38" s="177"/>
      <c r="CYA38" s="120"/>
      <c r="CYB38" s="177"/>
      <c r="CYC38" s="120"/>
      <c r="CYD38" s="177"/>
      <c r="CYE38" s="120"/>
      <c r="CYF38" s="177"/>
      <c r="CYG38" s="120"/>
      <c r="CYH38" s="177"/>
      <c r="CYI38" s="120"/>
      <c r="CYJ38" s="177"/>
      <c r="CYK38" s="120"/>
      <c r="CYL38" s="177"/>
      <c r="CYM38" s="120"/>
      <c r="CYN38" s="177"/>
      <c r="CYO38" s="120"/>
      <c r="CYP38" s="177"/>
      <c r="CYQ38" s="120"/>
      <c r="CYR38" s="177"/>
      <c r="CYS38" s="120"/>
      <c r="CYT38" s="177"/>
      <c r="CYU38" s="120"/>
      <c r="CYV38" s="177"/>
      <c r="CYW38" s="120"/>
      <c r="CYX38" s="177"/>
      <c r="CYY38" s="120"/>
      <c r="CYZ38" s="177"/>
      <c r="CZA38" s="120"/>
      <c r="CZB38" s="177"/>
      <c r="CZC38" s="120"/>
      <c r="CZD38" s="177"/>
      <c r="CZE38" s="120"/>
      <c r="CZF38" s="177"/>
      <c r="CZG38" s="120"/>
      <c r="CZH38" s="177"/>
      <c r="CZI38" s="120"/>
      <c r="CZJ38" s="177"/>
      <c r="CZK38" s="120"/>
      <c r="CZL38" s="177"/>
      <c r="CZM38" s="120"/>
      <c r="CZN38" s="177"/>
      <c r="CZO38" s="120"/>
      <c r="CZP38" s="177"/>
      <c r="CZQ38" s="120"/>
      <c r="CZR38" s="177"/>
      <c r="CZS38" s="120"/>
      <c r="CZT38" s="177"/>
      <c r="CZU38" s="120"/>
      <c r="CZV38" s="177"/>
      <c r="CZW38" s="120"/>
      <c r="CZX38" s="177"/>
      <c r="CZY38" s="120"/>
      <c r="CZZ38" s="177"/>
      <c r="DAA38" s="120"/>
      <c r="DAB38" s="177"/>
      <c r="DAC38" s="120"/>
      <c r="DAD38" s="177"/>
      <c r="DAE38" s="120"/>
      <c r="DAF38" s="177"/>
      <c r="DAG38" s="120"/>
      <c r="DAH38" s="177"/>
      <c r="DAI38" s="120"/>
      <c r="DAJ38" s="177"/>
      <c r="DAK38" s="120"/>
      <c r="DAL38" s="177"/>
      <c r="DAM38" s="120"/>
      <c r="DAN38" s="177"/>
      <c r="DAO38" s="120"/>
      <c r="DAP38" s="177"/>
      <c r="DAQ38" s="120"/>
      <c r="DAR38" s="177"/>
      <c r="DAS38" s="120"/>
      <c r="DAT38" s="177"/>
      <c r="DAU38" s="120"/>
      <c r="DAV38" s="177"/>
      <c r="DAW38" s="120"/>
      <c r="DAX38" s="177"/>
      <c r="DAY38" s="120"/>
      <c r="DAZ38" s="177"/>
      <c r="DBA38" s="120"/>
      <c r="DBB38" s="177"/>
      <c r="DBC38" s="120"/>
      <c r="DBD38" s="177"/>
      <c r="DBE38" s="120"/>
      <c r="DBF38" s="177"/>
      <c r="DBG38" s="120"/>
      <c r="DBH38" s="177"/>
      <c r="DBI38" s="120"/>
      <c r="DBJ38" s="177"/>
      <c r="DBK38" s="120"/>
      <c r="DBL38" s="177"/>
      <c r="DBM38" s="120"/>
      <c r="DBN38" s="177"/>
      <c r="DBO38" s="120"/>
      <c r="DBP38" s="177"/>
      <c r="DBQ38" s="120"/>
      <c r="DBR38" s="177"/>
      <c r="DBS38" s="120"/>
      <c r="DBT38" s="177"/>
      <c r="DBU38" s="120"/>
      <c r="DBV38" s="177"/>
      <c r="DBW38" s="120"/>
      <c r="DBX38" s="177"/>
      <c r="DBY38" s="120"/>
      <c r="DBZ38" s="177"/>
      <c r="DCA38" s="120"/>
      <c r="DCB38" s="177"/>
      <c r="DCC38" s="120"/>
      <c r="DCD38" s="177"/>
      <c r="DCE38" s="120"/>
      <c r="DCF38" s="177"/>
      <c r="DCG38" s="120"/>
      <c r="DCH38" s="177"/>
      <c r="DCI38" s="120"/>
      <c r="DCJ38" s="177"/>
      <c r="DCK38" s="120"/>
      <c r="DCL38" s="177"/>
      <c r="DCM38" s="120"/>
      <c r="DCN38" s="177"/>
      <c r="DCO38" s="120"/>
      <c r="DCP38" s="177"/>
      <c r="DCQ38" s="120"/>
      <c r="DCR38" s="177"/>
      <c r="DCS38" s="120"/>
      <c r="DCT38" s="177"/>
      <c r="DCU38" s="120"/>
      <c r="DCV38" s="177"/>
      <c r="DCW38" s="120"/>
      <c r="DCX38" s="177"/>
      <c r="DCY38" s="120"/>
      <c r="DCZ38" s="177"/>
      <c r="DDA38" s="120"/>
      <c r="DDB38" s="177"/>
      <c r="DDC38" s="120"/>
      <c r="DDD38" s="177"/>
      <c r="DDE38" s="120"/>
      <c r="DDF38" s="177"/>
      <c r="DDG38" s="120"/>
      <c r="DDH38" s="177"/>
      <c r="DDI38" s="120"/>
      <c r="DDJ38" s="177"/>
      <c r="DDK38" s="120"/>
      <c r="DDL38" s="177"/>
      <c r="DDM38" s="120"/>
      <c r="DDN38" s="177"/>
      <c r="DDO38" s="120"/>
      <c r="DDP38" s="177"/>
      <c r="DDQ38" s="120"/>
      <c r="DDR38" s="177"/>
      <c r="DDS38" s="120"/>
      <c r="DDT38" s="177"/>
      <c r="DDU38" s="120"/>
      <c r="DDV38" s="177"/>
      <c r="DDW38" s="120"/>
      <c r="DDX38" s="177"/>
      <c r="DDY38" s="120"/>
      <c r="DDZ38" s="177"/>
      <c r="DEA38" s="120"/>
      <c r="DEB38" s="177"/>
      <c r="DEC38" s="120"/>
      <c r="DED38" s="177"/>
      <c r="DEE38" s="120"/>
      <c r="DEF38" s="177"/>
      <c r="DEG38" s="120"/>
      <c r="DEH38" s="177"/>
      <c r="DEI38" s="120"/>
      <c r="DEJ38" s="177"/>
      <c r="DEK38" s="120"/>
      <c r="DEL38" s="177"/>
      <c r="DEM38" s="120"/>
      <c r="DEN38" s="177"/>
      <c r="DEO38" s="120"/>
      <c r="DEP38" s="177"/>
      <c r="DEQ38" s="120"/>
      <c r="DER38" s="177"/>
      <c r="DES38" s="120"/>
      <c r="DET38" s="177"/>
      <c r="DEU38" s="120"/>
      <c r="DEV38" s="177"/>
      <c r="DEW38" s="120"/>
      <c r="DEX38" s="177"/>
      <c r="DEY38" s="120"/>
      <c r="DEZ38" s="177"/>
      <c r="DFA38" s="120"/>
      <c r="DFB38" s="177"/>
      <c r="DFC38" s="120"/>
      <c r="DFD38" s="177"/>
      <c r="DFE38" s="120"/>
      <c r="DFF38" s="177"/>
      <c r="DFG38" s="120"/>
      <c r="DFH38" s="177"/>
      <c r="DFI38" s="120"/>
      <c r="DFJ38" s="177"/>
      <c r="DFK38" s="120"/>
      <c r="DFL38" s="177"/>
      <c r="DFM38" s="120"/>
      <c r="DFN38" s="177"/>
      <c r="DFO38" s="120"/>
      <c r="DFP38" s="177"/>
      <c r="DFQ38" s="120"/>
      <c r="DFR38" s="177"/>
      <c r="DFS38" s="120"/>
      <c r="DFT38" s="177"/>
      <c r="DFU38" s="120"/>
      <c r="DFV38" s="177"/>
      <c r="DFW38" s="120"/>
      <c r="DFX38" s="177"/>
      <c r="DFY38" s="120"/>
      <c r="DFZ38" s="177"/>
      <c r="DGA38" s="120"/>
      <c r="DGB38" s="177"/>
      <c r="DGC38" s="120"/>
      <c r="DGD38" s="177"/>
      <c r="DGE38" s="120"/>
      <c r="DGF38" s="177"/>
      <c r="DGG38" s="120"/>
      <c r="DGH38" s="177"/>
      <c r="DGI38" s="120"/>
      <c r="DGJ38" s="177"/>
      <c r="DGK38" s="120"/>
      <c r="DGL38" s="177"/>
      <c r="DGM38" s="120"/>
      <c r="DGN38" s="177"/>
      <c r="DGO38" s="120"/>
      <c r="DGP38" s="177"/>
      <c r="DGQ38" s="120"/>
      <c r="DGR38" s="177"/>
      <c r="DGS38" s="120"/>
      <c r="DGT38" s="177"/>
      <c r="DGU38" s="120"/>
      <c r="DGV38" s="177"/>
      <c r="DGW38" s="120"/>
      <c r="DGX38" s="177"/>
      <c r="DGY38" s="120"/>
      <c r="DGZ38" s="177"/>
      <c r="DHA38" s="120"/>
      <c r="DHB38" s="177"/>
      <c r="DHC38" s="120"/>
      <c r="DHD38" s="177"/>
      <c r="DHE38" s="120"/>
      <c r="DHF38" s="177"/>
      <c r="DHG38" s="120"/>
      <c r="DHH38" s="177"/>
      <c r="DHI38" s="120"/>
      <c r="DHJ38" s="177"/>
      <c r="DHK38" s="120"/>
      <c r="DHL38" s="177"/>
      <c r="DHM38" s="120"/>
      <c r="DHN38" s="177"/>
      <c r="DHO38" s="120"/>
      <c r="DHP38" s="177"/>
      <c r="DHQ38" s="120"/>
      <c r="DHR38" s="177"/>
      <c r="DHS38" s="120"/>
      <c r="DHT38" s="177"/>
      <c r="DHU38" s="120"/>
      <c r="DHV38" s="177"/>
      <c r="DHW38" s="120"/>
      <c r="DHX38" s="177"/>
      <c r="DHY38" s="120"/>
      <c r="DHZ38" s="177"/>
      <c r="DIA38" s="120"/>
      <c r="DIB38" s="177"/>
      <c r="DIC38" s="120"/>
      <c r="DID38" s="177"/>
      <c r="DIE38" s="120"/>
      <c r="DIF38" s="177"/>
      <c r="DIG38" s="120"/>
      <c r="DIH38" s="177"/>
      <c r="DII38" s="120"/>
      <c r="DIJ38" s="177"/>
      <c r="DIK38" s="120"/>
      <c r="DIL38" s="177"/>
      <c r="DIM38" s="120"/>
      <c r="DIN38" s="177"/>
      <c r="DIO38" s="120"/>
      <c r="DIP38" s="177"/>
      <c r="DIQ38" s="120"/>
      <c r="DIR38" s="177"/>
      <c r="DIS38" s="120"/>
      <c r="DIT38" s="177"/>
      <c r="DIU38" s="120"/>
      <c r="DIV38" s="177"/>
      <c r="DIW38" s="120"/>
      <c r="DIX38" s="177"/>
      <c r="DIY38" s="120"/>
      <c r="DIZ38" s="177"/>
      <c r="DJA38" s="120"/>
      <c r="DJB38" s="177"/>
      <c r="DJC38" s="120"/>
      <c r="DJD38" s="177"/>
      <c r="DJE38" s="120"/>
      <c r="DJF38" s="177"/>
      <c r="DJG38" s="120"/>
      <c r="DJH38" s="177"/>
      <c r="DJI38" s="120"/>
      <c r="DJJ38" s="177"/>
      <c r="DJK38" s="120"/>
      <c r="DJL38" s="177"/>
      <c r="DJM38" s="120"/>
      <c r="DJN38" s="177"/>
      <c r="DJO38" s="120"/>
      <c r="DJP38" s="177"/>
      <c r="DJQ38" s="120"/>
      <c r="DJR38" s="177"/>
      <c r="DJS38" s="120"/>
      <c r="DJT38" s="177"/>
      <c r="DJU38" s="120"/>
      <c r="DJV38" s="177"/>
      <c r="DJW38" s="120"/>
      <c r="DJX38" s="177"/>
      <c r="DJY38" s="120"/>
      <c r="DJZ38" s="177"/>
      <c r="DKA38" s="120"/>
      <c r="DKB38" s="177"/>
      <c r="DKC38" s="120"/>
      <c r="DKD38" s="177"/>
      <c r="DKE38" s="120"/>
      <c r="DKF38" s="177"/>
      <c r="DKG38" s="120"/>
      <c r="DKH38" s="177"/>
      <c r="DKI38" s="120"/>
      <c r="DKJ38" s="177"/>
      <c r="DKK38" s="120"/>
      <c r="DKL38" s="177"/>
      <c r="DKM38" s="120"/>
      <c r="DKN38" s="177"/>
      <c r="DKO38" s="120"/>
      <c r="DKP38" s="177"/>
      <c r="DKQ38" s="120"/>
      <c r="DKR38" s="177"/>
      <c r="DKS38" s="120"/>
      <c r="DKT38" s="177"/>
      <c r="DKU38" s="120"/>
      <c r="DKV38" s="177"/>
      <c r="DKW38" s="120"/>
      <c r="DKX38" s="177"/>
      <c r="DKY38" s="120"/>
      <c r="DKZ38" s="177"/>
      <c r="DLA38" s="120"/>
      <c r="DLB38" s="177"/>
      <c r="DLC38" s="120"/>
      <c r="DLD38" s="177"/>
      <c r="DLE38" s="120"/>
      <c r="DLF38" s="177"/>
      <c r="DLG38" s="120"/>
      <c r="DLH38" s="177"/>
      <c r="DLI38" s="120"/>
      <c r="DLJ38" s="177"/>
      <c r="DLK38" s="120"/>
      <c r="DLL38" s="177"/>
      <c r="DLM38" s="120"/>
      <c r="DLN38" s="177"/>
      <c r="DLO38" s="120"/>
      <c r="DLP38" s="177"/>
      <c r="DLQ38" s="120"/>
      <c r="DLR38" s="177"/>
      <c r="DLS38" s="120"/>
      <c r="DLT38" s="177"/>
      <c r="DLU38" s="120"/>
      <c r="DLV38" s="177"/>
      <c r="DLW38" s="120"/>
      <c r="DLX38" s="177"/>
      <c r="DLY38" s="120"/>
      <c r="DLZ38" s="177"/>
      <c r="DMA38" s="120"/>
      <c r="DMB38" s="177"/>
      <c r="DMC38" s="120"/>
      <c r="DMD38" s="177"/>
      <c r="DME38" s="120"/>
      <c r="DMF38" s="177"/>
      <c r="DMG38" s="120"/>
      <c r="DMH38" s="177"/>
      <c r="DMI38" s="120"/>
      <c r="DMJ38" s="177"/>
      <c r="DMK38" s="120"/>
      <c r="DML38" s="177"/>
      <c r="DMM38" s="120"/>
      <c r="DMN38" s="177"/>
      <c r="DMO38" s="120"/>
      <c r="DMP38" s="177"/>
      <c r="DMQ38" s="120"/>
      <c r="DMR38" s="177"/>
      <c r="DMS38" s="120"/>
      <c r="DMT38" s="177"/>
      <c r="DMU38" s="120"/>
      <c r="DMV38" s="177"/>
      <c r="DMW38" s="120"/>
      <c r="DMX38" s="177"/>
      <c r="DMY38" s="120"/>
      <c r="DMZ38" s="177"/>
      <c r="DNA38" s="120"/>
      <c r="DNB38" s="177"/>
      <c r="DNC38" s="120"/>
      <c r="DND38" s="177"/>
      <c r="DNE38" s="120"/>
      <c r="DNF38" s="177"/>
      <c r="DNG38" s="120"/>
      <c r="DNH38" s="177"/>
      <c r="DNI38" s="120"/>
      <c r="DNJ38" s="177"/>
      <c r="DNK38" s="120"/>
      <c r="DNL38" s="177"/>
      <c r="DNM38" s="120"/>
      <c r="DNN38" s="177"/>
      <c r="DNO38" s="120"/>
      <c r="DNP38" s="177"/>
      <c r="DNQ38" s="120"/>
      <c r="DNR38" s="177"/>
      <c r="DNS38" s="120"/>
      <c r="DNT38" s="177"/>
      <c r="DNU38" s="120"/>
      <c r="DNV38" s="177"/>
      <c r="DNW38" s="120"/>
      <c r="DNX38" s="177"/>
      <c r="DNY38" s="120"/>
      <c r="DNZ38" s="177"/>
      <c r="DOA38" s="120"/>
      <c r="DOB38" s="177"/>
      <c r="DOC38" s="120"/>
      <c r="DOD38" s="177"/>
      <c r="DOE38" s="120"/>
      <c r="DOF38" s="177"/>
      <c r="DOG38" s="120"/>
      <c r="DOH38" s="177"/>
      <c r="DOI38" s="120"/>
      <c r="DOJ38" s="177"/>
      <c r="DOK38" s="120"/>
      <c r="DOL38" s="177"/>
      <c r="DOM38" s="120"/>
      <c r="DON38" s="177"/>
      <c r="DOO38" s="120"/>
      <c r="DOP38" s="177"/>
      <c r="DOQ38" s="120"/>
      <c r="DOR38" s="177"/>
      <c r="DOS38" s="120"/>
      <c r="DOT38" s="177"/>
      <c r="DOU38" s="120"/>
      <c r="DOV38" s="177"/>
      <c r="DOW38" s="120"/>
      <c r="DOX38" s="177"/>
      <c r="DOY38" s="120"/>
      <c r="DOZ38" s="177"/>
      <c r="DPA38" s="120"/>
      <c r="DPB38" s="177"/>
      <c r="DPC38" s="120"/>
      <c r="DPD38" s="177"/>
      <c r="DPE38" s="120"/>
      <c r="DPF38" s="177"/>
      <c r="DPG38" s="120"/>
      <c r="DPH38" s="177"/>
      <c r="DPI38" s="120"/>
      <c r="DPJ38" s="177"/>
      <c r="DPK38" s="120"/>
      <c r="DPL38" s="177"/>
      <c r="DPM38" s="120"/>
      <c r="DPN38" s="177"/>
      <c r="DPO38" s="120"/>
      <c r="DPP38" s="177"/>
      <c r="DPQ38" s="120"/>
      <c r="DPR38" s="177"/>
      <c r="DPS38" s="120"/>
      <c r="DPT38" s="177"/>
      <c r="DPU38" s="120"/>
      <c r="DPV38" s="177"/>
      <c r="DPW38" s="120"/>
      <c r="DPX38" s="177"/>
      <c r="DPY38" s="120"/>
      <c r="DPZ38" s="177"/>
      <c r="DQA38" s="120"/>
      <c r="DQB38" s="177"/>
      <c r="DQC38" s="120"/>
      <c r="DQD38" s="177"/>
      <c r="DQE38" s="120"/>
      <c r="DQF38" s="177"/>
      <c r="DQG38" s="120"/>
      <c r="DQH38" s="177"/>
      <c r="DQI38" s="120"/>
      <c r="DQJ38" s="177"/>
      <c r="DQK38" s="120"/>
      <c r="DQL38" s="177"/>
      <c r="DQM38" s="120"/>
      <c r="DQN38" s="177"/>
      <c r="DQO38" s="120"/>
      <c r="DQP38" s="177"/>
      <c r="DQQ38" s="120"/>
      <c r="DQR38" s="177"/>
      <c r="DQS38" s="120"/>
      <c r="DQT38" s="177"/>
      <c r="DQU38" s="120"/>
      <c r="DQV38" s="177"/>
      <c r="DQW38" s="120"/>
      <c r="DQX38" s="177"/>
      <c r="DQY38" s="120"/>
      <c r="DQZ38" s="177"/>
      <c r="DRA38" s="120"/>
      <c r="DRB38" s="177"/>
      <c r="DRC38" s="120"/>
      <c r="DRD38" s="177"/>
      <c r="DRE38" s="120"/>
      <c r="DRF38" s="177"/>
      <c r="DRG38" s="120"/>
      <c r="DRH38" s="177"/>
      <c r="DRI38" s="120"/>
      <c r="DRJ38" s="177"/>
      <c r="DRK38" s="120"/>
      <c r="DRL38" s="177"/>
      <c r="DRM38" s="120"/>
      <c r="DRN38" s="177"/>
      <c r="DRO38" s="120"/>
      <c r="DRP38" s="177"/>
      <c r="DRQ38" s="120"/>
      <c r="DRR38" s="177"/>
      <c r="DRS38" s="120"/>
      <c r="DRT38" s="177"/>
      <c r="DRU38" s="120"/>
      <c r="DRV38" s="177"/>
      <c r="DRW38" s="120"/>
      <c r="DRX38" s="177"/>
      <c r="DRY38" s="120"/>
      <c r="DRZ38" s="177"/>
      <c r="DSA38" s="120"/>
      <c r="DSB38" s="177"/>
      <c r="DSC38" s="120"/>
      <c r="DSD38" s="177"/>
      <c r="DSE38" s="120"/>
      <c r="DSF38" s="177"/>
      <c r="DSG38" s="120"/>
      <c r="DSH38" s="177"/>
      <c r="DSI38" s="120"/>
      <c r="DSJ38" s="177"/>
      <c r="DSK38" s="120"/>
      <c r="DSL38" s="177"/>
      <c r="DSM38" s="120"/>
      <c r="DSN38" s="177"/>
      <c r="DSO38" s="120"/>
      <c r="DSP38" s="177"/>
      <c r="DSQ38" s="120"/>
      <c r="DSR38" s="177"/>
      <c r="DSS38" s="120"/>
      <c r="DST38" s="177"/>
      <c r="DSU38" s="120"/>
      <c r="DSV38" s="177"/>
      <c r="DSW38" s="120"/>
      <c r="DSX38" s="177"/>
      <c r="DSY38" s="120"/>
      <c r="DSZ38" s="177"/>
      <c r="DTA38" s="120"/>
      <c r="DTB38" s="177"/>
      <c r="DTC38" s="120"/>
      <c r="DTD38" s="177"/>
      <c r="DTE38" s="120"/>
      <c r="DTF38" s="177"/>
      <c r="DTG38" s="120"/>
      <c r="DTH38" s="177"/>
      <c r="DTI38" s="120"/>
      <c r="DTJ38" s="177"/>
      <c r="DTK38" s="120"/>
      <c r="DTL38" s="177"/>
      <c r="DTM38" s="120"/>
      <c r="DTN38" s="177"/>
      <c r="DTO38" s="120"/>
      <c r="DTP38" s="177"/>
      <c r="DTQ38" s="120"/>
      <c r="DTR38" s="177"/>
      <c r="DTS38" s="120"/>
      <c r="DTT38" s="177"/>
      <c r="DTU38" s="120"/>
      <c r="DTV38" s="177"/>
      <c r="DTW38" s="120"/>
      <c r="DTX38" s="177"/>
      <c r="DTY38" s="120"/>
      <c r="DTZ38" s="177"/>
      <c r="DUA38" s="120"/>
      <c r="DUB38" s="177"/>
      <c r="DUC38" s="120"/>
      <c r="DUD38" s="177"/>
      <c r="DUE38" s="120"/>
      <c r="DUF38" s="177"/>
      <c r="DUG38" s="120"/>
      <c r="DUH38" s="177"/>
      <c r="DUI38" s="120"/>
      <c r="DUJ38" s="177"/>
      <c r="DUK38" s="120"/>
      <c r="DUL38" s="177"/>
      <c r="DUM38" s="120"/>
      <c r="DUN38" s="177"/>
      <c r="DUO38" s="120"/>
      <c r="DUP38" s="177"/>
      <c r="DUQ38" s="120"/>
      <c r="DUR38" s="177"/>
      <c r="DUS38" s="120"/>
      <c r="DUT38" s="177"/>
      <c r="DUU38" s="120"/>
      <c r="DUV38" s="177"/>
      <c r="DUW38" s="120"/>
      <c r="DUX38" s="177"/>
      <c r="DUY38" s="120"/>
      <c r="DUZ38" s="177"/>
      <c r="DVA38" s="120"/>
      <c r="DVB38" s="177"/>
      <c r="DVC38" s="120"/>
      <c r="DVD38" s="177"/>
      <c r="DVE38" s="120"/>
      <c r="DVF38" s="177"/>
      <c r="DVG38" s="120"/>
      <c r="DVH38" s="177"/>
      <c r="DVI38" s="120"/>
      <c r="DVJ38" s="177"/>
      <c r="DVK38" s="120"/>
      <c r="DVL38" s="177"/>
      <c r="DVM38" s="120"/>
      <c r="DVN38" s="177"/>
      <c r="DVO38" s="120"/>
      <c r="DVP38" s="177"/>
      <c r="DVQ38" s="120"/>
      <c r="DVR38" s="177"/>
      <c r="DVS38" s="120"/>
      <c r="DVT38" s="177"/>
      <c r="DVU38" s="120"/>
      <c r="DVV38" s="177"/>
      <c r="DVW38" s="120"/>
      <c r="DVX38" s="177"/>
      <c r="DVY38" s="120"/>
      <c r="DVZ38" s="177"/>
      <c r="DWA38" s="120"/>
      <c r="DWB38" s="177"/>
      <c r="DWC38" s="120"/>
      <c r="DWD38" s="177"/>
      <c r="DWE38" s="120"/>
      <c r="DWF38" s="177"/>
      <c r="DWG38" s="120"/>
      <c r="DWH38" s="177"/>
      <c r="DWI38" s="120"/>
      <c r="DWJ38" s="177"/>
      <c r="DWK38" s="120"/>
      <c r="DWL38" s="177"/>
      <c r="DWM38" s="120"/>
      <c r="DWN38" s="177"/>
      <c r="DWO38" s="120"/>
      <c r="DWP38" s="177"/>
      <c r="DWQ38" s="120"/>
      <c r="DWR38" s="177"/>
      <c r="DWS38" s="120"/>
      <c r="DWT38" s="177"/>
      <c r="DWU38" s="120"/>
      <c r="DWV38" s="177"/>
      <c r="DWW38" s="120"/>
      <c r="DWX38" s="177"/>
      <c r="DWY38" s="120"/>
      <c r="DWZ38" s="177"/>
      <c r="DXA38" s="120"/>
      <c r="DXB38" s="177"/>
      <c r="DXC38" s="120"/>
      <c r="DXD38" s="177"/>
      <c r="DXE38" s="120"/>
      <c r="DXF38" s="177"/>
      <c r="DXG38" s="120"/>
      <c r="DXH38" s="177"/>
      <c r="DXI38" s="120"/>
      <c r="DXJ38" s="177"/>
      <c r="DXK38" s="120"/>
      <c r="DXL38" s="177"/>
      <c r="DXM38" s="120"/>
      <c r="DXN38" s="177"/>
      <c r="DXO38" s="120"/>
      <c r="DXP38" s="177"/>
      <c r="DXQ38" s="120"/>
      <c r="DXR38" s="177"/>
      <c r="DXS38" s="120"/>
      <c r="DXT38" s="177"/>
      <c r="DXU38" s="120"/>
      <c r="DXV38" s="177"/>
      <c r="DXW38" s="120"/>
      <c r="DXX38" s="177"/>
      <c r="DXY38" s="120"/>
      <c r="DXZ38" s="177"/>
      <c r="DYA38" s="120"/>
      <c r="DYB38" s="177"/>
      <c r="DYC38" s="120"/>
      <c r="DYD38" s="177"/>
      <c r="DYE38" s="120"/>
      <c r="DYF38" s="177"/>
      <c r="DYG38" s="120"/>
      <c r="DYH38" s="177"/>
      <c r="DYI38" s="120"/>
      <c r="DYJ38" s="177"/>
      <c r="DYK38" s="120"/>
      <c r="DYL38" s="177"/>
      <c r="DYM38" s="120"/>
      <c r="DYN38" s="177"/>
      <c r="DYO38" s="120"/>
      <c r="DYP38" s="177"/>
      <c r="DYQ38" s="120"/>
      <c r="DYR38" s="177"/>
      <c r="DYS38" s="120"/>
      <c r="DYT38" s="177"/>
      <c r="DYU38" s="120"/>
      <c r="DYV38" s="177"/>
      <c r="DYW38" s="120"/>
      <c r="DYX38" s="177"/>
      <c r="DYY38" s="120"/>
      <c r="DYZ38" s="177"/>
      <c r="DZA38" s="120"/>
      <c r="DZB38" s="177"/>
      <c r="DZC38" s="120"/>
      <c r="DZD38" s="177"/>
      <c r="DZE38" s="120"/>
      <c r="DZF38" s="177"/>
      <c r="DZG38" s="120"/>
      <c r="DZH38" s="177"/>
      <c r="DZI38" s="120"/>
      <c r="DZJ38" s="177"/>
      <c r="DZK38" s="120"/>
      <c r="DZL38" s="177"/>
      <c r="DZM38" s="120"/>
      <c r="DZN38" s="177"/>
      <c r="DZO38" s="120"/>
      <c r="DZP38" s="177"/>
      <c r="DZQ38" s="120"/>
      <c r="DZR38" s="177"/>
      <c r="DZS38" s="120"/>
      <c r="DZT38" s="177"/>
      <c r="DZU38" s="120"/>
      <c r="DZV38" s="177"/>
      <c r="DZW38" s="120"/>
      <c r="DZX38" s="177"/>
      <c r="DZY38" s="120"/>
      <c r="DZZ38" s="177"/>
      <c r="EAA38" s="120"/>
      <c r="EAB38" s="177"/>
      <c r="EAC38" s="120"/>
      <c r="EAD38" s="177"/>
      <c r="EAE38" s="120"/>
      <c r="EAF38" s="177"/>
      <c r="EAG38" s="120"/>
      <c r="EAH38" s="177"/>
      <c r="EAI38" s="120"/>
      <c r="EAJ38" s="177"/>
      <c r="EAK38" s="120"/>
      <c r="EAL38" s="177"/>
      <c r="EAM38" s="120"/>
      <c r="EAN38" s="177"/>
      <c r="EAO38" s="120"/>
      <c r="EAP38" s="177"/>
      <c r="EAQ38" s="120"/>
      <c r="EAR38" s="177"/>
      <c r="EAS38" s="120"/>
      <c r="EAT38" s="177"/>
      <c r="EAU38" s="120"/>
      <c r="EAV38" s="177"/>
      <c r="EAW38" s="120"/>
      <c r="EAX38" s="177"/>
      <c r="EAY38" s="120"/>
      <c r="EAZ38" s="177"/>
      <c r="EBA38" s="120"/>
      <c r="EBB38" s="177"/>
      <c r="EBC38" s="120"/>
      <c r="EBD38" s="177"/>
      <c r="EBE38" s="120"/>
      <c r="EBF38" s="177"/>
      <c r="EBG38" s="120"/>
      <c r="EBH38" s="177"/>
      <c r="EBI38" s="120"/>
      <c r="EBJ38" s="177"/>
      <c r="EBK38" s="120"/>
      <c r="EBL38" s="177"/>
      <c r="EBM38" s="120"/>
      <c r="EBN38" s="177"/>
      <c r="EBO38" s="120"/>
      <c r="EBP38" s="177"/>
      <c r="EBQ38" s="120"/>
      <c r="EBR38" s="177"/>
      <c r="EBS38" s="120"/>
      <c r="EBT38" s="177"/>
      <c r="EBU38" s="120"/>
      <c r="EBV38" s="177"/>
      <c r="EBW38" s="120"/>
      <c r="EBX38" s="177"/>
      <c r="EBY38" s="120"/>
      <c r="EBZ38" s="177"/>
      <c r="ECA38" s="120"/>
      <c r="ECB38" s="177"/>
      <c r="ECC38" s="120"/>
      <c r="ECD38" s="177"/>
      <c r="ECE38" s="120"/>
      <c r="ECF38" s="177"/>
      <c r="ECG38" s="120"/>
      <c r="ECH38" s="177"/>
      <c r="ECI38" s="120"/>
      <c r="ECJ38" s="177"/>
      <c r="ECK38" s="120"/>
      <c r="ECL38" s="177"/>
      <c r="ECM38" s="120"/>
      <c r="ECN38" s="177"/>
      <c r="ECO38" s="120"/>
      <c r="ECP38" s="177"/>
      <c r="ECQ38" s="120"/>
      <c r="ECR38" s="177"/>
      <c r="ECS38" s="120"/>
      <c r="ECT38" s="177"/>
      <c r="ECU38" s="120"/>
      <c r="ECV38" s="177"/>
      <c r="ECW38" s="120"/>
      <c r="ECX38" s="177"/>
      <c r="ECY38" s="120"/>
      <c r="ECZ38" s="177"/>
      <c r="EDA38" s="120"/>
      <c r="EDB38" s="177"/>
      <c r="EDC38" s="120"/>
      <c r="EDD38" s="177"/>
      <c r="EDE38" s="120"/>
      <c r="EDF38" s="177"/>
      <c r="EDG38" s="120"/>
      <c r="EDH38" s="177"/>
      <c r="EDI38" s="120"/>
      <c r="EDJ38" s="177"/>
      <c r="EDK38" s="120"/>
      <c r="EDL38" s="177"/>
      <c r="EDM38" s="120"/>
      <c r="EDN38" s="177"/>
      <c r="EDO38" s="120"/>
      <c r="EDP38" s="177"/>
      <c r="EDQ38" s="120"/>
      <c r="EDR38" s="177"/>
      <c r="EDS38" s="120"/>
      <c r="EDT38" s="177"/>
      <c r="EDU38" s="120"/>
      <c r="EDV38" s="177"/>
      <c r="EDW38" s="120"/>
      <c r="EDX38" s="177"/>
      <c r="EDY38" s="120"/>
      <c r="EDZ38" s="177"/>
      <c r="EEA38" s="120"/>
      <c r="EEB38" s="177"/>
      <c r="EEC38" s="120"/>
      <c r="EED38" s="177"/>
      <c r="EEE38" s="120"/>
      <c r="EEF38" s="177"/>
      <c r="EEG38" s="120"/>
      <c r="EEH38" s="177"/>
      <c r="EEI38" s="120"/>
      <c r="EEJ38" s="177"/>
      <c r="EEK38" s="120"/>
      <c r="EEL38" s="177"/>
      <c r="EEM38" s="120"/>
      <c r="EEN38" s="177"/>
      <c r="EEO38" s="120"/>
      <c r="EEP38" s="177"/>
      <c r="EEQ38" s="120"/>
      <c r="EER38" s="177"/>
      <c r="EES38" s="120"/>
      <c r="EET38" s="177"/>
      <c r="EEU38" s="120"/>
      <c r="EEV38" s="177"/>
      <c r="EEW38" s="120"/>
      <c r="EEX38" s="177"/>
      <c r="EEY38" s="120"/>
      <c r="EEZ38" s="177"/>
      <c r="EFA38" s="120"/>
      <c r="EFB38" s="177"/>
      <c r="EFC38" s="120"/>
      <c r="EFD38" s="177"/>
      <c r="EFE38" s="120"/>
      <c r="EFF38" s="177"/>
      <c r="EFG38" s="120"/>
      <c r="EFH38" s="177"/>
      <c r="EFI38" s="120"/>
      <c r="EFJ38" s="177"/>
      <c r="EFK38" s="120"/>
      <c r="EFL38" s="177"/>
      <c r="EFM38" s="120"/>
      <c r="EFN38" s="177"/>
      <c r="EFO38" s="120"/>
      <c r="EFP38" s="177"/>
      <c r="EFQ38" s="120"/>
      <c r="EFR38" s="177"/>
      <c r="EFS38" s="120"/>
      <c r="EFT38" s="177"/>
      <c r="EFU38" s="120"/>
      <c r="EFV38" s="177"/>
      <c r="EFW38" s="120"/>
      <c r="EFX38" s="177"/>
      <c r="EFY38" s="120"/>
      <c r="EFZ38" s="177"/>
      <c r="EGA38" s="120"/>
      <c r="EGB38" s="177"/>
      <c r="EGC38" s="120"/>
      <c r="EGD38" s="177"/>
      <c r="EGE38" s="120"/>
      <c r="EGF38" s="177"/>
      <c r="EGG38" s="120"/>
      <c r="EGH38" s="177"/>
      <c r="EGI38" s="120"/>
      <c r="EGJ38" s="177"/>
      <c r="EGK38" s="120"/>
      <c r="EGL38" s="177"/>
      <c r="EGM38" s="120"/>
      <c r="EGN38" s="177"/>
      <c r="EGO38" s="120"/>
      <c r="EGP38" s="177"/>
      <c r="EGQ38" s="120"/>
      <c r="EGR38" s="177"/>
      <c r="EGS38" s="120"/>
      <c r="EGT38" s="177"/>
      <c r="EGU38" s="120"/>
      <c r="EGV38" s="177"/>
      <c r="EGW38" s="120"/>
      <c r="EGX38" s="177"/>
      <c r="EGY38" s="120"/>
      <c r="EGZ38" s="177"/>
      <c r="EHA38" s="120"/>
      <c r="EHB38" s="177"/>
      <c r="EHC38" s="120"/>
      <c r="EHD38" s="177"/>
      <c r="EHE38" s="120"/>
      <c r="EHF38" s="177"/>
      <c r="EHG38" s="120"/>
      <c r="EHH38" s="177"/>
      <c r="EHI38" s="120"/>
      <c r="EHJ38" s="177"/>
      <c r="EHK38" s="120"/>
      <c r="EHL38" s="177"/>
      <c r="EHM38" s="120"/>
      <c r="EHN38" s="177"/>
      <c r="EHO38" s="120"/>
      <c r="EHP38" s="177"/>
      <c r="EHQ38" s="120"/>
      <c r="EHR38" s="177"/>
      <c r="EHS38" s="120"/>
      <c r="EHT38" s="177"/>
      <c r="EHU38" s="120"/>
      <c r="EHV38" s="177"/>
      <c r="EHW38" s="120"/>
      <c r="EHX38" s="177"/>
      <c r="EHY38" s="120"/>
      <c r="EHZ38" s="177"/>
      <c r="EIA38" s="120"/>
      <c r="EIB38" s="177"/>
      <c r="EIC38" s="120"/>
      <c r="EID38" s="177"/>
      <c r="EIE38" s="120"/>
      <c r="EIF38" s="177"/>
      <c r="EIG38" s="120"/>
      <c r="EIH38" s="177"/>
      <c r="EII38" s="120"/>
      <c r="EIJ38" s="177"/>
      <c r="EIK38" s="120"/>
      <c r="EIL38" s="177"/>
      <c r="EIM38" s="120"/>
      <c r="EIN38" s="177"/>
      <c r="EIO38" s="120"/>
      <c r="EIP38" s="177"/>
      <c r="EIQ38" s="120"/>
      <c r="EIR38" s="177"/>
      <c r="EIS38" s="120"/>
      <c r="EIT38" s="177"/>
      <c r="EIU38" s="120"/>
      <c r="EIV38" s="177"/>
      <c r="EIW38" s="120"/>
      <c r="EIX38" s="177"/>
      <c r="EIY38" s="120"/>
      <c r="EIZ38" s="177"/>
      <c r="EJA38" s="120"/>
      <c r="EJB38" s="177"/>
      <c r="EJC38" s="120"/>
      <c r="EJD38" s="177"/>
      <c r="EJE38" s="120"/>
      <c r="EJF38" s="177"/>
      <c r="EJG38" s="120"/>
      <c r="EJH38" s="177"/>
      <c r="EJI38" s="120"/>
      <c r="EJJ38" s="177"/>
      <c r="EJK38" s="120"/>
      <c r="EJL38" s="177"/>
      <c r="EJM38" s="120"/>
      <c r="EJN38" s="177"/>
      <c r="EJO38" s="120"/>
      <c r="EJP38" s="177"/>
      <c r="EJQ38" s="120"/>
      <c r="EJR38" s="177"/>
      <c r="EJS38" s="120"/>
      <c r="EJT38" s="177"/>
      <c r="EJU38" s="120"/>
      <c r="EJV38" s="177"/>
      <c r="EJW38" s="120"/>
      <c r="EJX38" s="177"/>
      <c r="EJY38" s="120"/>
      <c r="EJZ38" s="177"/>
      <c r="EKA38" s="120"/>
      <c r="EKB38" s="177"/>
      <c r="EKC38" s="120"/>
      <c r="EKD38" s="177"/>
      <c r="EKE38" s="120"/>
      <c r="EKF38" s="177"/>
      <c r="EKG38" s="120"/>
      <c r="EKH38" s="177"/>
      <c r="EKI38" s="120"/>
      <c r="EKJ38" s="177"/>
      <c r="EKK38" s="120"/>
      <c r="EKL38" s="177"/>
      <c r="EKM38" s="120"/>
      <c r="EKN38" s="177"/>
      <c r="EKO38" s="120"/>
      <c r="EKP38" s="177"/>
      <c r="EKQ38" s="120"/>
      <c r="EKR38" s="177"/>
      <c r="EKS38" s="120"/>
      <c r="EKT38" s="177"/>
      <c r="EKU38" s="120"/>
      <c r="EKV38" s="177"/>
      <c r="EKW38" s="120"/>
      <c r="EKX38" s="177"/>
      <c r="EKY38" s="120"/>
      <c r="EKZ38" s="177"/>
      <c r="ELA38" s="120"/>
      <c r="ELB38" s="177"/>
      <c r="ELC38" s="120"/>
      <c r="ELD38" s="177"/>
      <c r="ELE38" s="120"/>
      <c r="ELF38" s="177"/>
      <c r="ELG38" s="120"/>
      <c r="ELH38" s="177"/>
      <c r="ELI38" s="120"/>
      <c r="ELJ38" s="177"/>
      <c r="ELK38" s="120"/>
      <c r="ELL38" s="177"/>
      <c r="ELM38" s="120"/>
      <c r="ELN38" s="177"/>
      <c r="ELO38" s="120"/>
      <c r="ELP38" s="177"/>
      <c r="ELQ38" s="120"/>
      <c r="ELR38" s="177"/>
      <c r="ELS38" s="120"/>
      <c r="ELT38" s="177"/>
      <c r="ELU38" s="120"/>
      <c r="ELV38" s="177"/>
      <c r="ELW38" s="120"/>
      <c r="ELX38" s="177"/>
      <c r="ELY38" s="120"/>
      <c r="ELZ38" s="177"/>
      <c r="EMA38" s="120"/>
      <c r="EMB38" s="177"/>
      <c r="EMC38" s="120"/>
      <c r="EMD38" s="177"/>
      <c r="EME38" s="120"/>
      <c r="EMF38" s="177"/>
      <c r="EMG38" s="120"/>
      <c r="EMH38" s="177"/>
      <c r="EMI38" s="120"/>
      <c r="EMJ38" s="177"/>
      <c r="EMK38" s="120"/>
      <c r="EML38" s="177"/>
      <c r="EMM38" s="120"/>
      <c r="EMN38" s="177"/>
      <c r="EMO38" s="120"/>
      <c r="EMP38" s="177"/>
      <c r="EMQ38" s="120"/>
      <c r="EMR38" s="177"/>
      <c r="EMS38" s="120"/>
      <c r="EMT38" s="177"/>
      <c r="EMU38" s="120"/>
      <c r="EMV38" s="177"/>
      <c r="EMW38" s="120"/>
      <c r="EMX38" s="177"/>
      <c r="EMY38" s="120"/>
      <c r="EMZ38" s="177"/>
      <c r="ENA38" s="120"/>
      <c r="ENB38" s="177"/>
      <c r="ENC38" s="120"/>
      <c r="END38" s="177"/>
      <c r="ENE38" s="120"/>
      <c r="ENF38" s="177"/>
      <c r="ENG38" s="120"/>
      <c r="ENH38" s="177"/>
      <c r="ENI38" s="120"/>
      <c r="ENJ38" s="177"/>
      <c r="ENK38" s="120"/>
      <c r="ENL38" s="177"/>
      <c r="ENM38" s="120"/>
      <c r="ENN38" s="177"/>
      <c r="ENO38" s="120"/>
      <c r="ENP38" s="177"/>
      <c r="ENQ38" s="120"/>
      <c r="ENR38" s="177"/>
      <c r="ENS38" s="120"/>
      <c r="ENT38" s="177"/>
      <c r="ENU38" s="120"/>
      <c r="ENV38" s="177"/>
      <c r="ENW38" s="120"/>
      <c r="ENX38" s="177"/>
      <c r="ENY38" s="120"/>
      <c r="ENZ38" s="177"/>
      <c r="EOA38" s="120"/>
      <c r="EOB38" s="177"/>
      <c r="EOC38" s="120"/>
      <c r="EOD38" s="177"/>
      <c r="EOE38" s="120"/>
      <c r="EOF38" s="177"/>
      <c r="EOG38" s="120"/>
      <c r="EOH38" s="177"/>
      <c r="EOI38" s="120"/>
      <c r="EOJ38" s="177"/>
      <c r="EOK38" s="120"/>
      <c r="EOL38" s="177"/>
      <c r="EOM38" s="120"/>
      <c r="EON38" s="177"/>
      <c r="EOO38" s="120"/>
      <c r="EOP38" s="177"/>
      <c r="EOQ38" s="120"/>
      <c r="EOR38" s="177"/>
      <c r="EOS38" s="120"/>
      <c r="EOT38" s="177"/>
      <c r="EOU38" s="120"/>
      <c r="EOV38" s="177"/>
      <c r="EOW38" s="120"/>
      <c r="EOX38" s="177"/>
      <c r="EOY38" s="120"/>
      <c r="EOZ38" s="177"/>
      <c r="EPA38" s="120"/>
      <c r="EPB38" s="177"/>
      <c r="EPC38" s="120"/>
      <c r="EPD38" s="177"/>
      <c r="EPE38" s="120"/>
      <c r="EPF38" s="177"/>
      <c r="EPG38" s="120"/>
      <c r="EPH38" s="177"/>
      <c r="EPI38" s="120"/>
      <c r="EPJ38" s="177"/>
      <c r="EPK38" s="120"/>
      <c r="EPL38" s="177"/>
      <c r="EPM38" s="120"/>
      <c r="EPN38" s="177"/>
      <c r="EPO38" s="120"/>
      <c r="EPP38" s="177"/>
      <c r="EPQ38" s="120"/>
      <c r="EPR38" s="177"/>
      <c r="EPS38" s="120"/>
      <c r="EPT38" s="177"/>
      <c r="EPU38" s="120"/>
      <c r="EPV38" s="177"/>
      <c r="EPW38" s="120"/>
      <c r="EPX38" s="177"/>
      <c r="EPY38" s="120"/>
      <c r="EPZ38" s="177"/>
      <c r="EQA38" s="120"/>
      <c r="EQB38" s="177"/>
      <c r="EQC38" s="120"/>
      <c r="EQD38" s="177"/>
      <c r="EQE38" s="120"/>
      <c r="EQF38" s="177"/>
      <c r="EQG38" s="120"/>
      <c r="EQH38" s="177"/>
      <c r="EQI38" s="120"/>
      <c r="EQJ38" s="177"/>
      <c r="EQK38" s="120"/>
      <c r="EQL38" s="177"/>
      <c r="EQM38" s="120"/>
      <c r="EQN38" s="177"/>
      <c r="EQO38" s="120"/>
      <c r="EQP38" s="177"/>
      <c r="EQQ38" s="120"/>
      <c r="EQR38" s="177"/>
      <c r="EQS38" s="120"/>
      <c r="EQT38" s="177"/>
      <c r="EQU38" s="120"/>
      <c r="EQV38" s="177"/>
      <c r="EQW38" s="120"/>
      <c r="EQX38" s="177"/>
      <c r="EQY38" s="120"/>
      <c r="EQZ38" s="177"/>
      <c r="ERA38" s="120"/>
      <c r="ERB38" s="177"/>
      <c r="ERC38" s="120"/>
      <c r="ERD38" s="177"/>
      <c r="ERE38" s="120"/>
      <c r="ERF38" s="177"/>
      <c r="ERG38" s="120"/>
      <c r="ERH38" s="177"/>
      <c r="ERI38" s="120"/>
      <c r="ERJ38" s="177"/>
      <c r="ERK38" s="120"/>
      <c r="ERL38" s="177"/>
      <c r="ERM38" s="120"/>
      <c r="ERN38" s="177"/>
      <c r="ERO38" s="120"/>
      <c r="ERP38" s="177"/>
      <c r="ERQ38" s="120"/>
      <c r="ERR38" s="177"/>
      <c r="ERS38" s="120"/>
      <c r="ERT38" s="177"/>
      <c r="ERU38" s="120"/>
      <c r="ERV38" s="177"/>
      <c r="ERW38" s="120"/>
      <c r="ERX38" s="177"/>
      <c r="ERY38" s="120"/>
      <c r="ERZ38" s="177"/>
      <c r="ESA38" s="120"/>
      <c r="ESB38" s="177"/>
      <c r="ESC38" s="120"/>
      <c r="ESD38" s="177"/>
      <c r="ESE38" s="120"/>
      <c r="ESF38" s="177"/>
      <c r="ESG38" s="120"/>
      <c r="ESH38" s="177"/>
      <c r="ESI38" s="120"/>
      <c r="ESJ38" s="177"/>
      <c r="ESK38" s="120"/>
      <c r="ESL38" s="177"/>
      <c r="ESM38" s="120"/>
      <c r="ESN38" s="177"/>
      <c r="ESO38" s="120"/>
      <c r="ESP38" s="177"/>
      <c r="ESQ38" s="120"/>
      <c r="ESR38" s="177"/>
      <c r="ESS38" s="120"/>
      <c r="EST38" s="177"/>
      <c r="ESU38" s="120"/>
      <c r="ESV38" s="177"/>
      <c r="ESW38" s="120"/>
      <c r="ESX38" s="177"/>
      <c r="ESY38" s="120"/>
      <c r="ESZ38" s="177"/>
      <c r="ETA38" s="120"/>
      <c r="ETB38" s="177"/>
      <c r="ETC38" s="120"/>
      <c r="ETD38" s="177"/>
      <c r="ETE38" s="120"/>
      <c r="ETF38" s="177"/>
      <c r="ETG38" s="120"/>
      <c r="ETH38" s="177"/>
      <c r="ETI38" s="120"/>
      <c r="ETJ38" s="177"/>
      <c r="ETK38" s="120"/>
      <c r="ETL38" s="177"/>
      <c r="ETM38" s="120"/>
      <c r="ETN38" s="177"/>
      <c r="ETO38" s="120"/>
      <c r="ETP38" s="177"/>
      <c r="ETQ38" s="120"/>
      <c r="ETR38" s="177"/>
      <c r="ETS38" s="120"/>
      <c r="ETT38" s="177"/>
      <c r="ETU38" s="120"/>
      <c r="ETV38" s="177"/>
      <c r="ETW38" s="120"/>
      <c r="ETX38" s="177"/>
      <c r="ETY38" s="120"/>
      <c r="ETZ38" s="177"/>
      <c r="EUA38" s="120"/>
      <c r="EUB38" s="177"/>
      <c r="EUC38" s="120"/>
      <c r="EUD38" s="177"/>
      <c r="EUE38" s="120"/>
      <c r="EUF38" s="177"/>
      <c r="EUG38" s="120"/>
      <c r="EUH38" s="177"/>
      <c r="EUI38" s="120"/>
      <c r="EUJ38" s="177"/>
      <c r="EUK38" s="120"/>
      <c r="EUL38" s="177"/>
      <c r="EUM38" s="120"/>
      <c r="EUN38" s="177"/>
      <c r="EUO38" s="120"/>
      <c r="EUP38" s="177"/>
      <c r="EUQ38" s="120"/>
      <c r="EUR38" s="177"/>
      <c r="EUS38" s="120"/>
      <c r="EUT38" s="177"/>
      <c r="EUU38" s="120"/>
      <c r="EUV38" s="177"/>
      <c r="EUW38" s="120"/>
      <c r="EUX38" s="177"/>
      <c r="EUY38" s="120"/>
      <c r="EUZ38" s="177"/>
      <c r="EVA38" s="120"/>
      <c r="EVB38" s="177"/>
      <c r="EVC38" s="120"/>
      <c r="EVD38" s="177"/>
      <c r="EVE38" s="120"/>
      <c r="EVF38" s="177"/>
      <c r="EVG38" s="120"/>
      <c r="EVH38" s="177"/>
      <c r="EVI38" s="120"/>
      <c r="EVJ38" s="177"/>
      <c r="EVK38" s="120"/>
      <c r="EVL38" s="177"/>
      <c r="EVM38" s="120"/>
      <c r="EVN38" s="177"/>
      <c r="EVO38" s="120"/>
      <c r="EVP38" s="177"/>
      <c r="EVQ38" s="120"/>
      <c r="EVR38" s="177"/>
      <c r="EVS38" s="120"/>
      <c r="EVT38" s="177"/>
      <c r="EVU38" s="120"/>
      <c r="EVV38" s="177"/>
      <c r="EVW38" s="120"/>
      <c r="EVX38" s="177"/>
      <c r="EVY38" s="120"/>
      <c r="EVZ38" s="177"/>
      <c r="EWA38" s="120"/>
      <c r="EWB38" s="177"/>
      <c r="EWC38" s="120"/>
      <c r="EWD38" s="177"/>
      <c r="EWE38" s="120"/>
      <c r="EWF38" s="177"/>
      <c r="EWG38" s="120"/>
      <c r="EWH38" s="177"/>
      <c r="EWI38" s="120"/>
      <c r="EWJ38" s="177"/>
      <c r="EWK38" s="120"/>
      <c r="EWL38" s="177"/>
      <c r="EWM38" s="120"/>
      <c r="EWN38" s="177"/>
      <c r="EWO38" s="120"/>
      <c r="EWP38" s="177"/>
      <c r="EWQ38" s="120"/>
      <c r="EWR38" s="177"/>
      <c r="EWS38" s="120"/>
      <c r="EWT38" s="177"/>
      <c r="EWU38" s="120"/>
      <c r="EWV38" s="177"/>
      <c r="EWW38" s="120"/>
      <c r="EWX38" s="177"/>
      <c r="EWY38" s="120"/>
      <c r="EWZ38" s="177"/>
      <c r="EXA38" s="120"/>
      <c r="EXB38" s="177"/>
      <c r="EXC38" s="120"/>
      <c r="EXD38" s="177"/>
      <c r="EXE38" s="120"/>
      <c r="EXF38" s="177"/>
      <c r="EXG38" s="120"/>
      <c r="EXH38" s="177"/>
      <c r="EXI38" s="120"/>
      <c r="EXJ38" s="177"/>
      <c r="EXK38" s="120"/>
      <c r="EXL38" s="177"/>
      <c r="EXM38" s="120"/>
      <c r="EXN38" s="177"/>
      <c r="EXO38" s="120"/>
      <c r="EXP38" s="177"/>
      <c r="EXQ38" s="120"/>
      <c r="EXR38" s="177"/>
      <c r="EXS38" s="120"/>
      <c r="EXT38" s="177"/>
      <c r="EXU38" s="120"/>
      <c r="EXV38" s="177"/>
      <c r="EXW38" s="120"/>
      <c r="EXX38" s="177"/>
      <c r="EXY38" s="120"/>
      <c r="EXZ38" s="177"/>
      <c r="EYA38" s="120"/>
      <c r="EYB38" s="177"/>
      <c r="EYC38" s="120"/>
      <c r="EYD38" s="177"/>
      <c r="EYE38" s="120"/>
      <c r="EYF38" s="177"/>
      <c r="EYG38" s="120"/>
      <c r="EYH38" s="177"/>
      <c r="EYI38" s="120"/>
      <c r="EYJ38" s="177"/>
      <c r="EYK38" s="120"/>
      <c r="EYL38" s="177"/>
      <c r="EYM38" s="120"/>
      <c r="EYN38" s="177"/>
      <c r="EYO38" s="120"/>
      <c r="EYP38" s="177"/>
      <c r="EYQ38" s="120"/>
      <c r="EYR38" s="177"/>
      <c r="EYS38" s="120"/>
      <c r="EYT38" s="177"/>
      <c r="EYU38" s="120"/>
      <c r="EYV38" s="177"/>
      <c r="EYW38" s="120"/>
      <c r="EYX38" s="177"/>
      <c r="EYY38" s="120"/>
      <c r="EYZ38" s="177"/>
      <c r="EZA38" s="120"/>
      <c r="EZB38" s="177"/>
      <c r="EZC38" s="120"/>
      <c r="EZD38" s="177"/>
      <c r="EZE38" s="120"/>
      <c r="EZF38" s="177"/>
      <c r="EZG38" s="120"/>
      <c r="EZH38" s="177"/>
      <c r="EZI38" s="120"/>
      <c r="EZJ38" s="177"/>
      <c r="EZK38" s="120"/>
      <c r="EZL38" s="177"/>
      <c r="EZM38" s="120"/>
      <c r="EZN38" s="177"/>
      <c r="EZO38" s="120"/>
      <c r="EZP38" s="177"/>
      <c r="EZQ38" s="120"/>
      <c r="EZR38" s="177"/>
      <c r="EZS38" s="120"/>
      <c r="EZT38" s="177"/>
      <c r="EZU38" s="120"/>
      <c r="EZV38" s="177"/>
      <c r="EZW38" s="120"/>
      <c r="EZX38" s="177"/>
      <c r="EZY38" s="120"/>
      <c r="EZZ38" s="177"/>
      <c r="FAA38" s="120"/>
      <c r="FAB38" s="177"/>
      <c r="FAC38" s="120"/>
      <c r="FAD38" s="177"/>
      <c r="FAE38" s="120"/>
      <c r="FAF38" s="177"/>
      <c r="FAG38" s="120"/>
      <c r="FAH38" s="177"/>
      <c r="FAI38" s="120"/>
      <c r="FAJ38" s="177"/>
      <c r="FAK38" s="120"/>
      <c r="FAL38" s="177"/>
      <c r="FAM38" s="120"/>
      <c r="FAN38" s="177"/>
      <c r="FAO38" s="120"/>
      <c r="FAP38" s="177"/>
      <c r="FAQ38" s="120"/>
      <c r="FAR38" s="177"/>
      <c r="FAS38" s="120"/>
      <c r="FAT38" s="177"/>
      <c r="FAU38" s="120"/>
      <c r="FAV38" s="177"/>
      <c r="FAW38" s="120"/>
      <c r="FAX38" s="177"/>
      <c r="FAY38" s="120"/>
      <c r="FAZ38" s="177"/>
      <c r="FBA38" s="120"/>
      <c r="FBB38" s="177"/>
      <c r="FBC38" s="120"/>
      <c r="FBD38" s="177"/>
      <c r="FBE38" s="120"/>
      <c r="FBF38" s="177"/>
      <c r="FBG38" s="120"/>
      <c r="FBH38" s="177"/>
      <c r="FBI38" s="120"/>
      <c r="FBJ38" s="177"/>
      <c r="FBK38" s="120"/>
      <c r="FBL38" s="177"/>
      <c r="FBM38" s="120"/>
      <c r="FBN38" s="177"/>
      <c r="FBO38" s="120"/>
      <c r="FBP38" s="177"/>
      <c r="FBQ38" s="120"/>
      <c r="FBR38" s="177"/>
      <c r="FBS38" s="120"/>
      <c r="FBT38" s="177"/>
      <c r="FBU38" s="120"/>
      <c r="FBV38" s="177"/>
      <c r="FBW38" s="120"/>
      <c r="FBX38" s="177"/>
      <c r="FBY38" s="120"/>
      <c r="FBZ38" s="177"/>
      <c r="FCA38" s="120"/>
      <c r="FCB38" s="177"/>
      <c r="FCC38" s="120"/>
      <c r="FCD38" s="177"/>
      <c r="FCE38" s="120"/>
      <c r="FCF38" s="177"/>
      <c r="FCG38" s="120"/>
      <c r="FCH38" s="177"/>
      <c r="FCI38" s="120"/>
      <c r="FCJ38" s="177"/>
      <c r="FCK38" s="120"/>
      <c r="FCL38" s="177"/>
      <c r="FCM38" s="120"/>
      <c r="FCN38" s="177"/>
      <c r="FCO38" s="120"/>
      <c r="FCP38" s="177"/>
      <c r="FCQ38" s="120"/>
      <c r="FCR38" s="177"/>
      <c r="FCS38" s="120"/>
      <c r="FCT38" s="177"/>
      <c r="FCU38" s="120"/>
      <c r="FCV38" s="177"/>
      <c r="FCW38" s="120"/>
      <c r="FCX38" s="177"/>
      <c r="FCY38" s="120"/>
      <c r="FCZ38" s="177"/>
      <c r="FDA38" s="120"/>
      <c r="FDB38" s="177"/>
      <c r="FDC38" s="120"/>
      <c r="FDD38" s="177"/>
      <c r="FDE38" s="120"/>
      <c r="FDF38" s="177"/>
      <c r="FDG38" s="120"/>
      <c r="FDH38" s="177"/>
      <c r="FDI38" s="120"/>
      <c r="FDJ38" s="177"/>
      <c r="FDK38" s="120"/>
      <c r="FDL38" s="177"/>
      <c r="FDM38" s="120"/>
      <c r="FDN38" s="177"/>
      <c r="FDO38" s="120"/>
      <c r="FDP38" s="177"/>
      <c r="FDQ38" s="120"/>
      <c r="FDR38" s="177"/>
      <c r="FDS38" s="120"/>
      <c r="FDT38" s="177"/>
      <c r="FDU38" s="120"/>
      <c r="FDV38" s="177"/>
      <c r="FDW38" s="120"/>
      <c r="FDX38" s="177"/>
      <c r="FDY38" s="120"/>
      <c r="FDZ38" s="177"/>
      <c r="FEA38" s="120"/>
      <c r="FEB38" s="177"/>
      <c r="FEC38" s="120"/>
      <c r="FED38" s="177"/>
      <c r="FEE38" s="120"/>
      <c r="FEF38" s="177"/>
      <c r="FEG38" s="120"/>
      <c r="FEH38" s="177"/>
      <c r="FEI38" s="120"/>
      <c r="FEJ38" s="177"/>
      <c r="FEK38" s="120"/>
      <c r="FEL38" s="177"/>
      <c r="FEM38" s="120"/>
      <c r="FEN38" s="177"/>
      <c r="FEO38" s="120"/>
      <c r="FEP38" s="177"/>
      <c r="FEQ38" s="120"/>
      <c r="FER38" s="177"/>
      <c r="FES38" s="120"/>
      <c r="FET38" s="177"/>
      <c r="FEU38" s="120"/>
      <c r="FEV38" s="177"/>
      <c r="FEW38" s="120"/>
      <c r="FEX38" s="177"/>
      <c r="FEY38" s="120"/>
      <c r="FEZ38" s="177"/>
      <c r="FFA38" s="120"/>
      <c r="FFB38" s="177"/>
      <c r="FFC38" s="120"/>
      <c r="FFD38" s="177"/>
      <c r="FFE38" s="120"/>
      <c r="FFF38" s="177"/>
      <c r="FFG38" s="120"/>
      <c r="FFH38" s="177"/>
      <c r="FFI38" s="120"/>
      <c r="FFJ38" s="177"/>
      <c r="FFK38" s="120"/>
      <c r="FFL38" s="177"/>
      <c r="FFM38" s="120"/>
      <c r="FFN38" s="177"/>
      <c r="FFO38" s="120"/>
      <c r="FFP38" s="177"/>
      <c r="FFQ38" s="120"/>
      <c r="FFR38" s="177"/>
      <c r="FFS38" s="120"/>
      <c r="FFT38" s="177"/>
      <c r="FFU38" s="120"/>
      <c r="FFV38" s="177"/>
      <c r="FFW38" s="120"/>
      <c r="FFX38" s="177"/>
      <c r="FFY38" s="120"/>
      <c r="FFZ38" s="177"/>
      <c r="FGA38" s="120"/>
      <c r="FGB38" s="177"/>
      <c r="FGC38" s="120"/>
      <c r="FGD38" s="177"/>
      <c r="FGE38" s="120"/>
      <c r="FGF38" s="177"/>
      <c r="FGG38" s="120"/>
      <c r="FGH38" s="177"/>
      <c r="FGI38" s="120"/>
      <c r="FGJ38" s="177"/>
      <c r="FGK38" s="120"/>
      <c r="FGL38" s="177"/>
      <c r="FGM38" s="120"/>
      <c r="FGN38" s="177"/>
      <c r="FGO38" s="120"/>
      <c r="FGP38" s="177"/>
      <c r="FGQ38" s="120"/>
      <c r="FGR38" s="177"/>
      <c r="FGS38" s="120"/>
      <c r="FGT38" s="177"/>
      <c r="FGU38" s="120"/>
      <c r="FGV38" s="177"/>
      <c r="FGW38" s="120"/>
      <c r="FGX38" s="177"/>
      <c r="FGY38" s="120"/>
      <c r="FGZ38" s="177"/>
      <c r="FHA38" s="120"/>
      <c r="FHB38" s="177"/>
      <c r="FHC38" s="120"/>
      <c r="FHD38" s="177"/>
      <c r="FHE38" s="120"/>
      <c r="FHF38" s="177"/>
      <c r="FHG38" s="120"/>
      <c r="FHH38" s="177"/>
      <c r="FHI38" s="120"/>
      <c r="FHJ38" s="177"/>
      <c r="FHK38" s="120"/>
      <c r="FHL38" s="177"/>
      <c r="FHM38" s="120"/>
      <c r="FHN38" s="177"/>
      <c r="FHO38" s="120"/>
      <c r="FHP38" s="177"/>
      <c r="FHQ38" s="120"/>
      <c r="FHR38" s="177"/>
      <c r="FHS38" s="120"/>
      <c r="FHT38" s="177"/>
      <c r="FHU38" s="120"/>
      <c r="FHV38" s="177"/>
      <c r="FHW38" s="120"/>
      <c r="FHX38" s="177"/>
      <c r="FHY38" s="120"/>
      <c r="FHZ38" s="177"/>
      <c r="FIA38" s="120"/>
      <c r="FIB38" s="177"/>
      <c r="FIC38" s="120"/>
      <c r="FID38" s="177"/>
      <c r="FIE38" s="120"/>
      <c r="FIF38" s="177"/>
      <c r="FIG38" s="120"/>
      <c r="FIH38" s="177"/>
      <c r="FII38" s="120"/>
      <c r="FIJ38" s="177"/>
      <c r="FIK38" s="120"/>
      <c r="FIL38" s="177"/>
      <c r="FIM38" s="120"/>
      <c r="FIN38" s="177"/>
      <c r="FIO38" s="120"/>
      <c r="FIP38" s="177"/>
      <c r="FIQ38" s="120"/>
      <c r="FIR38" s="177"/>
      <c r="FIS38" s="120"/>
      <c r="FIT38" s="177"/>
      <c r="FIU38" s="120"/>
      <c r="FIV38" s="177"/>
      <c r="FIW38" s="120"/>
      <c r="FIX38" s="177"/>
      <c r="FIY38" s="120"/>
      <c r="FIZ38" s="177"/>
      <c r="FJA38" s="120"/>
      <c r="FJB38" s="177"/>
      <c r="FJC38" s="120"/>
      <c r="FJD38" s="177"/>
      <c r="FJE38" s="120"/>
      <c r="FJF38" s="177"/>
      <c r="FJG38" s="120"/>
      <c r="FJH38" s="177"/>
      <c r="FJI38" s="120"/>
      <c r="FJJ38" s="177"/>
      <c r="FJK38" s="120"/>
      <c r="FJL38" s="177"/>
      <c r="FJM38" s="120"/>
      <c r="FJN38" s="177"/>
      <c r="FJO38" s="120"/>
      <c r="FJP38" s="177"/>
      <c r="FJQ38" s="120"/>
      <c r="FJR38" s="177"/>
      <c r="FJS38" s="120"/>
      <c r="FJT38" s="177"/>
      <c r="FJU38" s="120"/>
      <c r="FJV38" s="177"/>
      <c r="FJW38" s="120"/>
      <c r="FJX38" s="177"/>
      <c r="FJY38" s="120"/>
      <c r="FJZ38" s="177"/>
      <c r="FKA38" s="120"/>
      <c r="FKB38" s="177"/>
      <c r="FKC38" s="120"/>
      <c r="FKD38" s="177"/>
      <c r="FKE38" s="120"/>
      <c r="FKF38" s="177"/>
      <c r="FKG38" s="120"/>
      <c r="FKH38" s="177"/>
      <c r="FKI38" s="120"/>
      <c r="FKJ38" s="177"/>
      <c r="FKK38" s="120"/>
      <c r="FKL38" s="177"/>
      <c r="FKM38" s="120"/>
      <c r="FKN38" s="177"/>
      <c r="FKO38" s="120"/>
      <c r="FKP38" s="177"/>
      <c r="FKQ38" s="120"/>
      <c r="FKR38" s="177"/>
      <c r="FKS38" s="120"/>
      <c r="FKT38" s="177"/>
      <c r="FKU38" s="120"/>
      <c r="FKV38" s="177"/>
      <c r="FKW38" s="120"/>
      <c r="FKX38" s="177"/>
      <c r="FKY38" s="120"/>
      <c r="FKZ38" s="177"/>
      <c r="FLA38" s="120"/>
      <c r="FLB38" s="177"/>
      <c r="FLC38" s="120"/>
      <c r="FLD38" s="177"/>
      <c r="FLE38" s="120"/>
      <c r="FLF38" s="177"/>
      <c r="FLG38" s="120"/>
      <c r="FLH38" s="177"/>
      <c r="FLI38" s="120"/>
      <c r="FLJ38" s="177"/>
      <c r="FLK38" s="120"/>
      <c r="FLL38" s="177"/>
      <c r="FLM38" s="120"/>
      <c r="FLN38" s="177"/>
      <c r="FLO38" s="120"/>
      <c r="FLP38" s="177"/>
      <c r="FLQ38" s="120"/>
      <c r="FLR38" s="177"/>
      <c r="FLS38" s="120"/>
      <c r="FLT38" s="177"/>
      <c r="FLU38" s="120"/>
      <c r="FLV38" s="177"/>
      <c r="FLW38" s="120"/>
      <c r="FLX38" s="177"/>
      <c r="FLY38" s="120"/>
      <c r="FLZ38" s="177"/>
      <c r="FMA38" s="120"/>
      <c r="FMB38" s="177"/>
      <c r="FMC38" s="120"/>
      <c r="FMD38" s="177"/>
      <c r="FME38" s="120"/>
      <c r="FMF38" s="177"/>
      <c r="FMG38" s="120"/>
      <c r="FMH38" s="177"/>
      <c r="FMI38" s="120"/>
      <c r="FMJ38" s="177"/>
      <c r="FMK38" s="120"/>
      <c r="FML38" s="177"/>
      <c r="FMM38" s="120"/>
      <c r="FMN38" s="177"/>
      <c r="FMO38" s="120"/>
      <c r="FMP38" s="177"/>
      <c r="FMQ38" s="120"/>
      <c r="FMR38" s="177"/>
      <c r="FMS38" s="120"/>
      <c r="FMT38" s="177"/>
      <c r="FMU38" s="120"/>
      <c r="FMV38" s="177"/>
      <c r="FMW38" s="120"/>
      <c r="FMX38" s="177"/>
      <c r="FMY38" s="120"/>
      <c r="FMZ38" s="177"/>
      <c r="FNA38" s="120"/>
      <c r="FNB38" s="177"/>
      <c r="FNC38" s="120"/>
      <c r="FND38" s="177"/>
      <c r="FNE38" s="120"/>
      <c r="FNF38" s="177"/>
      <c r="FNG38" s="120"/>
      <c r="FNH38" s="177"/>
      <c r="FNI38" s="120"/>
      <c r="FNJ38" s="177"/>
      <c r="FNK38" s="120"/>
      <c r="FNL38" s="177"/>
      <c r="FNM38" s="120"/>
      <c r="FNN38" s="177"/>
      <c r="FNO38" s="120"/>
      <c r="FNP38" s="177"/>
      <c r="FNQ38" s="120"/>
      <c r="FNR38" s="177"/>
      <c r="FNS38" s="120"/>
      <c r="FNT38" s="177"/>
      <c r="FNU38" s="120"/>
      <c r="FNV38" s="177"/>
      <c r="FNW38" s="120"/>
      <c r="FNX38" s="177"/>
      <c r="FNY38" s="120"/>
      <c r="FNZ38" s="177"/>
      <c r="FOA38" s="120"/>
      <c r="FOB38" s="177"/>
      <c r="FOC38" s="120"/>
      <c r="FOD38" s="177"/>
      <c r="FOE38" s="120"/>
      <c r="FOF38" s="177"/>
      <c r="FOG38" s="120"/>
      <c r="FOH38" s="177"/>
      <c r="FOI38" s="120"/>
      <c r="FOJ38" s="177"/>
      <c r="FOK38" s="120"/>
      <c r="FOL38" s="177"/>
      <c r="FOM38" s="120"/>
      <c r="FON38" s="177"/>
      <c r="FOO38" s="120"/>
      <c r="FOP38" s="177"/>
      <c r="FOQ38" s="120"/>
      <c r="FOR38" s="177"/>
      <c r="FOS38" s="120"/>
      <c r="FOT38" s="177"/>
      <c r="FOU38" s="120"/>
      <c r="FOV38" s="177"/>
      <c r="FOW38" s="120"/>
      <c r="FOX38" s="177"/>
      <c r="FOY38" s="120"/>
      <c r="FOZ38" s="177"/>
      <c r="FPA38" s="120"/>
      <c r="FPB38" s="177"/>
      <c r="FPC38" s="120"/>
      <c r="FPD38" s="177"/>
      <c r="FPE38" s="120"/>
      <c r="FPF38" s="177"/>
      <c r="FPG38" s="120"/>
      <c r="FPH38" s="177"/>
      <c r="FPI38" s="120"/>
      <c r="FPJ38" s="177"/>
      <c r="FPK38" s="120"/>
      <c r="FPL38" s="177"/>
      <c r="FPM38" s="120"/>
      <c r="FPN38" s="177"/>
      <c r="FPO38" s="120"/>
      <c r="FPP38" s="177"/>
      <c r="FPQ38" s="120"/>
      <c r="FPR38" s="177"/>
      <c r="FPS38" s="120"/>
      <c r="FPT38" s="177"/>
      <c r="FPU38" s="120"/>
      <c r="FPV38" s="177"/>
      <c r="FPW38" s="120"/>
      <c r="FPX38" s="177"/>
      <c r="FPY38" s="120"/>
      <c r="FPZ38" s="177"/>
      <c r="FQA38" s="120"/>
      <c r="FQB38" s="177"/>
      <c r="FQC38" s="120"/>
      <c r="FQD38" s="177"/>
      <c r="FQE38" s="120"/>
      <c r="FQF38" s="177"/>
      <c r="FQG38" s="120"/>
      <c r="FQH38" s="177"/>
      <c r="FQI38" s="120"/>
      <c r="FQJ38" s="177"/>
      <c r="FQK38" s="120"/>
      <c r="FQL38" s="177"/>
      <c r="FQM38" s="120"/>
      <c r="FQN38" s="177"/>
      <c r="FQO38" s="120"/>
      <c r="FQP38" s="177"/>
      <c r="FQQ38" s="120"/>
      <c r="FQR38" s="177"/>
      <c r="FQS38" s="120"/>
      <c r="FQT38" s="177"/>
      <c r="FQU38" s="120"/>
      <c r="FQV38" s="177"/>
      <c r="FQW38" s="120"/>
      <c r="FQX38" s="177"/>
      <c r="FQY38" s="120"/>
      <c r="FQZ38" s="177"/>
      <c r="FRA38" s="120"/>
      <c r="FRB38" s="177"/>
      <c r="FRC38" s="120"/>
      <c r="FRD38" s="177"/>
      <c r="FRE38" s="120"/>
      <c r="FRF38" s="177"/>
      <c r="FRG38" s="120"/>
      <c r="FRH38" s="177"/>
      <c r="FRI38" s="120"/>
      <c r="FRJ38" s="177"/>
      <c r="FRK38" s="120"/>
      <c r="FRL38" s="177"/>
      <c r="FRM38" s="120"/>
      <c r="FRN38" s="177"/>
      <c r="FRO38" s="120"/>
      <c r="FRP38" s="177"/>
      <c r="FRQ38" s="120"/>
      <c r="FRR38" s="177"/>
      <c r="FRS38" s="120"/>
      <c r="FRT38" s="177"/>
      <c r="FRU38" s="120"/>
      <c r="FRV38" s="177"/>
      <c r="FRW38" s="120"/>
      <c r="FRX38" s="177"/>
      <c r="FRY38" s="120"/>
      <c r="FRZ38" s="177"/>
      <c r="FSA38" s="120"/>
      <c r="FSB38" s="177"/>
      <c r="FSC38" s="120"/>
      <c r="FSD38" s="177"/>
      <c r="FSE38" s="120"/>
      <c r="FSF38" s="177"/>
      <c r="FSG38" s="120"/>
      <c r="FSH38" s="177"/>
      <c r="FSI38" s="120"/>
      <c r="FSJ38" s="177"/>
      <c r="FSK38" s="120"/>
      <c r="FSL38" s="177"/>
      <c r="FSM38" s="120"/>
      <c r="FSN38" s="177"/>
      <c r="FSO38" s="120"/>
      <c r="FSP38" s="177"/>
      <c r="FSQ38" s="120"/>
      <c r="FSR38" s="177"/>
      <c r="FSS38" s="120"/>
      <c r="FST38" s="177"/>
      <c r="FSU38" s="120"/>
      <c r="FSV38" s="177"/>
      <c r="FSW38" s="120"/>
      <c r="FSX38" s="177"/>
      <c r="FSY38" s="120"/>
      <c r="FSZ38" s="177"/>
      <c r="FTA38" s="120"/>
      <c r="FTB38" s="177"/>
      <c r="FTC38" s="120"/>
      <c r="FTD38" s="177"/>
      <c r="FTE38" s="120"/>
      <c r="FTF38" s="177"/>
      <c r="FTG38" s="120"/>
      <c r="FTH38" s="177"/>
      <c r="FTI38" s="120"/>
      <c r="FTJ38" s="177"/>
      <c r="FTK38" s="120"/>
      <c r="FTL38" s="177"/>
      <c r="FTM38" s="120"/>
      <c r="FTN38" s="177"/>
      <c r="FTO38" s="120"/>
      <c r="FTP38" s="177"/>
      <c r="FTQ38" s="120"/>
      <c r="FTR38" s="177"/>
      <c r="FTS38" s="120"/>
      <c r="FTT38" s="177"/>
      <c r="FTU38" s="120"/>
      <c r="FTV38" s="177"/>
      <c r="FTW38" s="120"/>
      <c r="FTX38" s="177"/>
      <c r="FTY38" s="120"/>
      <c r="FTZ38" s="177"/>
      <c r="FUA38" s="120"/>
      <c r="FUB38" s="177"/>
      <c r="FUC38" s="120"/>
      <c r="FUD38" s="177"/>
      <c r="FUE38" s="120"/>
      <c r="FUF38" s="177"/>
      <c r="FUG38" s="120"/>
      <c r="FUH38" s="177"/>
      <c r="FUI38" s="120"/>
      <c r="FUJ38" s="177"/>
      <c r="FUK38" s="120"/>
      <c r="FUL38" s="177"/>
      <c r="FUM38" s="120"/>
      <c r="FUN38" s="177"/>
      <c r="FUO38" s="120"/>
      <c r="FUP38" s="177"/>
      <c r="FUQ38" s="120"/>
      <c r="FUR38" s="177"/>
      <c r="FUS38" s="120"/>
      <c r="FUT38" s="177"/>
      <c r="FUU38" s="120"/>
      <c r="FUV38" s="177"/>
      <c r="FUW38" s="120"/>
      <c r="FUX38" s="177"/>
      <c r="FUY38" s="120"/>
      <c r="FUZ38" s="177"/>
      <c r="FVA38" s="120"/>
      <c r="FVB38" s="177"/>
      <c r="FVC38" s="120"/>
      <c r="FVD38" s="177"/>
      <c r="FVE38" s="120"/>
      <c r="FVF38" s="177"/>
      <c r="FVG38" s="120"/>
      <c r="FVH38" s="177"/>
      <c r="FVI38" s="120"/>
      <c r="FVJ38" s="177"/>
      <c r="FVK38" s="120"/>
      <c r="FVL38" s="177"/>
      <c r="FVM38" s="120"/>
      <c r="FVN38" s="177"/>
      <c r="FVO38" s="120"/>
      <c r="FVP38" s="177"/>
      <c r="FVQ38" s="120"/>
      <c r="FVR38" s="177"/>
      <c r="FVS38" s="120"/>
      <c r="FVT38" s="177"/>
      <c r="FVU38" s="120"/>
      <c r="FVV38" s="177"/>
      <c r="FVW38" s="120"/>
      <c r="FVX38" s="177"/>
      <c r="FVY38" s="120"/>
      <c r="FVZ38" s="177"/>
      <c r="FWA38" s="120"/>
      <c r="FWB38" s="177"/>
      <c r="FWC38" s="120"/>
      <c r="FWD38" s="177"/>
      <c r="FWE38" s="120"/>
      <c r="FWF38" s="177"/>
      <c r="FWG38" s="120"/>
      <c r="FWH38" s="177"/>
      <c r="FWI38" s="120"/>
      <c r="FWJ38" s="177"/>
      <c r="FWK38" s="120"/>
      <c r="FWL38" s="177"/>
      <c r="FWM38" s="120"/>
      <c r="FWN38" s="177"/>
      <c r="FWO38" s="120"/>
      <c r="FWP38" s="177"/>
      <c r="FWQ38" s="120"/>
      <c r="FWR38" s="177"/>
      <c r="FWS38" s="120"/>
      <c r="FWT38" s="177"/>
      <c r="FWU38" s="120"/>
      <c r="FWV38" s="177"/>
      <c r="FWW38" s="120"/>
      <c r="FWX38" s="177"/>
      <c r="FWY38" s="120"/>
      <c r="FWZ38" s="177"/>
      <c r="FXA38" s="120"/>
      <c r="FXB38" s="177"/>
      <c r="FXC38" s="120"/>
      <c r="FXD38" s="177"/>
      <c r="FXE38" s="120"/>
      <c r="FXF38" s="177"/>
      <c r="FXG38" s="120"/>
      <c r="FXH38" s="177"/>
      <c r="FXI38" s="120"/>
      <c r="FXJ38" s="177"/>
      <c r="FXK38" s="120"/>
      <c r="FXL38" s="177"/>
      <c r="FXM38" s="120"/>
      <c r="FXN38" s="177"/>
      <c r="FXO38" s="120"/>
      <c r="FXP38" s="177"/>
      <c r="FXQ38" s="120"/>
      <c r="FXR38" s="177"/>
      <c r="FXS38" s="120"/>
      <c r="FXT38" s="177"/>
      <c r="FXU38" s="120"/>
      <c r="FXV38" s="177"/>
      <c r="FXW38" s="120"/>
      <c r="FXX38" s="177"/>
      <c r="FXY38" s="120"/>
      <c r="FXZ38" s="177"/>
      <c r="FYA38" s="120"/>
      <c r="FYB38" s="177"/>
      <c r="FYC38" s="120"/>
      <c r="FYD38" s="177"/>
      <c r="FYE38" s="120"/>
      <c r="FYF38" s="177"/>
      <c r="FYG38" s="120"/>
      <c r="FYH38" s="177"/>
      <c r="FYI38" s="120"/>
      <c r="FYJ38" s="177"/>
      <c r="FYK38" s="120"/>
      <c r="FYL38" s="177"/>
      <c r="FYM38" s="120"/>
      <c r="FYN38" s="177"/>
      <c r="FYO38" s="120"/>
      <c r="FYP38" s="177"/>
      <c r="FYQ38" s="120"/>
      <c r="FYR38" s="177"/>
      <c r="FYS38" s="120"/>
      <c r="FYT38" s="177"/>
      <c r="FYU38" s="120"/>
      <c r="FYV38" s="177"/>
      <c r="FYW38" s="120"/>
      <c r="FYX38" s="177"/>
      <c r="FYY38" s="120"/>
      <c r="FYZ38" s="177"/>
      <c r="FZA38" s="120"/>
      <c r="FZB38" s="177"/>
      <c r="FZC38" s="120"/>
      <c r="FZD38" s="177"/>
      <c r="FZE38" s="120"/>
      <c r="FZF38" s="177"/>
      <c r="FZG38" s="120"/>
      <c r="FZH38" s="177"/>
      <c r="FZI38" s="120"/>
      <c r="FZJ38" s="177"/>
      <c r="FZK38" s="120"/>
      <c r="FZL38" s="177"/>
      <c r="FZM38" s="120"/>
      <c r="FZN38" s="177"/>
      <c r="FZO38" s="120"/>
      <c r="FZP38" s="177"/>
      <c r="FZQ38" s="120"/>
      <c r="FZR38" s="177"/>
      <c r="FZS38" s="120"/>
      <c r="FZT38" s="177"/>
      <c r="FZU38" s="120"/>
      <c r="FZV38" s="177"/>
      <c r="FZW38" s="120"/>
      <c r="FZX38" s="177"/>
      <c r="FZY38" s="120"/>
      <c r="FZZ38" s="177"/>
      <c r="GAA38" s="120"/>
      <c r="GAB38" s="177"/>
      <c r="GAC38" s="120"/>
      <c r="GAD38" s="177"/>
      <c r="GAE38" s="120"/>
      <c r="GAF38" s="177"/>
      <c r="GAG38" s="120"/>
      <c r="GAH38" s="177"/>
      <c r="GAI38" s="120"/>
      <c r="GAJ38" s="177"/>
      <c r="GAK38" s="120"/>
      <c r="GAL38" s="177"/>
      <c r="GAM38" s="120"/>
      <c r="GAN38" s="177"/>
      <c r="GAO38" s="120"/>
      <c r="GAP38" s="177"/>
      <c r="GAQ38" s="120"/>
      <c r="GAR38" s="177"/>
      <c r="GAS38" s="120"/>
      <c r="GAT38" s="177"/>
      <c r="GAU38" s="120"/>
      <c r="GAV38" s="177"/>
      <c r="GAW38" s="120"/>
      <c r="GAX38" s="177"/>
      <c r="GAY38" s="120"/>
      <c r="GAZ38" s="177"/>
      <c r="GBA38" s="120"/>
      <c r="GBB38" s="177"/>
      <c r="GBC38" s="120"/>
      <c r="GBD38" s="177"/>
      <c r="GBE38" s="120"/>
      <c r="GBF38" s="177"/>
      <c r="GBG38" s="120"/>
      <c r="GBH38" s="177"/>
      <c r="GBI38" s="120"/>
      <c r="GBJ38" s="177"/>
      <c r="GBK38" s="120"/>
      <c r="GBL38" s="177"/>
      <c r="GBM38" s="120"/>
      <c r="GBN38" s="177"/>
      <c r="GBO38" s="120"/>
      <c r="GBP38" s="177"/>
      <c r="GBQ38" s="120"/>
      <c r="GBR38" s="177"/>
      <c r="GBS38" s="120"/>
      <c r="GBT38" s="177"/>
      <c r="GBU38" s="120"/>
      <c r="GBV38" s="177"/>
      <c r="GBW38" s="120"/>
      <c r="GBX38" s="177"/>
      <c r="GBY38" s="120"/>
      <c r="GBZ38" s="177"/>
      <c r="GCA38" s="120"/>
      <c r="GCB38" s="177"/>
      <c r="GCC38" s="120"/>
      <c r="GCD38" s="177"/>
      <c r="GCE38" s="120"/>
      <c r="GCF38" s="177"/>
      <c r="GCG38" s="120"/>
      <c r="GCH38" s="177"/>
      <c r="GCI38" s="120"/>
      <c r="GCJ38" s="177"/>
      <c r="GCK38" s="120"/>
      <c r="GCL38" s="177"/>
      <c r="GCM38" s="120"/>
      <c r="GCN38" s="177"/>
      <c r="GCO38" s="120"/>
      <c r="GCP38" s="177"/>
      <c r="GCQ38" s="120"/>
      <c r="GCR38" s="177"/>
      <c r="GCS38" s="120"/>
      <c r="GCT38" s="177"/>
      <c r="GCU38" s="120"/>
      <c r="GCV38" s="177"/>
      <c r="GCW38" s="120"/>
      <c r="GCX38" s="177"/>
      <c r="GCY38" s="120"/>
      <c r="GCZ38" s="177"/>
      <c r="GDA38" s="120"/>
      <c r="GDB38" s="177"/>
      <c r="GDC38" s="120"/>
      <c r="GDD38" s="177"/>
      <c r="GDE38" s="120"/>
      <c r="GDF38" s="177"/>
      <c r="GDG38" s="120"/>
      <c r="GDH38" s="177"/>
      <c r="GDI38" s="120"/>
      <c r="GDJ38" s="177"/>
      <c r="GDK38" s="120"/>
      <c r="GDL38" s="177"/>
      <c r="GDM38" s="120"/>
      <c r="GDN38" s="177"/>
      <c r="GDO38" s="120"/>
      <c r="GDP38" s="177"/>
      <c r="GDQ38" s="120"/>
      <c r="GDR38" s="177"/>
      <c r="GDS38" s="120"/>
      <c r="GDT38" s="177"/>
      <c r="GDU38" s="120"/>
      <c r="GDV38" s="177"/>
      <c r="GDW38" s="120"/>
      <c r="GDX38" s="177"/>
      <c r="GDY38" s="120"/>
      <c r="GDZ38" s="177"/>
      <c r="GEA38" s="120"/>
      <c r="GEB38" s="177"/>
      <c r="GEC38" s="120"/>
      <c r="GED38" s="177"/>
      <c r="GEE38" s="120"/>
      <c r="GEF38" s="177"/>
      <c r="GEG38" s="120"/>
      <c r="GEH38" s="177"/>
      <c r="GEI38" s="120"/>
      <c r="GEJ38" s="177"/>
      <c r="GEK38" s="120"/>
      <c r="GEL38" s="177"/>
      <c r="GEM38" s="120"/>
      <c r="GEN38" s="177"/>
      <c r="GEO38" s="120"/>
      <c r="GEP38" s="177"/>
      <c r="GEQ38" s="120"/>
      <c r="GER38" s="177"/>
      <c r="GES38" s="120"/>
      <c r="GET38" s="177"/>
      <c r="GEU38" s="120"/>
      <c r="GEV38" s="177"/>
      <c r="GEW38" s="120"/>
      <c r="GEX38" s="177"/>
      <c r="GEY38" s="120"/>
      <c r="GEZ38" s="177"/>
      <c r="GFA38" s="120"/>
      <c r="GFB38" s="177"/>
      <c r="GFC38" s="120"/>
      <c r="GFD38" s="177"/>
      <c r="GFE38" s="120"/>
      <c r="GFF38" s="177"/>
      <c r="GFG38" s="120"/>
      <c r="GFH38" s="177"/>
      <c r="GFI38" s="120"/>
      <c r="GFJ38" s="177"/>
      <c r="GFK38" s="120"/>
      <c r="GFL38" s="177"/>
      <c r="GFM38" s="120"/>
      <c r="GFN38" s="177"/>
      <c r="GFO38" s="120"/>
      <c r="GFP38" s="177"/>
      <c r="GFQ38" s="120"/>
      <c r="GFR38" s="177"/>
      <c r="GFS38" s="120"/>
      <c r="GFT38" s="177"/>
      <c r="GFU38" s="120"/>
      <c r="GFV38" s="177"/>
      <c r="GFW38" s="120"/>
      <c r="GFX38" s="177"/>
      <c r="GFY38" s="120"/>
      <c r="GFZ38" s="177"/>
      <c r="GGA38" s="120"/>
      <c r="GGB38" s="177"/>
      <c r="GGC38" s="120"/>
      <c r="GGD38" s="177"/>
      <c r="GGE38" s="120"/>
      <c r="GGF38" s="177"/>
      <c r="GGG38" s="120"/>
      <c r="GGH38" s="177"/>
      <c r="GGI38" s="120"/>
      <c r="GGJ38" s="177"/>
      <c r="GGK38" s="120"/>
      <c r="GGL38" s="177"/>
      <c r="GGM38" s="120"/>
      <c r="GGN38" s="177"/>
      <c r="GGO38" s="120"/>
      <c r="GGP38" s="177"/>
      <c r="GGQ38" s="120"/>
      <c r="GGR38" s="177"/>
      <c r="GGS38" s="120"/>
      <c r="GGT38" s="177"/>
      <c r="GGU38" s="120"/>
      <c r="GGV38" s="177"/>
      <c r="GGW38" s="120"/>
      <c r="GGX38" s="177"/>
      <c r="GGY38" s="120"/>
      <c r="GGZ38" s="177"/>
      <c r="GHA38" s="120"/>
      <c r="GHB38" s="177"/>
      <c r="GHC38" s="120"/>
      <c r="GHD38" s="177"/>
      <c r="GHE38" s="120"/>
      <c r="GHF38" s="177"/>
      <c r="GHG38" s="120"/>
      <c r="GHH38" s="177"/>
      <c r="GHI38" s="120"/>
      <c r="GHJ38" s="177"/>
      <c r="GHK38" s="120"/>
      <c r="GHL38" s="177"/>
      <c r="GHM38" s="120"/>
      <c r="GHN38" s="177"/>
      <c r="GHO38" s="120"/>
      <c r="GHP38" s="177"/>
      <c r="GHQ38" s="120"/>
      <c r="GHR38" s="177"/>
      <c r="GHS38" s="120"/>
      <c r="GHT38" s="177"/>
      <c r="GHU38" s="120"/>
      <c r="GHV38" s="177"/>
      <c r="GHW38" s="120"/>
      <c r="GHX38" s="177"/>
      <c r="GHY38" s="120"/>
      <c r="GHZ38" s="177"/>
      <c r="GIA38" s="120"/>
      <c r="GIB38" s="177"/>
      <c r="GIC38" s="120"/>
      <c r="GID38" s="177"/>
      <c r="GIE38" s="120"/>
      <c r="GIF38" s="177"/>
      <c r="GIG38" s="120"/>
      <c r="GIH38" s="177"/>
      <c r="GII38" s="120"/>
      <c r="GIJ38" s="177"/>
      <c r="GIK38" s="120"/>
      <c r="GIL38" s="177"/>
      <c r="GIM38" s="120"/>
      <c r="GIN38" s="177"/>
      <c r="GIO38" s="120"/>
      <c r="GIP38" s="177"/>
      <c r="GIQ38" s="120"/>
      <c r="GIR38" s="177"/>
      <c r="GIS38" s="120"/>
      <c r="GIT38" s="177"/>
      <c r="GIU38" s="120"/>
      <c r="GIV38" s="177"/>
      <c r="GIW38" s="120"/>
      <c r="GIX38" s="177"/>
      <c r="GIY38" s="120"/>
      <c r="GIZ38" s="177"/>
      <c r="GJA38" s="120"/>
      <c r="GJB38" s="177"/>
      <c r="GJC38" s="120"/>
      <c r="GJD38" s="177"/>
      <c r="GJE38" s="120"/>
      <c r="GJF38" s="177"/>
      <c r="GJG38" s="120"/>
      <c r="GJH38" s="177"/>
      <c r="GJI38" s="120"/>
      <c r="GJJ38" s="177"/>
      <c r="GJK38" s="120"/>
      <c r="GJL38" s="177"/>
      <c r="GJM38" s="120"/>
      <c r="GJN38" s="177"/>
      <c r="GJO38" s="120"/>
      <c r="GJP38" s="177"/>
      <c r="GJQ38" s="120"/>
      <c r="GJR38" s="177"/>
      <c r="GJS38" s="120"/>
      <c r="GJT38" s="177"/>
      <c r="GJU38" s="120"/>
      <c r="GJV38" s="177"/>
      <c r="GJW38" s="120"/>
      <c r="GJX38" s="177"/>
      <c r="GJY38" s="120"/>
      <c r="GJZ38" s="177"/>
      <c r="GKA38" s="120"/>
      <c r="GKB38" s="177"/>
      <c r="GKC38" s="120"/>
      <c r="GKD38" s="177"/>
      <c r="GKE38" s="120"/>
      <c r="GKF38" s="177"/>
      <c r="GKG38" s="120"/>
      <c r="GKH38" s="177"/>
      <c r="GKI38" s="120"/>
      <c r="GKJ38" s="177"/>
      <c r="GKK38" s="120"/>
      <c r="GKL38" s="177"/>
      <c r="GKM38" s="120"/>
      <c r="GKN38" s="177"/>
      <c r="GKO38" s="120"/>
      <c r="GKP38" s="177"/>
      <c r="GKQ38" s="120"/>
      <c r="GKR38" s="177"/>
      <c r="GKS38" s="120"/>
      <c r="GKT38" s="177"/>
      <c r="GKU38" s="120"/>
      <c r="GKV38" s="177"/>
      <c r="GKW38" s="120"/>
      <c r="GKX38" s="177"/>
      <c r="GKY38" s="120"/>
      <c r="GKZ38" s="177"/>
      <c r="GLA38" s="120"/>
      <c r="GLB38" s="177"/>
      <c r="GLC38" s="120"/>
      <c r="GLD38" s="177"/>
      <c r="GLE38" s="120"/>
      <c r="GLF38" s="177"/>
      <c r="GLG38" s="120"/>
      <c r="GLH38" s="177"/>
      <c r="GLI38" s="120"/>
      <c r="GLJ38" s="177"/>
      <c r="GLK38" s="120"/>
      <c r="GLL38" s="177"/>
      <c r="GLM38" s="120"/>
      <c r="GLN38" s="177"/>
      <c r="GLO38" s="120"/>
      <c r="GLP38" s="177"/>
      <c r="GLQ38" s="120"/>
      <c r="GLR38" s="177"/>
      <c r="GLS38" s="120"/>
      <c r="GLT38" s="177"/>
      <c r="GLU38" s="120"/>
      <c r="GLV38" s="177"/>
      <c r="GLW38" s="120"/>
      <c r="GLX38" s="177"/>
      <c r="GLY38" s="120"/>
      <c r="GLZ38" s="177"/>
      <c r="GMA38" s="120"/>
      <c r="GMB38" s="177"/>
      <c r="GMC38" s="120"/>
      <c r="GMD38" s="177"/>
      <c r="GME38" s="120"/>
      <c r="GMF38" s="177"/>
      <c r="GMG38" s="120"/>
      <c r="GMH38" s="177"/>
      <c r="GMI38" s="120"/>
      <c r="GMJ38" s="177"/>
      <c r="GMK38" s="120"/>
      <c r="GML38" s="177"/>
      <c r="GMM38" s="120"/>
      <c r="GMN38" s="177"/>
      <c r="GMO38" s="120"/>
      <c r="GMP38" s="177"/>
      <c r="GMQ38" s="120"/>
      <c r="GMR38" s="177"/>
      <c r="GMS38" s="120"/>
      <c r="GMT38" s="177"/>
      <c r="GMU38" s="120"/>
      <c r="GMV38" s="177"/>
      <c r="GMW38" s="120"/>
      <c r="GMX38" s="177"/>
      <c r="GMY38" s="120"/>
      <c r="GMZ38" s="177"/>
      <c r="GNA38" s="120"/>
      <c r="GNB38" s="177"/>
      <c r="GNC38" s="120"/>
      <c r="GND38" s="177"/>
      <c r="GNE38" s="120"/>
      <c r="GNF38" s="177"/>
      <c r="GNG38" s="120"/>
      <c r="GNH38" s="177"/>
      <c r="GNI38" s="120"/>
      <c r="GNJ38" s="177"/>
      <c r="GNK38" s="120"/>
      <c r="GNL38" s="177"/>
      <c r="GNM38" s="120"/>
      <c r="GNN38" s="177"/>
      <c r="GNO38" s="120"/>
      <c r="GNP38" s="177"/>
      <c r="GNQ38" s="120"/>
      <c r="GNR38" s="177"/>
      <c r="GNS38" s="120"/>
      <c r="GNT38" s="177"/>
      <c r="GNU38" s="120"/>
      <c r="GNV38" s="177"/>
      <c r="GNW38" s="120"/>
      <c r="GNX38" s="177"/>
      <c r="GNY38" s="120"/>
      <c r="GNZ38" s="177"/>
      <c r="GOA38" s="120"/>
      <c r="GOB38" s="177"/>
      <c r="GOC38" s="120"/>
      <c r="GOD38" s="177"/>
      <c r="GOE38" s="120"/>
      <c r="GOF38" s="177"/>
      <c r="GOG38" s="120"/>
      <c r="GOH38" s="177"/>
      <c r="GOI38" s="120"/>
      <c r="GOJ38" s="177"/>
      <c r="GOK38" s="120"/>
      <c r="GOL38" s="177"/>
      <c r="GOM38" s="120"/>
      <c r="GON38" s="177"/>
      <c r="GOO38" s="120"/>
      <c r="GOP38" s="177"/>
      <c r="GOQ38" s="120"/>
      <c r="GOR38" s="177"/>
      <c r="GOS38" s="120"/>
      <c r="GOT38" s="177"/>
      <c r="GOU38" s="120"/>
      <c r="GOV38" s="177"/>
      <c r="GOW38" s="120"/>
      <c r="GOX38" s="177"/>
      <c r="GOY38" s="120"/>
      <c r="GOZ38" s="177"/>
      <c r="GPA38" s="120"/>
      <c r="GPB38" s="177"/>
      <c r="GPC38" s="120"/>
      <c r="GPD38" s="177"/>
      <c r="GPE38" s="120"/>
      <c r="GPF38" s="177"/>
      <c r="GPG38" s="120"/>
      <c r="GPH38" s="177"/>
      <c r="GPI38" s="120"/>
      <c r="GPJ38" s="177"/>
      <c r="GPK38" s="120"/>
      <c r="GPL38" s="177"/>
      <c r="GPM38" s="120"/>
      <c r="GPN38" s="177"/>
      <c r="GPO38" s="120"/>
      <c r="GPP38" s="177"/>
      <c r="GPQ38" s="120"/>
      <c r="GPR38" s="177"/>
      <c r="GPS38" s="120"/>
      <c r="GPT38" s="177"/>
      <c r="GPU38" s="120"/>
      <c r="GPV38" s="177"/>
      <c r="GPW38" s="120"/>
      <c r="GPX38" s="177"/>
      <c r="GPY38" s="120"/>
      <c r="GPZ38" s="177"/>
      <c r="GQA38" s="120"/>
      <c r="GQB38" s="177"/>
      <c r="GQC38" s="120"/>
      <c r="GQD38" s="177"/>
      <c r="GQE38" s="120"/>
      <c r="GQF38" s="177"/>
      <c r="GQG38" s="120"/>
      <c r="GQH38" s="177"/>
      <c r="GQI38" s="120"/>
      <c r="GQJ38" s="177"/>
      <c r="GQK38" s="120"/>
      <c r="GQL38" s="177"/>
      <c r="GQM38" s="120"/>
      <c r="GQN38" s="177"/>
      <c r="GQO38" s="120"/>
      <c r="GQP38" s="177"/>
      <c r="GQQ38" s="120"/>
      <c r="GQR38" s="177"/>
      <c r="GQS38" s="120"/>
      <c r="GQT38" s="177"/>
      <c r="GQU38" s="120"/>
      <c r="GQV38" s="177"/>
      <c r="GQW38" s="120"/>
      <c r="GQX38" s="177"/>
      <c r="GQY38" s="120"/>
      <c r="GQZ38" s="177"/>
      <c r="GRA38" s="120"/>
      <c r="GRB38" s="177"/>
      <c r="GRC38" s="120"/>
      <c r="GRD38" s="177"/>
      <c r="GRE38" s="120"/>
      <c r="GRF38" s="177"/>
      <c r="GRG38" s="120"/>
      <c r="GRH38" s="177"/>
      <c r="GRI38" s="120"/>
      <c r="GRJ38" s="177"/>
      <c r="GRK38" s="120"/>
      <c r="GRL38" s="177"/>
      <c r="GRM38" s="120"/>
      <c r="GRN38" s="177"/>
      <c r="GRO38" s="120"/>
      <c r="GRP38" s="177"/>
      <c r="GRQ38" s="120"/>
      <c r="GRR38" s="177"/>
      <c r="GRS38" s="120"/>
      <c r="GRT38" s="177"/>
      <c r="GRU38" s="120"/>
      <c r="GRV38" s="177"/>
      <c r="GRW38" s="120"/>
      <c r="GRX38" s="177"/>
      <c r="GRY38" s="120"/>
      <c r="GRZ38" s="177"/>
      <c r="GSA38" s="120"/>
      <c r="GSB38" s="177"/>
      <c r="GSC38" s="120"/>
      <c r="GSD38" s="177"/>
      <c r="GSE38" s="120"/>
      <c r="GSF38" s="177"/>
      <c r="GSG38" s="120"/>
      <c r="GSH38" s="177"/>
      <c r="GSI38" s="120"/>
      <c r="GSJ38" s="177"/>
      <c r="GSK38" s="120"/>
      <c r="GSL38" s="177"/>
      <c r="GSM38" s="120"/>
      <c r="GSN38" s="177"/>
      <c r="GSO38" s="120"/>
      <c r="GSP38" s="177"/>
      <c r="GSQ38" s="120"/>
      <c r="GSR38" s="177"/>
      <c r="GSS38" s="120"/>
      <c r="GST38" s="177"/>
      <c r="GSU38" s="120"/>
      <c r="GSV38" s="177"/>
      <c r="GSW38" s="120"/>
      <c r="GSX38" s="177"/>
      <c r="GSY38" s="120"/>
      <c r="GSZ38" s="177"/>
      <c r="GTA38" s="120"/>
      <c r="GTB38" s="177"/>
      <c r="GTC38" s="120"/>
      <c r="GTD38" s="177"/>
      <c r="GTE38" s="120"/>
      <c r="GTF38" s="177"/>
      <c r="GTG38" s="120"/>
      <c r="GTH38" s="177"/>
      <c r="GTI38" s="120"/>
      <c r="GTJ38" s="177"/>
      <c r="GTK38" s="120"/>
      <c r="GTL38" s="177"/>
      <c r="GTM38" s="120"/>
      <c r="GTN38" s="177"/>
      <c r="GTO38" s="120"/>
      <c r="GTP38" s="177"/>
      <c r="GTQ38" s="120"/>
      <c r="GTR38" s="177"/>
      <c r="GTS38" s="120"/>
      <c r="GTT38" s="177"/>
      <c r="GTU38" s="120"/>
      <c r="GTV38" s="177"/>
      <c r="GTW38" s="120"/>
      <c r="GTX38" s="177"/>
      <c r="GTY38" s="120"/>
      <c r="GTZ38" s="177"/>
      <c r="GUA38" s="120"/>
      <c r="GUB38" s="177"/>
      <c r="GUC38" s="120"/>
      <c r="GUD38" s="177"/>
      <c r="GUE38" s="120"/>
      <c r="GUF38" s="177"/>
      <c r="GUG38" s="120"/>
      <c r="GUH38" s="177"/>
      <c r="GUI38" s="120"/>
      <c r="GUJ38" s="177"/>
      <c r="GUK38" s="120"/>
      <c r="GUL38" s="177"/>
      <c r="GUM38" s="120"/>
      <c r="GUN38" s="177"/>
      <c r="GUO38" s="120"/>
      <c r="GUP38" s="177"/>
      <c r="GUQ38" s="120"/>
      <c r="GUR38" s="177"/>
      <c r="GUS38" s="120"/>
      <c r="GUT38" s="177"/>
      <c r="GUU38" s="120"/>
      <c r="GUV38" s="177"/>
      <c r="GUW38" s="120"/>
      <c r="GUX38" s="177"/>
      <c r="GUY38" s="120"/>
      <c r="GUZ38" s="177"/>
      <c r="GVA38" s="120"/>
      <c r="GVB38" s="177"/>
      <c r="GVC38" s="120"/>
      <c r="GVD38" s="177"/>
      <c r="GVE38" s="120"/>
      <c r="GVF38" s="177"/>
      <c r="GVG38" s="120"/>
      <c r="GVH38" s="177"/>
      <c r="GVI38" s="120"/>
      <c r="GVJ38" s="177"/>
      <c r="GVK38" s="120"/>
      <c r="GVL38" s="177"/>
      <c r="GVM38" s="120"/>
      <c r="GVN38" s="177"/>
      <c r="GVO38" s="120"/>
      <c r="GVP38" s="177"/>
      <c r="GVQ38" s="120"/>
      <c r="GVR38" s="177"/>
      <c r="GVS38" s="120"/>
      <c r="GVT38" s="177"/>
      <c r="GVU38" s="120"/>
      <c r="GVV38" s="177"/>
      <c r="GVW38" s="120"/>
      <c r="GVX38" s="177"/>
      <c r="GVY38" s="120"/>
      <c r="GVZ38" s="177"/>
      <c r="GWA38" s="120"/>
      <c r="GWB38" s="177"/>
      <c r="GWC38" s="120"/>
      <c r="GWD38" s="177"/>
      <c r="GWE38" s="120"/>
      <c r="GWF38" s="177"/>
      <c r="GWG38" s="120"/>
      <c r="GWH38" s="177"/>
      <c r="GWI38" s="120"/>
      <c r="GWJ38" s="177"/>
      <c r="GWK38" s="120"/>
      <c r="GWL38" s="177"/>
      <c r="GWM38" s="120"/>
      <c r="GWN38" s="177"/>
      <c r="GWO38" s="120"/>
      <c r="GWP38" s="177"/>
      <c r="GWQ38" s="120"/>
      <c r="GWR38" s="177"/>
      <c r="GWS38" s="120"/>
      <c r="GWT38" s="177"/>
      <c r="GWU38" s="120"/>
      <c r="GWV38" s="177"/>
      <c r="GWW38" s="120"/>
      <c r="GWX38" s="177"/>
      <c r="GWY38" s="120"/>
      <c r="GWZ38" s="177"/>
      <c r="GXA38" s="120"/>
      <c r="GXB38" s="177"/>
      <c r="GXC38" s="120"/>
      <c r="GXD38" s="177"/>
      <c r="GXE38" s="120"/>
      <c r="GXF38" s="177"/>
      <c r="GXG38" s="120"/>
      <c r="GXH38" s="177"/>
      <c r="GXI38" s="120"/>
      <c r="GXJ38" s="177"/>
      <c r="GXK38" s="120"/>
      <c r="GXL38" s="177"/>
      <c r="GXM38" s="120"/>
      <c r="GXN38" s="177"/>
      <c r="GXO38" s="120"/>
      <c r="GXP38" s="177"/>
      <c r="GXQ38" s="120"/>
      <c r="GXR38" s="177"/>
      <c r="GXS38" s="120"/>
      <c r="GXT38" s="177"/>
      <c r="GXU38" s="120"/>
      <c r="GXV38" s="177"/>
      <c r="GXW38" s="120"/>
      <c r="GXX38" s="177"/>
      <c r="GXY38" s="120"/>
      <c r="GXZ38" s="177"/>
      <c r="GYA38" s="120"/>
      <c r="GYB38" s="177"/>
      <c r="GYC38" s="120"/>
      <c r="GYD38" s="177"/>
      <c r="GYE38" s="120"/>
      <c r="GYF38" s="177"/>
      <c r="GYG38" s="120"/>
      <c r="GYH38" s="177"/>
      <c r="GYI38" s="120"/>
      <c r="GYJ38" s="177"/>
      <c r="GYK38" s="120"/>
      <c r="GYL38" s="177"/>
      <c r="GYM38" s="120"/>
      <c r="GYN38" s="177"/>
      <c r="GYO38" s="120"/>
      <c r="GYP38" s="177"/>
      <c r="GYQ38" s="120"/>
      <c r="GYR38" s="177"/>
      <c r="GYS38" s="120"/>
      <c r="GYT38" s="177"/>
      <c r="GYU38" s="120"/>
      <c r="GYV38" s="177"/>
      <c r="GYW38" s="120"/>
      <c r="GYX38" s="177"/>
      <c r="GYY38" s="120"/>
      <c r="GYZ38" s="177"/>
      <c r="GZA38" s="120"/>
      <c r="GZB38" s="177"/>
      <c r="GZC38" s="120"/>
      <c r="GZD38" s="177"/>
      <c r="GZE38" s="120"/>
      <c r="GZF38" s="177"/>
      <c r="GZG38" s="120"/>
      <c r="GZH38" s="177"/>
      <c r="GZI38" s="120"/>
      <c r="GZJ38" s="177"/>
      <c r="GZK38" s="120"/>
      <c r="GZL38" s="177"/>
      <c r="GZM38" s="120"/>
      <c r="GZN38" s="177"/>
      <c r="GZO38" s="120"/>
      <c r="GZP38" s="177"/>
      <c r="GZQ38" s="120"/>
      <c r="GZR38" s="177"/>
      <c r="GZS38" s="120"/>
      <c r="GZT38" s="177"/>
      <c r="GZU38" s="120"/>
      <c r="GZV38" s="177"/>
      <c r="GZW38" s="120"/>
      <c r="GZX38" s="177"/>
      <c r="GZY38" s="120"/>
      <c r="GZZ38" s="177"/>
      <c r="HAA38" s="120"/>
      <c r="HAB38" s="177"/>
      <c r="HAC38" s="120"/>
      <c r="HAD38" s="177"/>
      <c r="HAE38" s="120"/>
      <c r="HAF38" s="177"/>
      <c r="HAG38" s="120"/>
      <c r="HAH38" s="177"/>
      <c r="HAI38" s="120"/>
      <c r="HAJ38" s="177"/>
      <c r="HAK38" s="120"/>
      <c r="HAL38" s="177"/>
      <c r="HAM38" s="120"/>
      <c r="HAN38" s="177"/>
      <c r="HAO38" s="120"/>
      <c r="HAP38" s="177"/>
      <c r="HAQ38" s="120"/>
      <c r="HAR38" s="177"/>
      <c r="HAS38" s="120"/>
      <c r="HAT38" s="177"/>
      <c r="HAU38" s="120"/>
      <c r="HAV38" s="177"/>
      <c r="HAW38" s="120"/>
      <c r="HAX38" s="177"/>
      <c r="HAY38" s="120"/>
      <c r="HAZ38" s="177"/>
      <c r="HBA38" s="120"/>
      <c r="HBB38" s="177"/>
      <c r="HBC38" s="120"/>
      <c r="HBD38" s="177"/>
      <c r="HBE38" s="120"/>
      <c r="HBF38" s="177"/>
      <c r="HBG38" s="120"/>
      <c r="HBH38" s="177"/>
      <c r="HBI38" s="120"/>
      <c r="HBJ38" s="177"/>
      <c r="HBK38" s="120"/>
      <c r="HBL38" s="177"/>
      <c r="HBM38" s="120"/>
      <c r="HBN38" s="177"/>
      <c r="HBO38" s="120"/>
      <c r="HBP38" s="177"/>
      <c r="HBQ38" s="120"/>
      <c r="HBR38" s="177"/>
      <c r="HBS38" s="120"/>
      <c r="HBT38" s="177"/>
      <c r="HBU38" s="120"/>
      <c r="HBV38" s="177"/>
      <c r="HBW38" s="120"/>
      <c r="HBX38" s="177"/>
      <c r="HBY38" s="120"/>
      <c r="HBZ38" s="177"/>
      <c r="HCA38" s="120"/>
      <c r="HCB38" s="177"/>
      <c r="HCC38" s="120"/>
      <c r="HCD38" s="177"/>
      <c r="HCE38" s="120"/>
      <c r="HCF38" s="177"/>
      <c r="HCG38" s="120"/>
      <c r="HCH38" s="177"/>
      <c r="HCI38" s="120"/>
      <c r="HCJ38" s="177"/>
      <c r="HCK38" s="120"/>
      <c r="HCL38" s="177"/>
      <c r="HCM38" s="120"/>
      <c r="HCN38" s="177"/>
      <c r="HCO38" s="120"/>
      <c r="HCP38" s="177"/>
      <c r="HCQ38" s="120"/>
      <c r="HCR38" s="177"/>
      <c r="HCS38" s="120"/>
      <c r="HCT38" s="177"/>
      <c r="HCU38" s="120"/>
      <c r="HCV38" s="177"/>
      <c r="HCW38" s="120"/>
      <c r="HCX38" s="177"/>
      <c r="HCY38" s="120"/>
      <c r="HCZ38" s="177"/>
      <c r="HDA38" s="120"/>
      <c r="HDB38" s="177"/>
      <c r="HDC38" s="120"/>
      <c r="HDD38" s="177"/>
      <c r="HDE38" s="120"/>
      <c r="HDF38" s="177"/>
      <c r="HDG38" s="120"/>
      <c r="HDH38" s="177"/>
      <c r="HDI38" s="120"/>
      <c r="HDJ38" s="177"/>
      <c r="HDK38" s="120"/>
      <c r="HDL38" s="177"/>
      <c r="HDM38" s="120"/>
      <c r="HDN38" s="177"/>
      <c r="HDO38" s="120"/>
      <c r="HDP38" s="177"/>
      <c r="HDQ38" s="120"/>
      <c r="HDR38" s="177"/>
      <c r="HDS38" s="120"/>
      <c r="HDT38" s="177"/>
      <c r="HDU38" s="120"/>
      <c r="HDV38" s="177"/>
      <c r="HDW38" s="120"/>
      <c r="HDX38" s="177"/>
      <c r="HDY38" s="120"/>
      <c r="HDZ38" s="177"/>
      <c r="HEA38" s="120"/>
      <c r="HEB38" s="177"/>
      <c r="HEC38" s="120"/>
      <c r="HED38" s="177"/>
      <c r="HEE38" s="120"/>
      <c r="HEF38" s="177"/>
      <c r="HEG38" s="120"/>
      <c r="HEH38" s="177"/>
      <c r="HEI38" s="120"/>
      <c r="HEJ38" s="177"/>
      <c r="HEK38" s="120"/>
      <c r="HEL38" s="177"/>
      <c r="HEM38" s="120"/>
      <c r="HEN38" s="177"/>
      <c r="HEO38" s="120"/>
      <c r="HEP38" s="177"/>
      <c r="HEQ38" s="120"/>
      <c r="HER38" s="177"/>
      <c r="HES38" s="120"/>
      <c r="HET38" s="177"/>
      <c r="HEU38" s="120"/>
      <c r="HEV38" s="177"/>
      <c r="HEW38" s="120"/>
      <c r="HEX38" s="177"/>
      <c r="HEY38" s="120"/>
      <c r="HEZ38" s="177"/>
      <c r="HFA38" s="120"/>
      <c r="HFB38" s="177"/>
      <c r="HFC38" s="120"/>
      <c r="HFD38" s="177"/>
      <c r="HFE38" s="120"/>
      <c r="HFF38" s="177"/>
      <c r="HFG38" s="120"/>
      <c r="HFH38" s="177"/>
      <c r="HFI38" s="120"/>
      <c r="HFJ38" s="177"/>
      <c r="HFK38" s="120"/>
      <c r="HFL38" s="177"/>
      <c r="HFM38" s="120"/>
      <c r="HFN38" s="177"/>
      <c r="HFO38" s="120"/>
      <c r="HFP38" s="177"/>
      <c r="HFQ38" s="120"/>
      <c r="HFR38" s="177"/>
      <c r="HFS38" s="120"/>
      <c r="HFT38" s="177"/>
      <c r="HFU38" s="120"/>
      <c r="HFV38" s="177"/>
      <c r="HFW38" s="120"/>
      <c r="HFX38" s="177"/>
      <c r="HFY38" s="120"/>
      <c r="HFZ38" s="177"/>
      <c r="HGA38" s="120"/>
      <c r="HGB38" s="177"/>
      <c r="HGC38" s="120"/>
      <c r="HGD38" s="177"/>
      <c r="HGE38" s="120"/>
      <c r="HGF38" s="177"/>
      <c r="HGG38" s="120"/>
      <c r="HGH38" s="177"/>
      <c r="HGI38" s="120"/>
      <c r="HGJ38" s="177"/>
      <c r="HGK38" s="120"/>
      <c r="HGL38" s="177"/>
      <c r="HGM38" s="120"/>
      <c r="HGN38" s="177"/>
      <c r="HGO38" s="120"/>
      <c r="HGP38" s="177"/>
      <c r="HGQ38" s="120"/>
      <c r="HGR38" s="177"/>
      <c r="HGS38" s="120"/>
      <c r="HGT38" s="177"/>
      <c r="HGU38" s="120"/>
      <c r="HGV38" s="177"/>
      <c r="HGW38" s="120"/>
      <c r="HGX38" s="177"/>
      <c r="HGY38" s="120"/>
      <c r="HGZ38" s="177"/>
      <c r="HHA38" s="120"/>
      <c r="HHB38" s="177"/>
      <c r="HHC38" s="120"/>
      <c r="HHD38" s="177"/>
      <c r="HHE38" s="120"/>
      <c r="HHF38" s="177"/>
      <c r="HHG38" s="120"/>
      <c r="HHH38" s="177"/>
      <c r="HHI38" s="120"/>
      <c r="HHJ38" s="177"/>
      <c r="HHK38" s="120"/>
      <c r="HHL38" s="177"/>
      <c r="HHM38" s="120"/>
      <c r="HHN38" s="177"/>
      <c r="HHO38" s="120"/>
      <c r="HHP38" s="177"/>
      <c r="HHQ38" s="120"/>
      <c r="HHR38" s="177"/>
      <c r="HHS38" s="120"/>
      <c r="HHT38" s="177"/>
      <c r="HHU38" s="120"/>
      <c r="HHV38" s="177"/>
      <c r="HHW38" s="120"/>
      <c r="HHX38" s="177"/>
      <c r="HHY38" s="120"/>
      <c r="HHZ38" s="177"/>
      <c r="HIA38" s="120"/>
      <c r="HIB38" s="177"/>
      <c r="HIC38" s="120"/>
      <c r="HID38" s="177"/>
      <c r="HIE38" s="120"/>
      <c r="HIF38" s="177"/>
      <c r="HIG38" s="120"/>
      <c r="HIH38" s="177"/>
      <c r="HII38" s="120"/>
      <c r="HIJ38" s="177"/>
      <c r="HIK38" s="120"/>
      <c r="HIL38" s="177"/>
      <c r="HIM38" s="120"/>
      <c r="HIN38" s="177"/>
      <c r="HIO38" s="120"/>
      <c r="HIP38" s="177"/>
      <c r="HIQ38" s="120"/>
      <c r="HIR38" s="177"/>
      <c r="HIS38" s="120"/>
      <c r="HIT38" s="177"/>
      <c r="HIU38" s="120"/>
      <c r="HIV38" s="177"/>
      <c r="HIW38" s="120"/>
      <c r="HIX38" s="177"/>
      <c r="HIY38" s="120"/>
      <c r="HIZ38" s="177"/>
      <c r="HJA38" s="120"/>
      <c r="HJB38" s="177"/>
      <c r="HJC38" s="120"/>
      <c r="HJD38" s="177"/>
      <c r="HJE38" s="120"/>
      <c r="HJF38" s="177"/>
      <c r="HJG38" s="120"/>
      <c r="HJH38" s="177"/>
      <c r="HJI38" s="120"/>
      <c r="HJJ38" s="177"/>
      <c r="HJK38" s="120"/>
      <c r="HJL38" s="177"/>
      <c r="HJM38" s="120"/>
      <c r="HJN38" s="177"/>
      <c r="HJO38" s="120"/>
      <c r="HJP38" s="177"/>
      <c r="HJQ38" s="120"/>
      <c r="HJR38" s="177"/>
      <c r="HJS38" s="120"/>
      <c r="HJT38" s="177"/>
      <c r="HJU38" s="120"/>
      <c r="HJV38" s="177"/>
      <c r="HJW38" s="120"/>
      <c r="HJX38" s="177"/>
      <c r="HJY38" s="120"/>
      <c r="HJZ38" s="177"/>
      <c r="HKA38" s="120"/>
      <c r="HKB38" s="177"/>
      <c r="HKC38" s="120"/>
      <c r="HKD38" s="177"/>
      <c r="HKE38" s="120"/>
      <c r="HKF38" s="177"/>
      <c r="HKG38" s="120"/>
      <c r="HKH38" s="177"/>
      <c r="HKI38" s="120"/>
      <c r="HKJ38" s="177"/>
      <c r="HKK38" s="120"/>
      <c r="HKL38" s="177"/>
      <c r="HKM38" s="120"/>
      <c r="HKN38" s="177"/>
      <c r="HKO38" s="120"/>
      <c r="HKP38" s="177"/>
      <c r="HKQ38" s="120"/>
      <c r="HKR38" s="177"/>
      <c r="HKS38" s="120"/>
      <c r="HKT38" s="177"/>
      <c r="HKU38" s="120"/>
      <c r="HKV38" s="177"/>
      <c r="HKW38" s="120"/>
      <c r="HKX38" s="177"/>
      <c r="HKY38" s="120"/>
      <c r="HKZ38" s="177"/>
      <c r="HLA38" s="120"/>
      <c r="HLB38" s="177"/>
      <c r="HLC38" s="120"/>
      <c r="HLD38" s="177"/>
      <c r="HLE38" s="120"/>
      <c r="HLF38" s="177"/>
      <c r="HLG38" s="120"/>
      <c r="HLH38" s="177"/>
      <c r="HLI38" s="120"/>
      <c r="HLJ38" s="177"/>
      <c r="HLK38" s="120"/>
      <c r="HLL38" s="177"/>
      <c r="HLM38" s="120"/>
      <c r="HLN38" s="177"/>
      <c r="HLO38" s="120"/>
      <c r="HLP38" s="177"/>
      <c r="HLQ38" s="120"/>
      <c r="HLR38" s="177"/>
      <c r="HLS38" s="120"/>
      <c r="HLT38" s="177"/>
      <c r="HLU38" s="120"/>
      <c r="HLV38" s="177"/>
      <c r="HLW38" s="120"/>
      <c r="HLX38" s="177"/>
      <c r="HLY38" s="120"/>
      <c r="HLZ38" s="177"/>
      <c r="HMA38" s="120"/>
      <c r="HMB38" s="177"/>
      <c r="HMC38" s="120"/>
      <c r="HMD38" s="177"/>
      <c r="HME38" s="120"/>
      <c r="HMF38" s="177"/>
      <c r="HMG38" s="120"/>
      <c r="HMH38" s="177"/>
      <c r="HMI38" s="120"/>
      <c r="HMJ38" s="177"/>
      <c r="HMK38" s="120"/>
      <c r="HML38" s="177"/>
      <c r="HMM38" s="120"/>
      <c r="HMN38" s="177"/>
      <c r="HMO38" s="120"/>
      <c r="HMP38" s="177"/>
      <c r="HMQ38" s="120"/>
      <c r="HMR38" s="177"/>
      <c r="HMS38" s="120"/>
      <c r="HMT38" s="177"/>
      <c r="HMU38" s="120"/>
      <c r="HMV38" s="177"/>
      <c r="HMW38" s="120"/>
      <c r="HMX38" s="177"/>
      <c r="HMY38" s="120"/>
      <c r="HMZ38" s="177"/>
      <c r="HNA38" s="120"/>
      <c r="HNB38" s="177"/>
      <c r="HNC38" s="120"/>
      <c r="HND38" s="177"/>
      <c r="HNE38" s="120"/>
      <c r="HNF38" s="177"/>
      <c r="HNG38" s="120"/>
      <c r="HNH38" s="177"/>
      <c r="HNI38" s="120"/>
      <c r="HNJ38" s="177"/>
      <c r="HNK38" s="120"/>
      <c r="HNL38" s="177"/>
      <c r="HNM38" s="120"/>
      <c r="HNN38" s="177"/>
      <c r="HNO38" s="120"/>
      <c r="HNP38" s="177"/>
      <c r="HNQ38" s="120"/>
      <c r="HNR38" s="177"/>
      <c r="HNS38" s="120"/>
      <c r="HNT38" s="177"/>
      <c r="HNU38" s="120"/>
      <c r="HNV38" s="177"/>
      <c r="HNW38" s="120"/>
      <c r="HNX38" s="177"/>
      <c r="HNY38" s="120"/>
      <c r="HNZ38" s="177"/>
      <c r="HOA38" s="120"/>
      <c r="HOB38" s="177"/>
      <c r="HOC38" s="120"/>
      <c r="HOD38" s="177"/>
      <c r="HOE38" s="120"/>
      <c r="HOF38" s="177"/>
      <c r="HOG38" s="120"/>
      <c r="HOH38" s="177"/>
      <c r="HOI38" s="120"/>
      <c r="HOJ38" s="177"/>
      <c r="HOK38" s="120"/>
      <c r="HOL38" s="177"/>
      <c r="HOM38" s="120"/>
      <c r="HON38" s="177"/>
      <c r="HOO38" s="120"/>
      <c r="HOP38" s="177"/>
      <c r="HOQ38" s="120"/>
      <c r="HOR38" s="177"/>
      <c r="HOS38" s="120"/>
      <c r="HOT38" s="177"/>
      <c r="HOU38" s="120"/>
      <c r="HOV38" s="177"/>
      <c r="HOW38" s="120"/>
      <c r="HOX38" s="177"/>
      <c r="HOY38" s="120"/>
      <c r="HOZ38" s="177"/>
      <c r="HPA38" s="120"/>
      <c r="HPB38" s="177"/>
      <c r="HPC38" s="120"/>
      <c r="HPD38" s="177"/>
      <c r="HPE38" s="120"/>
      <c r="HPF38" s="177"/>
      <c r="HPG38" s="120"/>
      <c r="HPH38" s="177"/>
      <c r="HPI38" s="120"/>
      <c r="HPJ38" s="177"/>
      <c r="HPK38" s="120"/>
      <c r="HPL38" s="177"/>
      <c r="HPM38" s="120"/>
      <c r="HPN38" s="177"/>
      <c r="HPO38" s="120"/>
      <c r="HPP38" s="177"/>
      <c r="HPQ38" s="120"/>
      <c r="HPR38" s="177"/>
      <c r="HPS38" s="120"/>
      <c r="HPT38" s="177"/>
      <c r="HPU38" s="120"/>
      <c r="HPV38" s="177"/>
      <c r="HPW38" s="120"/>
      <c r="HPX38" s="177"/>
      <c r="HPY38" s="120"/>
      <c r="HPZ38" s="177"/>
      <c r="HQA38" s="120"/>
      <c r="HQB38" s="177"/>
      <c r="HQC38" s="120"/>
      <c r="HQD38" s="177"/>
      <c r="HQE38" s="120"/>
      <c r="HQF38" s="177"/>
      <c r="HQG38" s="120"/>
      <c r="HQH38" s="177"/>
      <c r="HQI38" s="120"/>
      <c r="HQJ38" s="177"/>
      <c r="HQK38" s="120"/>
      <c r="HQL38" s="177"/>
      <c r="HQM38" s="120"/>
      <c r="HQN38" s="177"/>
      <c r="HQO38" s="120"/>
      <c r="HQP38" s="177"/>
      <c r="HQQ38" s="120"/>
      <c r="HQR38" s="177"/>
      <c r="HQS38" s="120"/>
      <c r="HQT38" s="177"/>
      <c r="HQU38" s="120"/>
      <c r="HQV38" s="177"/>
      <c r="HQW38" s="120"/>
      <c r="HQX38" s="177"/>
      <c r="HQY38" s="120"/>
      <c r="HQZ38" s="177"/>
      <c r="HRA38" s="120"/>
      <c r="HRB38" s="177"/>
      <c r="HRC38" s="120"/>
      <c r="HRD38" s="177"/>
      <c r="HRE38" s="120"/>
      <c r="HRF38" s="177"/>
      <c r="HRG38" s="120"/>
      <c r="HRH38" s="177"/>
      <c r="HRI38" s="120"/>
      <c r="HRJ38" s="177"/>
      <c r="HRK38" s="120"/>
      <c r="HRL38" s="177"/>
      <c r="HRM38" s="120"/>
      <c r="HRN38" s="177"/>
      <c r="HRO38" s="120"/>
      <c r="HRP38" s="177"/>
      <c r="HRQ38" s="120"/>
      <c r="HRR38" s="177"/>
      <c r="HRS38" s="120"/>
      <c r="HRT38" s="177"/>
      <c r="HRU38" s="120"/>
      <c r="HRV38" s="177"/>
      <c r="HRW38" s="120"/>
      <c r="HRX38" s="177"/>
      <c r="HRY38" s="120"/>
      <c r="HRZ38" s="177"/>
      <c r="HSA38" s="120"/>
      <c r="HSB38" s="177"/>
      <c r="HSC38" s="120"/>
      <c r="HSD38" s="177"/>
      <c r="HSE38" s="120"/>
      <c r="HSF38" s="177"/>
      <c r="HSG38" s="120"/>
      <c r="HSH38" s="177"/>
      <c r="HSI38" s="120"/>
      <c r="HSJ38" s="177"/>
      <c r="HSK38" s="120"/>
      <c r="HSL38" s="177"/>
      <c r="HSM38" s="120"/>
      <c r="HSN38" s="177"/>
      <c r="HSO38" s="120"/>
      <c r="HSP38" s="177"/>
      <c r="HSQ38" s="120"/>
      <c r="HSR38" s="177"/>
      <c r="HSS38" s="120"/>
      <c r="HST38" s="177"/>
      <c r="HSU38" s="120"/>
      <c r="HSV38" s="177"/>
      <c r="HSW38" s="120"/>
      <c r="HSX38" s="177"/>
      <c r="HSY38" s="120"/>
      <c r="HSZ38" s="177"/>
      <c r="HTA38" s="120"/>
      <c r="HTB38" s="177"/>
      <c r="HTC38" s="120"/>
      <c r="HTD38" s="177"/>
      <c r="HTE38" s="120"/>
      <c r="HTF38" s="177"/>
      <c r="HTG38" s="120"/>
      <c r="HTH38" s="177"/>
      <c r="HTI38" s="120"/>
      <c r="HTJ38" s="177"/>
      <c r="HTK38" s="120"/>
      <c r="HTL38" s="177"/>
      <c r="HTM38" s="120"/>
      <c r="HTN38" s="177"/>
      <c r="HTO38" s="120"/>
      <c r="HTP38" s="177"/>
      <c r="HTQ38" s="120"/>
      <c r="HTR38" s="177"/>
      <c r="HTS38" s="120"/>
      <c r="HTT38" s="177"/>
      <c r="HTU38" s="120"/>
      <c r="HTV38" s="177"/>
      <c r="HTW38" s="120"/>
      <c r="HTX38" s="177"/>
      <c r="HTY38" s="120"/>
      <c r="HTZ38" s="177"/>
      <c r="HUA38" s="120"/>
      <c r="HUB38" s="177"/>
      <c r="HUC38" s="120"/>
      <c r="HUD38" s="177"/>
      <c r="HUE38" s="120"/>
      <c r="HUF38" s="177"/>
      <c r="HUG38" s="120"/>
      <c r="HUH38" s="177"/>
      <c r="HUI38" s="120"/>
      <c r="HUJ38" s="177"/>
      <c r="HUK38" s="120"/>
      <c r="HUL38" s="177"/>
      <c r="HUM38" s="120"/>
      <c r="HUN38" s="177"/>
      <c r="HUO38" s="120"/>
      <c r="HUP38" s="177"/>
      <c r="HUQ38" s="120"/>
      <c r="HUR38" s="177"/>
      <c r="HUS38" s="120"/>
      <c r="HUT38" s="177"/>
      <c r="HUU38" s="120"/>
      <c r="HUV38" s="177"/>
      <c r="HUW38" s="120"/>
      <c r="HUX38" s="177"/>
      <c r="HUY38" s="120"/>
      <c r="HUZ38" s="177"/>
      <c r="HVA38" s="120"/>
      <c r="HVB38" s="177"/>
      <c r="HVC38" s="120"/>
      <c r="HVD38" s="177"/>
      <c r="HVE38" s="120"/>
      <c r="HVF38" s="177"/>
      <c r="HVG38" s="120"/>
      <c r="HVH38" s="177"/>
      <c r="HVI38" s="120"/>
      <c r="HVJ38" s="177"/>
      <c r="HVK38" s="120"/>
      <c r="HVL38" s="177"/>
      <c r="HVM38" s="120"/>
      <c r="HVN38" s="177"/>
      <c r="HVO38" s="120"/>
      <c r="HVP38" s="177"/>
      <c r="HVQ38" s="120"/>
      <c r="HVR38" s="177"/>
      <c r="HVS38" s="120"/>
      <c r="HVT38" s="177"/>
      <c r="HVU38" s="120"/>
      <c r="HVV38" s="177"/>
      <c r="HVW38" s="120"/>
      <c r="HVX38" s="177"/>
      <c r="HVY38" s="120"/>
      <c r="HVZ38" s="177"/>
      <c r="HWA38" s="120"/>
      <c r="HWB38" s="177"/>
      <c r="HWC38" s="120"/>
      <c r="HWD38" s="177"/>
      <c r="HWE38" s="120"/>
      <c r="HWF38" s="177"/>
      <c r="HWG38" s="120"/>
      <c r="HWH38" s="177"/>
      <c r="HWI38" s="120"/>
      <c r="HWJ38" s="177"/>
      <c r="HWK38" s="120"/>
      <c r="HWL38" s="177"/>
      <c r="HWM38" s="120"/>
      <c r="HWN38" s="177"/>
      <c r="HWO38" s="120"/>
      <c r="HWP38" s="177"/>
      <c r="HWQ38" s="120"/>
      <c r="HWR38" s="177"/>
      <c r="HWS38" s="120"/>
      <c r="HWT38" s="177"/>
      <c r="HWU38" s="120"/>
      <c r="HWV38" s="177"/>
      <c r="HWW38" s="120"/>
      <c r="HWX38" s="177"/>
      <c r="HWY38" s="120"/>
      <c r="HWZ38" s="177"/>
      <c r="HXA38" s="120"/>
      <c r="HXB38" s="177"/>
      <c r="HXC38" s="120"/>
      <c r="HXD38" s="177"/>
      <c r="HXE38" s="120"/>
      <c r="HXF38" s="177"/>
      <c r="HXG38" s="120"/>
      <c r="HXH38" s="177"/>
      <c r="HXI38" s="120"/>
      <c r="HXJ38" s="177"/>
      <c r="HXK38" s="120"/>
      <c r="HXL38" s="177"/>
      <c r="HXM38" s="120"/>
      <c r="HXN38" s="177"/>
      <c r="HXO38" s="120"/>
      <c r="HXP38" s="177"/>
      <c r="HXQ38" s="120"/>
      <c r="HXR38" s="177"/>
      <c r="HXS38" s="120"/>
      <c r="HXT38" s="177"/>
      <c r="HXU38" s="120"/>
      <c r="HXV38" s="177"/>
      <c r="HXW38" s="120"/>
      <c r="HXX38" s="177"/>
      <c r="HXY38" s="120"/>
      <c r="HXZ38" s="177"/>
      <c r="HYA38" s="120"/>
      <c r="HYB38" s="177"/>
      <c r="HYC38" s="120"/>
      <c r="HYD38" s="177"/>
      <c r="HYE38" s="120"/>
      <c r="HYF38" s="177"/>
      <c r="HYG38" s="120"/>
      <c r="HYH38" s="177"/>
      <c r="HYI38" s="120"/>
      <c r="HYJ38" s="177"/>
      <c r="HYK38" s="120"/>
      <c r="HYL38" s="177"/>
      <c r="HYM38" s="120"/>
      <c r="HYN38" s="177"/>
      <c r="HYO38" s="120"/>
      <c r="HYP38" s="177"/>
      <c r="HYQ38" s="120"/>
      <c r="HYR38" s="177"/>
      <c r="HYS38" s="120"/>
      <c r="HYT38" s="177"/>
      <c r="HYU38" s="120"/>
      <c r="HYV38" s="177"/>
      <c r="HYW38" s="120"/>
      <c r="HYX38" s="177"/>
      <c r="HYY38" s="120"/>
      <c r="HYZ38" s="177"/>
      <c r="HZA38" s="120"/>
      <c r="HZB38" s="177"/>
      <c r="HZC38" s="120"/>
      <c r="HZD38" s="177"/>
      <c r="HZE38" s="120"/>
      <c r="HZF38" s="177"/>
      <c r="HZG38" s="120"/>
      <c r="HZH38" s="177"/>
      <c r="HZI38" s="120"/>
      <c r="HZJ38" s="177"/>
      <c r="HZK38" s="120"/>
      <c r="HZL38" s="177"/>
      <c r="HZM38" s="120"/>
      <c r="HZN38" s="177"/>
      <c r="HZO38" s="120"/>
      <c r="HZP38" s="177"/>
      <c r="HZQ38" s="120"/>
      <c r="HZR38" s="177"/>
      <c r="HZS38" s="120"/>
      <c r="HZT38" s="177"/>
      <c r="HZU38" s="120"/>
      <c r="HZV38" s="177"/>
      <c r="HZW38" s="120"/>
      <c r="HZX38" s="177"/>
      <c r="HZY38" s="120"/>
      <c r="HZZ38" s="177"/>
      <c r="IAA38" s="120"/>
      <c r="IAB38" s="177"/>
      <c r="IAC38" s="120"/>
      <c r="IAD38" s="177"/>
      <c r="IAE38" s="120"/>
      <c r="IAF38" s="177"/>
      <c r="IAG38" s="120"/>
      <c r="IAH38" s="177"/>
      <c r="IAI38" s="120"/>
      <c r="IAJ38" s="177"/>
      <c r="IAK38" s="120"/>
      <c r="IAL38" s="177"/>
      <c r="IAM38" s="120"/>
      <c r="IAN38" s="177"/>
      <c r="IAO38" s="120"/>
      <c r="IAP38" s="177"/>
      <c r="IAQ38" s="120"/>
      <c r="IAR38" s="177"/>
      <c r="IAS38" s="120"/>
      <c r="IAT38" s="177"/>
      <c r="IAU38" s="120"/>
      <c r="IAV38" s="177"/>
      <c r="IAW38" s="120"/>
      <c r="IAX38" s="177"/>
      <c r="IAY38" s="120"/>
      <c r="IAZ38" s="177"/>
      <c r="IBA38" s="120"/>
      <c r="IBB38" s="177"/>
      <c r="IBC38" s="120"/>
      <c r="IBD38" s="177"/>
      <c r="IBE38" s="120"/>
      <c r="IBF38" s="177"/>
      <c r="IBG38" s="120"/>
      <c r="IBH38" s="177"/>
      <c r="IBI38" s="120"/>
      <c r="IBJ38" s="177"/>
      <c r="IBK38" s="120"/>
      <c r="IBL38" s="177"/>
      <c r="IBM38" s="120"/>
      <c r="IBN38" s="177"/>
      <c r="IBO38" s="120"/>
      <c r="IBP38" s="177"/>
      <c r="IBQ38" s="120"/>
      <c r="IBR38" s="177"/>
      <c r="IBS38" s="120"/>
      <c r="IBT38" s="177"/>
      <c r="IBU38" s="120"/>
      <c r="IBV38" s="177"/>
      <c r="IBW38" s="120"/>
      <c r="IBX38" s="177"/>
      <c r="IBY38" s="120"/>
      <c r="IBZ38" s="177"/>
      <c r="ICA38" s="120"/>
      <c r="ICB38" s="177"/>
      <c r="ICC38" s="120"/>
      <c r="ICD38" s="177"/>
      <c r="ICE38" s="120"/>
      <c r="ICF38" s="177"/>
      <c r="ICG38" s="120"/>
      <c r="ICH38" s="177"/>
      <c r="ICI38" s="120"/>
      <c r="ICJ38" s="177"/>
      <c r="ICK38" s="120"/>
      <c r="ICL38" s="177"/>
      <c r="ICM38" s="120"/>
      <c r="ICN38" s="177"/>
      <c r="ICO38" s="120"/>
      <c r="ICP38" s="177"/>
      <c r="ICQ38" s="120"/>
      <c r="ICR38" s="177"/>
      <c r="ICS38" s="120"/>
      <c r="ICT38" s="177"/>
      <c r="ICU38" s="120"/>
      <c r="ICV38" s="177"/>
      <c r="ICW38" s="120"/>
      <c r="ICX38" s="177"/>
      <c r="ICY38" s="120"/>
      <c r="ICZ38" s="177"/>
      <c r="IDA38" s="120"/>
      <c r="IDB38" s="177"/>
      <c r="IDC38" s="120"/>
      <c r="IDD38" s="177"/>
      <c r="IDE38" s="120"/>
      <c r="IDF38" s="177"/>
      <c r="IDG38" s="120"/>
      <c r="IDH38" s="177"/>
      <c r="IDI38" s="120"/>
      <c r="IDJ38" s="177"/>
      <c r="IDK38" s="120"/>
      <c r="IDL38" s="177"/>
      <c r="IDM38" s="120"/>
      <c r="IDN38" s="177"/>
      <c r="IDO38" s="120"/>
      <c r="IDP38" s="177"/>
      <c r="IDQ38" s="120"/>
      <c r="IDR38" s="177"/>
      <c r="IDS38" s="120"/>
      <c r="IDT38" s="177"/>
      <c r="IDU38" s="120"/>
      <c r="IDV38" s="177"/>
      <c r="IDW38" s="120"/>
      <c r="IDX38" s="177"/>
      <c r="IDY38" s="120"/>
      <c r="IDZ38" s="177"/>
      <c r="IEA38" s="120"/>
      <c r="IEB38" s="177"/>
      <c r="IEC38" s="120"/>
      <c r="IED38" s="177"/>
      <c r="IEE38" s="120"/>
      <c r="IEF38" s="177"/>
      <c r="IEG38" s="120"/>
      <c r="IEH38" s="177"/>
      <c r="IEI38" s="120"/>
      <c r="IEJ38" s="177"/>
      <c r="IEK38" s="120"/>
      <c r="IEL38" s="177"/>
      <c r="IEM38" s="120"/>
      <c r="IEN38" s="177"/>
      <c r="IEO38" s="120"/>
      <c r="IEP38" s="177"/>
      <c r="IEQ38" s="120"/>
      <c r="IER38" s="177"/>
      <c r="IES38" s="120"/>
      <c r="IET38" s="177"/>
      <c r="IEU38" s="120"/>
      <c r="IEV38" s="177"/>
      <c r="IEW38" s="120"/>
      <c r="IEX38" s="177"/>
      <c r="IEY38" s="120"/>
      <c r="IEZ38" s="177"/>
      <c r="IFA38" s="120"/>
      <c r="IFB38" s="177"/>
      <c r="IFC38" s="120"/>
      <c r="IFD38" s="177"/>
      <c r="IFE38" s="120"/>
      <c r="IFF38" s="177"/>
      <c r="IFG38" s="120"/>
      <c r="IFH38" s="177"/>
      <c r="IFI38" s="120"/>
      <c r="IFJ38" s="177"/>
      <c r="IFK38" s="120"/>
      <c r="IFL38" s="177"/>
      <c r="IFM38" s="120"/>
      <c r="IFN38" s="177"/>
      <c r="IFO38" s="120"/>
      <c r="IFP38" s="177"/>
      <c r="IFQ38" s="120"/>
      <c r="IFR38" s="177"/>
      <c r="IFS38" s="120"/>
      <c r="IFT38" s="177"/>
      <c r="IFU38" s="120"/>
      <c r="IFV38" s="177"/>
      <c r="IFW38" s="120"/>
      <c r="IFX38" s="177"/>
      <c r="IFY38" s="120"/>
      <c r="IFZ38" s="177"/>
      <c r="IGA38" s="120"/>
      <c r="IGB38" s="177"/>
      <c r="IGC38" s="120"/>
      <c r="IGD38" s="177"/>
      <c r="IGE38" s="120"/>
      <c r="IGF38" s="177"/>
      <c r="IGG38" s="120"/>
      <c r="IGH38" s="177"/>
      <c r="IGI38" s="120"/>
      <c r="IGJ38" s="177"/>
      <c r="IGK38" s="120"/>
      <c r="IGL38" s="177"/>
      <c r="IGM38" s="120"/>
      <c r="IGN38" s="177"/>
      <c r="IGO38" s="120"/>
      <c r="IGP38" s="177"/>
      <c r="IGQ38" s="120"/>
      <c r="IGR38" s="177"/>
      <c r="IGS38" s="120"/>
      <c r="IGT38" s="177"/>
      <c r="IGU38" s="120"/>
      <c r="IGV38" s="177"/>
      <c r="IGW38" s="120"/>
      <c r="IGX38" s="177"/>
      <c r="IGY38" s="120"/>
      <c r="IGZ38" s="177"/>
      <c r="IHA38" s="120"/>
      <c r="IHB38" s="177"/>
      <c r="IHC38" s="120"/>
      <c r="IHD38" s="177"/>
      <c r="IHE38" s="120"/>
      <c r="IHF38" s="177"/>
      <c r="IHG38" s="120"/>
      <c r="IHH38" s="177"/>
      <c r="IHI38" s="120"/>
      <c r="IHJ38" s="177"/>
      <c r="IHK38" s="120"/>
      <c r="IHL38" s="177"/>
      <c r="IHM38" s="120"/>
      <c r="IHN38" s="177"/>
      <c r="IHO38" s="120"/>
      <c r="IHP38" s="177"/>
      <c r="IHQ38" s="120"/>
      <c r="IHR38" s="177"/>
      <c r="IHS38" s="120"/>
      <c r="IHT38" s="177"/>
      <c r="IHU38" s="120"/>
      <c r="IHV38" s="177"/>
      <c r="IHW38" s="120"/>
      <c r="IHX38" s="177"/>
      <c r="IHY38" s="120"/>
      <c r="IHZ38" s="177"/>
      <c r="IIA38" s="120"/>
      <c r="IIB38" s="177"/>
      <c r="IIC38" s="120"/>
      <c r="IID38" s="177"/>
      <c r="IIE38" s="120"/>
      <c r="IIF38" s="177"/>
      <c r="IIG38" s="120"/>
      <c r="IIH38" s="177"/>
      <c r="III38" s="120"/>
      <c r="IIJ38" s="177"/>
      <c r="IIK38" s="120"/>
      <c r="IIL38" s="177"/>
      <c r="IIM38" s="120"/>
      <c r="IIN38" s="177"/>
      <c r="IIO38" s="120"/>
      <c r="IIP38" s="177"/>
      <c r="IIQ38" s="120"/>
      <c r="IIR38" s="177"/>
      <c r="IIS38" s="120"/>
      <c r="IIT38" s="177"/>
      <c r="IIU38" s="120"/>
      <c r="IIV38" s="177"/>
      <c r="IIW38" s="120"/>
      <c r="IIX38" s="177"/>
      <c r="IIY38" s="120"/>
      <c r="IIZ38" s="177"/>
      <c r="IJA38" s="120"/>
      <c r="IJB38" s="177"/>
      <c r="IJC38" s="120"/>
      <c r="IJD38" s="177"/>
      <c r="IJE38" s="120"/>
      <c r="IJF38" s="177"/>
      <c r="IJG38" s="120"/>
      <c r="IJH38" s="177"/>
      <c r="IJI38" s="120"/>
      <c r="IJJ38" s="177"/>
      <c r="IJK38" s="120"/>
      <c r="IJL38" s="177"/>
      <c r="IJM38" s="120"/>
      <c r="IJN38" s="177"/>
      <c r="IJO38" s="120"/>
      <c r="IJP38" s="177"/>
      <c r="IJQ38" s="120"/>
      <c r="IJR38" s="177"/>
      <c r="IJS38" s="120"/>
      <c r="IJT38" s="177"/>
      <c r="IJU38" s="120"/>
      <c r="IJV38" s="177"/>
      <c r="IJW38" s="120"/>
      <c r="IJX38" s="177"/>
      <c r="IJY38" s="120"/>
      <c r="IJZ38" s="177"/>
      <c r="IKA38" s="120"/>
      <c r="IKB38" s="177"/>
      <c r="IKC38" s="120"/>
      <c r="IKD38" s="177"/>
      <c r="IKE38" s="120"/>
      <c r="IKF38" s="177"/>
      <c r="IKG38" s="120"/>
      <c r="IKH38" s="177"/>
      <c r="IKI38" s="120"/>
      <c r="IKJ38" s="177"/>
      <c r="IKK38" s="120"/>
      <c r="IKL38" s="177"/>
      <c r="IKM38" s="120"/>
      <c r="IKN38" s="177"/>
      <c r="IKO38" s="120"/>
      <c r="IKP38" s="177"/>
      <c r="IKQ38" s="120"/>
      <c r="IKR38" s="177"/>
      <c r="IKS38" s="120"/>
      <c r="IKT38" s="177"/>
      <c r="IKU38" s="120"/>
      <c r="IKV38" s="177"/>
      <c r="IKW38" s="120"/>
      <c r="IKX38" s="177"/>
      <c r="IKY38" s="120"/>
      <c r="IKZ38" s="177"/>
      <c r="ILA38" s="120"/>
      <c r="ILB38" s="177"/>
      <c r="ILC38" s="120"/>
      <c r="ILD38" s="177"/>
      <c r="ILE38" s="120"/>
      <c r="ILF38" s="177"/>
      <c r="ILG38" s="120"/>
      <c r="ILH38" s="177"/>
      <c r="ILI38" s="120"/>
      <c r="ILJ38" s="177"/>
      <c r="ILK38" s="120"/>
      <c r="ILL38" s="177"/>
      <c r="ILM38" s="120"/>
      <c r="ILN38" s="177"/>
      <c r="ILO38" s="120"/>
      <c r="ILP38" s="177"/>
      <c r="ILQ38" s="120"/>
      <c r="ILR38" s="177"/>
      <c r="ILS38" s="120"/>
      <c r="ILT38" s="177"/>
      <c r="ILU38" s="120"/>
      <c r="ILV38" s="177"/>
      <c r="ILW38" s="120"/>
      <c r="ILX38" s="177"/>
      <c r="ILY38" s="120"/>
      <c r="ILZ38" s="177"/>
      <c r="IMA38" s="120"/>
      <c r="IMB38" s="177"/>
      <c r="IMC38" s="120"/>
      <c r="IMD38" s="177"/>
      <c r="IME38" s="120"/>
      <c r="IMF38" s="177"/>
      <c r="IMG38" s="120"/>
      <c r="IMH38" s="177"/>
      <c r="IMI38" s="120"/>
      <c r="IMJ38" s="177"/>
      <c r="IMK38" s="120"/>
      <c r="IML38" s="177"/>
      <c r="IMM38" s="120"/>
      <c r="IMN38" s="177"/>
      <c r="IMO38" s="120"/>
      <c r="IMP38" s="177"/>
      <c r="IMQ38" s="120"/>
      <c r="IMR38" s="177"/>
      <c r="IMS38" s="120"/>
      <c r="IMT38" s="177"/>
      <c r="IMU38" s="120"/>
      <c r="IMV38" s="177"/>
      <c r="IMW38" s="120"/>
      <c r="IMX38" s="177"/>
      <c r="IMY38" s="120"/>
      <c r="IMZ38" s="177"/>
      <c r="INA38" s="120"/>
      <c r="INB38" s="177"/>
      <c r="INC38" s="120"/>
      <c r="IND38" s="177"/>
      <c r="INE38" s="120"/>
      <c r="INF38" s="177"/>
      <c r="ING38" s="120"/>
      <c r="INH38" s="177"/>
      <c r="INI38" s="120"/>
      <c r="INJ38" s="177"/>
      <c r="INK38" s="120"/>
      <c r="INL38" s="177"/>
      <c r="INM38" s="120"/>
      <c r="INN38" s="177"/>
      <c r="INO38" s="120"/>
      <c r="INP38" s="177"/>
      <c r="INQ38" s="120"/>
      <c r="INR38" s="177"/>
      <c r="INS38" s="120"/>
      <c r="INT38" s="177"/>
      <c r="INU38" s="120"/>
      <c r="INV38" s="177"/>
      <c r="INW38" s="120"/>
      <c r="INX38" s="177"/>
      <c r="INY38" s="120"/>
      <c r="INZ38" s="177"/>
      <c r="IOA38" s="120"/>
      <c r="IOB38" s="177"/>
      <c r="IOC38" s="120"/>
      <c r="IOD38" s="177"/>
      <c r="IOE38" s="120"/>
      <c r="IOF38" s="177"/>
      <c r="IOG38" s="120"/>
      <c r="IOH38" s="177"/>
      <c r="IOI38" s="120"/>
      <c r="IOJ38" s="177"/>
      <c r="IOK38" s="120"/>
      <c r="IOL38" s="177"/>
      <c r="IOM38" s="120"/>
      <c r="ION38" s="177"/>
      <c r="IOO38" s="120"/>
      <c r="IOP38" s="177"/>
      <c r="IOQ38" s="120"/>
      <c r="IOR38" s="177"/>
      <c r="IOS38" s="120"/>
      <c r="IOT38" s="177"/>
      <c r="IOU38" s="120"/>
      <c r="IOV38" s="177"/>
      <c r="IOW38" s="120"/>
      <c r="IOX38" s="177"/>
      <c r="IOY38" s="120"/>
      <c r="IOZ38" s="177"/>
      <c r="IPA38" s="120"/>
      <c r="IPB38" s="177"/>
      <c r="IPC38" s="120"/>
      <c r="IPD38" s="177"/>
      <c r="IPE38" s="120"/>
      <c r="IPF38" s="177"/>
      <c r="IPG38" s="120"/>
      <c r="IPH38" s="177"/>
      <c r="IPI38" s="120"/>
      <c r="IPJ38" s="177"/>
      <c r="IPK38" s="120"/>
      <c r="IPL38" s="177"/>
      <c r="IPM38" s="120"/>
      <c r="IPN38" s="177"/>
      <c r="IPO38" s="120"/>
      <c r="IPP38" s="177"/>
      <c r="IPQ38" s="120"/>
      <c r="IPR38" s="177"/>
      <c r="IPS38" s="120"/>
      <c r="IPT38" s="177"/>
      <c r="IPU38" s="120"/>
      <c r="IPV38" s="177"/>
      <c r="IPW38" s="120"/>
      <c r="IPX38" s="177"/>
      <c r="IPY38" s="120"/>
      <c r="IPZ38" s="177"/>
      <c r="IQA38" s="120"/>
      <c r="IQB38" s="177"/>
      <c r="IQC38" s="120"/>
      <c r="IQD38" s="177"/>
      <c r="IQE38" s="120"/>
      <c r="IQF38" s="177"/>
      <c r="IQG38" s="120"/>
      <c r="IQH38" s="177"/>
      <c r="IQI38" s="120"/>
      <c r="IQJ38" s="177"/>
      <c r="IQK38" s="120"/>
      <c r="IQL38" s="177"/>
      <c r="IQM38" s="120"/>
      <c r="IQN38" s="177"/>
      <c r="IQO38" s="120"/>
      <c r="IQP38" s="177"/>
      <c r="IQQ38" s="120"/>
      <c r="IQR38" s="177"/>
      <c r="IQS38" s="120"/>
      <c r="IQT38" s="177"/>
      <c r="IQU38" s="120"/>
      <c r="IQV38" s="177"/>
      <c r="IQW38" s="120"/>
      <c r="IQX38" s="177"/>
      <c r="IQY38" s="120"/>
      <c r="IQZ38" s="177"/>
      <c r="IRA38" s="120"/>
      <c r="IRB38" s="177"/>
      <c r="IRC38" s="120"/>
      <c r="IRD38" s="177"/>
      <c r="IRE38" s="120"/>
      <c r="IRF38" s="177"/>
      <c r="IRG38" s="120"/>
      <c r="IRH38" s="177"/>
      <c r="IRI38" s="120"/>
      <c r="IRJ38" s="177"/>
      <c r="IRK38" s="120"/>
      <c r="IRL38" s="177"/>
      <c r="IRM38" s="120"/>
      <c r="IRN38" s="177"/>
      <c r="IRO38" s="120"/>
      <c r="IRP38" s="177"/>
      <c r="IRQ38" s="120"/>
      <c r="IRR38" s="177"/>
      <c r="IRS38" s="120"/>
      <c r="IRT38" s="177"/>
      <c r="IRU38" s="120"/>
      <c r="IRV38" s="177"/>
      <c r="IRW38" s="120"/>
      <c r="IRX38" s="177"/>
      <c r="IRY38" s="120"/>
      <c r="IRZ38" s="177"/>
      <c r="ISA38" s="120"/>
      <c r="ISB38" s="177"/>
      <c r="ISC38" s="120"/>
      <c r="ISD38" s="177"/>
      <c r="ISE38" s="120"/>
      <c r="ISF38" s="177"/>
      <c r="ISG38" s="120"/>
      <c r="ISH38" s="177"/>
      <c r="ISI38" s="120"/>
      <c r="ISJ38" s="177"/>
      <c r="ISK38" s="120"/>
      <c r="ISL38" s="177"/>
      <c r="ISM38" s="120"/>
      <c r="ISN38" s="177"/>
      <c r="ISO38" s="120"/>
      <c r="ISP38" s="177"/>
      <c r="ISQ38" s="120"/>
      <c r="ISR38" s="177"/>
      <c r="ISS38" s="120"/>
      <c r="IST38" s="177"/>
      <c r="ISU38" s="120"/>
      <c r="ISV38" s="177"/>
      <c r="ISW38" s="120"/>
      <c r="ISX38" s="177"/>
      <c r="ISY38" s="120"/>
      <c r="ISZ38" s="177"/>
      <c r="ITA38" s="120"/>
      <c r="ITB38" s="177"/>
      <c r="ITC38" s="120"/>
      <c r="ITD38" s="177"/>
      <c r="ITE38" s="120"/>
      <c r="ITF38" s="177"/>
      <c r="ITG38" s="120"/>
      <c r="ITH38" s="177"/>
      <c r="ITI38" s="120"/>
      <c r="ITJ38" s="177"/>
      <c r="ITK38" s="120"/>
      <c r="ITL38" s="177"/>
      <c r="ITM38" s="120"/>
      <c r="ITN38" s="177"/>
      <c r="ITO38" s="120"/>
      <c r="ITP38" s="177"/>
      <c r="ITQ38" s="120"/>
      <c r="ITR38" s="177"/>
      <c r="ITS38" s="120"/>
      <c r="ITT38" s="177"/>
      <c r="ITU38" s="120"/>
      <c r="ITV38" s="177"/>
      <c r="ITW38" s="120"/>
      <c r="ITX38" s="177"/>
      <c r="ITY38" s="120"/>
      <c r="ITZ38" s="177"/>
      <c r="IUA38" s="120"/>
      <c r="IUB38" s="177"/>
      <c r="IUC38" s="120"/>
      <c r="IUD38" s="177"/>
      <c r="IUE38" s="120"/>
      <c r="IUF38" s="177"/>
      <c r="IUG38" s="120"/>
      <c r="IUH38" s="177"/>
      <c r="IUI38" s="120"/>
      <c r="IUJ38" s="177"/>
      <c r="IUK38" s="120"/>
      <c r="IUL38" s="177"/>
      <c r="IUM38" s="120"/>
      <c r="IUN38" s="177"/>
      <c r="IUO38" s="120"/>
      <c r="IUP38" s="177"/>
      <c r="IUQ38" s="120"/>
      <c r="IUR38" s="177"/>
      <c r="IUS38" s="120"/>
      <c r="IUT38" s="177"/>
      <c r="IUU38" s="120"/>
      <c r="IUV38" s="177"/>
      <c r="IUW38" s="120"/>
      <c r="IUX38" s="177"/>
      <c r="IUY38" s="120"/>
      <c r="IUZ38" s="177"/>
      <c r="IVA38" s="120"/>
      <c r="IVB38" s="177"/>
      <c r="IVC38" s="120"/>
      <c r="IVD38" s="177"/>
      <c r="IVE38" s="120"/>
      <c r="IVF38" s="177"/>
      <c r="IVG38" s="120"/>
      <c r="IVH38" s="177"/>
      <c r="IVI38" s="120"/>
      <c r="IVJ38" s="177"/>
      <c r="IVK38" s="120"/>
      <c r="IVL38" s="177"/>
      <c r="IVM38" s="120"/>
      <c r="IVN38" s="177"/>
      <c r="IVO38" s="120"/>
      <c r="IVP38" s="177"/>
      <c r="IVQ38" s="120"/>
      <c r="IVR38" s="177"/>
      <c r="IVS38" s="120"/>
      <c r="IVT38" s="177"/>
      <c r="IVU38" s="120"/>
      <c r="IVV38" s="177"/>
      <c r="IVW38" s="120"/>
      <c r="IVX38" s="177"/>
      <c r="IVY38" s="120"/>
      <c r="IVZ38" s="177"/>
      <c r="IWA38" s="120"/>
      <c r="IWB38" s="177"/>
      <c r="IWC38" s="120"/>
      <c r="IWD38" s="177"/>
      <c r="IWE38" s="120"/>
      <c r="IWF38" s="177"/>
      <c r="IWG38" s="120"/>
      <c r="IWH38" s="177"/>
      <c r="IWI38" s="120"/>
      <c r="IWJ38" s="177"/>
      <c r="IWK38" s="120"/>
      <c r="IWL38" s="177"/>
      <c r="IWM38" s="120"/>
      <c r="IWN38" s="177"/>
      <c r="IWO38" s="120"/>
      <c r="IWP38" s="177"/>
      <c r="IWQ38" s="120"/>
      <c r="IWR38" s="177"/>
      <c r="IWS38" s="120"/>
      <c r="IWT38" s="177"/>
      <c r="IWU38" s="120"/>
      <c r="IWV38" s="177"/>
      <c r="IWW38" s="120"/>
      <c r="IWX38" s="177"/>
      <c r="IWY38" s="120"/>
      <c r="IWZ38" s="177"/>
      <c r="IXA38" s="120"/>
      <c r="IXB38" s="177"/>
      <c r="IXC38" s="120"/>
      <c r="IXD38" s="177"/>
      <c r="IXE38" s="120"/>
      <c r="IXF38" s="177"/>
      <c r="IXG38" s="120"/>
      <c r="IXH38" s="177"/>
      <c r="IXI38" s="120"/>
      <c r="IXJ38" s="177"/>
      <c r="IXK38" s="120"/>
      <c r="IXL38" s="177"/>
      <c r="IXM38" s="120"/>
      <c r="IXN38" s="177"/>
      <c r="IXO38" s="120"/>
      <c r="IXP38" s="177"/>
      <c r="IXQ38" s="120"/>
      <c r="IXR38" s="177"/>
      <c r="IXS38" s="120"/>
      <c r="IXT38" s="177"/>
      <c r="IXU38" s="120"/>
      <c r="IXV38" s="177"/>
      <c r="IXW38" s="120"/>
      <c r="IXX38" s="177"/>
      <c r="IXY38" s="120"/>
      <c r="IXZ38" s="177"/>
      <c r="IYA38" s="120"/>
      <c r="IYB38" s="177"/>
      <c r="IYC38" s="120"/>
      <c r="IYD38" s="177"/>
      <c r="IYE38" s="120"/>
      <c r="IYF38" s="177"/>
      <c r="IYG38" s="120"/>
      <c r="IYH38" s="177"/>
      <c r="IYI38" s="120"/>
      <c r="IYJ38" s="177"/>
      <c r="IYK38" s="120"/>
      <c r="IYL38" s="177"/>
      <c r="IYM38" s="120"/>
      <c r="IYN38" s="177"/>
      <c r="IYO38" s="120"/>
      <c r="IYP38" s="177"/>
      <c r="IYQ38" s="120"/>
      <c r="IYR38" s="177"/>
      <c r="IYS38" s="120"/>
      <c r="IYT38" s="177"/>
      <c r="IYU38" s="120"/>
      <c r="IYV38" s="177"/>
      <c r="IYW38" s="120"/>
      <c r="IYX38" s="177"/>
      <c r="IYY38" s="120"/>
      <c r="IYZ38" s="177"/>
      <c r="IZA38" s="120"/>
      <c r="IZB38" s="177"/>
      <c r="IZC38" s="120"/>
      <c r="IZD38" s="177"/>
      <c r="IZE38" s="120"/>
      <c r="IZF38" s="177"/>
      <c r="IZG38" s="120"/>
      <c r="IZH38" s="177"/>
      <c r="IZI38" s="120"/>
      <c r="IZJ38" s="177"/>
      <c r="IZK38" s="120"/>
      <c r="IZL38" s="177"/>
      <c r="IZM38" s="120"/>
      <c r="IZN38" s="177"/>
      <c r="IZO38" s="120"/>
      <c r="IZP38" s="177"/>
      <c r="IZQ38" s="120"/>
      <c r="IZR38" s="177"/>
      <c r="IZS38" s="120"/>
      <c r="IZT38" s="177"/>
      <c r="IZU38" s="120"/>
      <c r="IZV38" s="177"/>
      <c r="IZW38" s="120"/>
      <c r="IZX38" s="177"/>
      <c r="IZY38" s="120"/>
      <c r="IZZ38" s="177"/>
      <c r="JAA38" s="120"/>
      <c r="JAB38" s="177"/>
      <c r="JAC38" s="120"/>
      <c r="JAD38" s="177"/>
      <c r="JAE38" s="120"/>
      <c r="JAF38" s="177"/>
      <c r="JAG38" s="120"/>
      <c r="JAH38" s="177"/>
      <c r="JAI38" s="120"/>
      <c r="JAJ38" s="177"/>
      <c r="JAK38" s="120"/>
      <c r="JAL38" s="177"/>
      <c r="JAM38" s="120"/>
      <c r="JAN38" s="177"/>
      <c r="JAO38" s="120"/>
      <c r="JAP38" s="177"/>
      <c r="JAQ38" s="120"/>
      <c r="JAR38" s="177"/>
      <c r="JAS38" s="120"/>
      <c r="JAT38" s="177"/>
      <c r="JAU38" s="120"/>
      <c r="JAV38" s="177"/>
      <c r="JAW38" s="120"/>
      <c r="JAX38" s="177"/>
      <c r="JAY38" s="120"/>
      <c r="JAZ38" s="177"/>
      <c r="JBA38" s="120"/>
      <c r="JBB38" s="177"/>
      <c r="JBC38" s="120"/>
      <c r="JBD38" s="177"/>
      <c r="JBE38" s="120"/>
      <c r="JBF38" s="177"/>
      <c r="JBG38" s="120"/>
      <c r="JBH38" s="177"/>
      <c r="JBI38" s="120"/>
      <c r="JBJ38" s="177"/>
      <c r="JBK38" s="120"/>
      <c r="JBL38" s="177"/>
      <c r="JBM38" s="120"/>
      <c r="JBN38" s="177"/>
      <c r="JBO38" s="120"/>
      <c r="JBP38" s="177"/>
      <c r="JBQ38" s="120"/>
      <c r="JBR38" s="177"/>
      <c r="JBS38" s="120"/>
      <c r="JBT38" s="177"/>
      <c r="JBU38" s="120"/>
      <c r="JBV38" s="177"/>
      <c r="JBW38" s="120"/>
      <c r="JBX38" s="177"/>
      <c r="JBY38" s="120"/>
      <c r="JBZ38" s="177"/>
      <c r="JCA38" s="120"/>
      <c r="JCB38" s="177"/>
      <c r="JCC38" s="120"/>
      <c r="JCD38" s="177"/>
      <c r="JCE38" s="120"/>
      <c r="JCF38" s="177"/>
      <c r="JCG38" s="120"/>
      <c r="JCH38" s="177"/>
      <c r="JCI38" s="120"/>
      <c r="JCJ38" s="177"/>
      <c r="JCK38" s="120"/>
      <c r="JCL38" s="177"/>
      <c r="JCM38" s="120"/>
      <c r="JCN38" s="177"/>
      <c r="JCO38" s="120"/>
      <c r="JCP38" s="177"/>
      <c r="JCQ38" s="120"/>
      <c r="JCR38" s="177"/>
      <c r="JCS38" s="120"/>
      <c r="JCT38" s="177"/>
      <c r="JCU38" s="120"/>
      <c r="JCV38" s="177"/>
      <c r="JCW38" s="120"/>
      <c r="JCX38" s="177"/>
      <c r="JCY38" s="120"/>
      <c r="JCZ38" s="177"/>
      <c r="JDA38" s="120"/>
      <c r="JDB38" s="177"/>
      <c r="JDC38" s="120"/>
      <c r="JDD38" s="177"/>
      <c r="JDE38" s="120"/>
      <c r="JDF38" s="177"/>
      <c r="JDG38" s="120"/>
      <c r="JDH38" s="177"/>
      <c r="JDI38" s="120"/>
      <c r="JDJ38" s="177"/>
      <c r="JDK38" s="120"/>
      <c r="JDL38" s="177"/>
      <c r="JDM38" s="120"/>
      <c r="JDN38" s="177"/>
      <c r="JDO38" s="120"/>
      <c r="JDP38" s="177"/>
      <c r="JDQ38" s="120"/>
      <c r="JDR38" s="177"/>
      <c r="JDS38" s="120"/>
      <c r="JDT38" s="177"/>
      <c r="JDU38" s="120"/>
      <c r="JDV38" s="177"/>
      <c r="JDW38" s="120"/>
      <c r="JDX38" s="177"/>
      <c r="JDY38" s="120"/>
      <c r="JDZ38" s="177"/>
      <c r="JEA38" s="120"/>
      <c r="JEB38" s="177"/>
      <c r="JEC38" s="120"/>
      <c r="JED38" s="177"/>
      <c r="JEE38" s="120"/>
      <c r="JEF38" s="177"/>
      <c r="JEG38" s="120"/>
      <c r="JEH38" s="177"/>
      <c r="JEI38" s="120"/>
      <c r="JEJ38" s="177"/>
      <c r="JEK38" s="120"/>
      <c r="JEL38" s="177"/>
      <c r="JEM38" s="120"/>
      <c r="JEN38" s="177"/>
      <c r="JEO38" s="120"/>
      <c r="JEP38" s="177"/>
      <c r="JEQ38" s="120"/>
      <c r="JER38" s="177"/>
      <c r="JES38" s="120"/>
      <c r="JET38" s="177"/>
      <c r="JEU38" s="120"/>
      <c r="JEV38" s="177"/>
      <c r="JEW38" s="120"/>
      <c r="JEX38" s="177"/>
      <c r="JEY38" s="120"/>
      <c r="JEZ38" s="177"/>
      <c r="JFA38" s="120"/>
      <c r="JFB38" s="177"/>
      <c r="JFC38" s="120"/>
      <c r="JFD38" s="177"/>
      <c r="JFE38" s="120"/>
      <c r="JFF38" s="177"/>
      <c r="JFG38" s="120"/>
      <c r="JFH38" s="177"/>
      <c r="JFI38" s="120"/>
      <c r="JFJ38" s="177"/>
      <c r="JFK38" s="120"/>
      <c r="JFL38" s="177"/>
      <c r="JFM38" s="120"/>
      <c r="JFN38" s="177"/>
      <c r="JFO38" s="120"/>
      <c r="JFP38" s="177"/>
      <c r="JFQ38" s="120"/>
      <c r="JFR38" s="177"/>
      <c r="JFS38" s="120"/>
      <c r="JFT38" s="177"/>
      <c r="JFU38" s="120"/>
      <c r="JFV38" s="177"/>
      <c r="JFW38" s="120"/>
      <c r="JFX38" s="177"/>
      <c r="JFY38" s="120"/>
      <c r="JFZ38" s="177"/>
      <c r="JGA38" s="120"/>
      <c r="JGB38" s="177"/>
      <c r="JGC38" s="120"/>
      <c r="JGD38" s="177"/>
      <c r="JGE38" s="120"/>
      <c r="JGF38" s="177"/>
      <c r="JGG38" s="120"/>
      <c r="JGH38" s="177"/>
      <c r="JGI38" s="120"/>
      <c r="JGJ38" s="177"/>
      <c r="JGK38" s="120"/>
      <c r="JGL38" s="177"/>
      <c r="JGM38" s="120"/>
      <c r="JGN38" s="177"/>
      <c r="JGO38" s="120"/>
      <c r="JGP38" s="177"/>
      <c r="JGQ38" s="120"/>
      <c r="JGR38" s="177"/>
      <c r="JGS38" s="120"/>
      <c r="JGT38" s="177"/>
      <c r="JGU38" s="120"/>
      <c r="JGV38" s="177"/>
      <c r="JGW38" s="120"/>
      <c r="JGX38" s="177"/>
      <c r="JGY38" s="120"/>
      <c r="JGZ38" s="177"/>
      <c r="JHA38" s="120"/>
      <c r="JHB38" s="177"/>
      <c r="JHC38" s="120"/>
      <c r="JHD38" s="177"/>
      <c r="JHE38" s="120"/>
      <c r="JHF38" s="177"/>
      <c r="JHG38" s="120"/>
      <c r="JHH38" s="177"/>
      <c r="JHI38" s="120"/>
      <c r="JHJ38" s="177"/>
      <c r="JHK38" s="120"/>
      <c r="JHL38" s="177"/>
      <c r="JHM38" s="120"/>
      <c r="JHN38" s="177"/>
      <c r="JHO38" s="120"/>
      <c r="JHP38" s="177"/>
      <c r="JHQ38" s="120"/>
      <c r="JHR38" s="177"/>
      <c r="JHS38" s="120"/>
      <c r="JHT38" s="177"/>
      <c r="JHU38" s="120"/>
      <c r="JHV38" s="177"/>
      <c r="JHW38" s="120"/>
      <c r="JHX38" s="177"/>
      <c r="JHY38" s="120"/>
      <c r="JHZ38" s="177"/>
      <c r="JIA38" s="120"/>
      <c r="JIB38" s="177"/>
      <c r="JIC38" s="120"/>
      <c r="JID38" s="177"/>
      <c r="JIE38" s="120"/>
      <c r="JIF38" s="177"/>
      <c r="JIG38" s="120"/>
      <c r="JIH38" s="177"/>
      <c r="JII38" s="120"/>
      <c r="JIJ38" s="177"/>
      <c r="JIK38" s="120"/>
      <c r="JIL38" s="177"/>
      <c r="JIM38" s="120"/>
      <c r="JIN38" s="177"/>
      <c r="JIO38" s="120"/>
      <c r="JIP38" s="177"/>
      <c r="JIQ38" s="120"/>
      <c r="JIR38" s="177"/>
      <c r="JIS38" s="120"/>
      <c r="JIT38" s="177"/>
      <c r="JIU38" s="120"/>
      <c r="JIV38" s="177"/>
      <c r="JIW38" s="120"/>
      <c r="JIX38" s="177"/>
      <c r="JIY38" s="120"/>
      <c r="JIZ38" s="177"/>
      <c r="JJA38" s="120"/>
      <c r="JJB38" s="177"/>
      <c r="JJC38" s="120"/>
      <c r="JJD38" s="177"/>
      <c r="JJE38" s="120"/>
      <c r="JJF38" s="177"/>
      <c r="JJG38" s="120"/>
      <c r="JJH38" s="177"/>
      <c r="JJI38" s="120"/>
      <c r="JJJ38" s="177"/>
      <c r="JJK38" s="120"/>
      <c r="JJL38" s="177"/>
      <c r="JJM38" s="120"/>
      <c r="JJN38" s="177"/>
      <c r="JJO38" s="120"/>
      <c r="JJP38" s="177"/>
      <c r="JJQ38" s="120"/>
      <c r="JJR38" s="177"/>
      <c r="JJS38" s="120"/>
      <c r="JJT38" s="177"/>
      <c r="JJU38" s="120"/>
      <c r="JJV38" s="177"/>
      <c r="JJW38" s="120"/>
      <c r="JJX38" s="177"/>
      <c r="JJY38" s="120"/>
      <c r="JJZ38" s="177"/>
      <c r="JKA38" s="120"/>
      <c r="JKB38" s="177"/>
      <c r="JKC38" s="120"/>
      <c r="JKD38" s="177"/>
      <c r="JKE38" s="120"/>
      <c r="JKF38" s="177"/>
      <c r="JKG38" s="120"/>
      <c r="JKH38" s="177"/>
      <c r="JKI38" s="120"/>
      <c r="JKJ38" s="177"/>
      <c r="JKK38" s="120"/>
      <c r="JKL38" s="177"/>
      <c r="JKM38" s="120"/>
      <c r="JKN38" s="177"/>
      <c r="JKO38" s="120"/>
      <c r="JKP38" s="177"/>
      <c r="JKQ38" s="120"/>
      <c r="JKR38" s="177"/>
      <c r="JKS38" s="120"/>
      <c r="JKT38" s="177"/>
      <c r="JKU38" s="120"/>
      <c r="JKV38" s="177"/>
      <c r="JKW38" s="120"/>
      <c r="JKX38" s="177"/>
      <c r="JKY38" s="120"/>
      <c r="JKZ38" s="177"/>
      <c r="JLA38" s="120"/>
      <c r="JLB38" s="177"/>
      <c r="JLC38" s="120"/>
      <c r="JLD38" s="177"/>
      <c r="JLE38" s="120"/>
      <c r="JLF38" s="177"/>
      <c r="JLG38" s="120"/>
      <c r="JLH38" s="177"/>
      <c r="JLI38" s="120"/>
      <c r="JLJ38" s="177"/>
      <c r="JLK38" s="120"/>
      <c r="JLL38" s="177"/>
      <c r="JLM38" s="120"/>
      <c r="JLN38" s="177"/>
      <c r="JLO38" s="120"/>
      <c r="JLP38" s="177"/>
      <c r="JLQ38" s="120"/>
      <c r="JLR38" s="177"/>
      <c r="JLS38" s="120"/>
      <c r="JLT38" s="177"/>
      <c r="JLU38" s="120"/>
      <c r="JLV38" s="177"/>
      <c r="JLW38" s="120"/>
      <c r="JLX38" s="177"/>
      <c r="JLY38" s="120"/>
      <c r="JLZ38" s="177"/>
      <c r="JMA38" s="120"/>
      <c r="JMB38" s="177"/>
      <c r="JMC38" s="120"/>
      <c r="JMD38" s="177"/>
      <c r="JME38" s="120"/>
      <c r="JMF38" s="177"/>
      <c r="JMG38" s="120"/>
      <c r="JMH38" s="177"/>
      <c r="JMI38" s="120"/>
      <c r="JMJ38" s="177"/>
      <c r="JMK38" s="120"/>
      <c r="JML38" s="177"/>
      <c r="JMM38" s="120"/>
      <c r="JMN38" s="177"/>
      <c r="JMO38" s="120"/>
      <c r="JMP38" s="177"/>
      <c r="JMQ38" s="120"/>
      <c r="JMR38" s="177"/>
      <c r="JMS38" s="120"/>
      <c r="JMT38" s="177"/>
      <c r="JMU38" s="120"/>
      <c r="JMV38" s="177"/>
      <c r="JMW38" s="120"/>
      <c r="JMX38" s="177"/>
      <c r="JMY38" s="120"/>
      <c r="JMZ38" s="177"/>
      <c r="JNA38" s="120"/>
      <c r="JNB38" s="177"/>
      <c r="JNC38" s="120"/>
      <c r="JND38" s="177"/>
      <c r="JNE38" s="120"/>
      <c r="JNF38" s="177"/>
      <c r="JNG38" s="120"/>
      <c r="JNH38" s="177"/>
      <c r="JNI38" s="120"/>
      <c r="JNJ38" s="177"/>
      <c r="JNK38" s="120"/>
      <c r="JNL38" s="177"/>
      <c r="JNM38" s="120"/>
      <c r="JNN38" s="177"/>
      <c r="JNO38" s="120"/>
      <c r="JNP38" s="177"/>
      <c r="JNQ38" s="120"/>
      <c r="JNR38" s="177"/>
      <c r="JNS38" s="120"/>
      <c r="JNT38" s="177"/>
      <c r="JNU38" s="120"/>
      <c r="JNV38" s="177"/>
      <c r="JNW38" s="120"/>
      <c r="JNX38" s="177"/>
      <c r="JNY38" s="120"/>
      <c r="JNZ38" s="177"/>
      <c r="JOA38" s="120"/>
      <c r="JOB38" s="177"/>
      <c r="JOC38" s="120"/>
      <c r="JOD38" s="177"/>
      <c r="JOE38" s="120"/>
      <c r="JOF38" s="177"/>
      <c r="JOG38" s="120"/>
      <c r="JOH38" s="177"/>
      <c r="JOI38" s="120"/>
      <c r="JOJ38" s="177"/>
      <c r="JOK38" s="120"/>
      <c r="JOL38" s="177"/>
      <c r="JOM38" s="120"/>
      <c r="JON38" s="177"/>
      <c r="JOO38" s="120"/>
      <c r="JOP38" s="177"/>
      <c r="JOQ38" s="120"/>
      <c r="JOR38" s="177"/>
      <c r="JOS38" s="120"/>
      <c r="JOT38" s="177"/>
      <c r="JOU38" s="120"/>
      <c r="JOV38" s="177"/>
      <c r="JOW38" s="120"/>
      <c r="JOX38" s="177"/>
      <c r="JOY38" s="120"/>
      <c r="JOZ38" s="177"/>
      <c r="JPA38" s="120"/>
      <c r="JPB38" s="177"/>
      <c r="JPC38" s="120"/>
      <c r="JPD38" s="177"/>
      <c r="JPE38" s="120"/>
      <c r="JPF38" s="177"/>
      <c r="JPG38" s="120"/>
      <c r="JPH38" s="177"/>
      <c r="JPI38" s="120"/>
      <c r="JPJ38" s="177"/>
      <c r="JPK38" s="120"/>
      <c r="JPL38" s="177"/>
      <c r="JPM38" s="120"/>
      <c r="JPN38" s="177"/>
      <c r="JPO38" s="120"/>
      <c r="JPP38" s="177"/>
      <c r="JPQ38" s="120"/>
      <c r="JPR38" s="177"/>
      <c r="JPS38" s="120"/>
      <c r="JPT38" s="177"/>
      <c r="JPU38" s="120"/>
      <c r="JPV38" s="177"/>
      <c r="JPW38" s="120"/>
      <c r="JPX38" s="177"/>
      <c r="JPY38" s="120"/>
      <c r="JPZ38" s="177"/>
      <c r="JQA38" s="120"/>
      <c r="JQB38" s="177"/>
      <c r="JQC38" s="120"/>
      <c r="JQD38" s="177"/>
      <c r="JQE38" s="120"/>
      <c r="JQF38" s="177"/>
      <c r="JQG38" s="120"/>
      <c r="JQH38" s="177"/>
      <c r="JQI38" s="120"/>
      <c r="JQJ38" s="177"/>
      <c r="JQK38" s="120"/>
      <c r="JQL38" s="177"/>
      <c r="JQM38" s="120"/>
      <c r="JQN38" s="177"/>
      <c r="JQO38" s="120"/>
      <c r="JQP38" s="177"/>
      <c r="JQQ38" s="120"/>
      <c r="JQR38" s="177"/>
      <c r="JQS38" s="120"/>
      <c r="JQT38" s="177"/>
      <c r="JQU38" s="120"/>
      <c r="JQV38" s="177"/>
      <c r="JQW38" s="120"/>
      <c r="JQX38" s="177"/>
      <c r="JQY38" s="120"/>
      <c r="JQZ38" s="177"/>
      <c r="JRA38" s="120"/>
      <c r="JRB38" s="177"/>
      <c r="JRC38" s="120"/>
      <c r="JRD38" s="177"/>
      <c r="JRE38" s="120"/>
      <c r="JRF38" s="177"/>
      <c r="JRG38" s="120"/>
      <c r="JRH38" s="177"/>
      <c r="JRI38" s="120"/>
      <c r="JRJ38" s="177"/>
      <c r="JRK38" s="120"/>
      <c r="JRL38" s="177"/>
      <c r="JRM38" s="120"/>
      <c r="JRN38" s="177"/>
      <c r="JRO38" s="120"/>
      <c r="JRP38" s="177"/>
      <c r="JRQ38" s="120"/>
      <c r="JRR38" s="177"/>
      <c r="JRS38" s="120"/>
      <c r="JRT38" s="177"/>
      <c r="JRU38" s="120"/>
      <c r="JRV38" s="177"/>
      <c r="JRW38" s="120"/>
      <c r="JRX38" s="177"/>
      <c r="JRY38" s="120"/>
      <c r="JRZ38" s="177"/>
      <c r="JSA38" s="120"/>
      <c r="JSB38" s="177"/>
      <c r="JSC38" s="120"/>
      <c r="JSD38" s="177"/>
      <c r="JSE38" s="120"/>
      <c r="JSF38" s="177"/>
      <c r="JSG38" s="120"/>
      <c r="JSH38" s="177"/>
      <c r="JSI38" s="120"/>
      <c r="JSJ38" s="177"/>
      <c r="JSK38" s="120"/>
      <c r="JSL38" s="177"/>
      <c r="JSM38" s="120"/>
      <c r="JSN38" s="177"/>
      <c r="JSO38" s="120"/>
      <c r="JSP38" s="177"/>
      <c r="JSQ38" s="120"/>
      <c r="JSR38" s="177"/>
      <c r="JSS38" s="120"/>
      <c r="JST38" s="177"/>
      <c r="JSU38" s="120"/>
      <c r="JSV38" s="177"/>
      <c r="JSW38" s="120"/>
      <c r="JSX38" s="177"/>
      <c r="JSY38" s="120"/>
      <c r="JSZ38" s="177"/>
      <c r="JTA38" s="120"/>
      <c r="JTB38" s="177"/>
      <c r="JTC38" s="120"/>
      <c r="JTD38" s="177"/>
      <c r="JTE38" s="120"/>
      <c r="JTF38" s="177"/>
      <c r="JTG38" s="120"/>
      <c r="JTH38" s="177"/>
      <c r="JTI38" s="120"/>
      <c r="JTJ38" s="177"/>
      <c r="JTK38" s="120"/>
      <c r="JTL38" s="177"/>
      <c r="JTM38" s="120"/>
      <c r="JTN38" s="177"/>
      <c r="JTO38" s="120"/>
      <c r="JTP38" s="177"/>
      <c r="JTQ38" s="120"/>
      <c r="JTR38" s="177"/>
      <c r="JTS38" s="120"/>
      <c r="JTT38" s="177"/>
      <c r="JTU38" s="120"/>
      <c r="JTV38" s="177"/>
      <c r="JTW38" s="120"/>
      <c r="JTX38" s="177"/>
      <c r="JTY38" s="120"/>
      <c r="JTZ38" s="177"/>
      <c r="JUA38" s="120"/>
      <c r="JUB38" s="177"/>
      <c r="JUC38" s="120"/>
      <c r="JUD38" s="177"/>
      <c r="JUE38" s="120"/>
      <c r="JUF38" s="177"/>
      <c r="JUG38" s="120"/>
      <c r="JUH38" s="177"/>
      <c r="JUI38" s="120"/>
      <c r="JUJ38" s="177"/>
      <c r="JUK38" s="120"/>
      <c r="JUL38" s="177"/>
      <c r="JUM38" s="120"/>
      <c r="JUN38" s="177"/>
      <c r="JUO38" s="120"/>
      <c r="JUP38" s="177"/>
      <c r="JUQ38" s="120"/>
      <c r="JUR38" s="177"/>
      <c r="JUS38" s="120"/>
      <c r="JUT38" s="177"/>
      <c r="JUU38" s="120"/>
      <c r="JUV38" s="177"/>
      <c r="JUW38" s="120"/>
      <c r="JUX38" s="177"/>
      <c r="JUY38" s="120"/>
      <c r="JUZ38" s="177"/>
      <c r="JVA38" s="120"/>
      <c r="JVB38" s="177"/>
      <c r="JVC38" s="120"/>
      <c r="JVD38" s="177"/>
      <c r="JVE38" s="120"/>
      <c r="JVF38" s="177"/>
      <c r="JVG38" s="120"/>
      <c r="JVH38" s="177"/>
      <c r="JVI38" s="120"/>
      <c r="JVJ38" s="177"/>
      <c r="JVK38" s="120"/>
      <c r="JVL38" s="177"/>
      <c r="JVM38" s="120"/>
      <c r="JVN38" s="177"/>
      <c r="JVO38" s="120"/>
      <c r="JVP38" s="177"/>
      <c r="JVQ38" s="120"/>
      <c r="JVR38" s="177"/>
      <c r="JVS38" s="120"/>
      <c r="JVT38" s="177"/>
      <c r="JVU38" s="120"/>
      <c r="JVV38" s="177"/>
      <c r="JVW38" s="120"/>
      <c r="JVX38" s="177"/>
      <c r="JVY38" s="120"/>
      <c r="JVZ38" s="177"/>
      <c r="JWA38" s="120"/>
      <c r="JWB38" s="177"/>
      <c r="JWC38" s="120"/>
      <c r="JWD38" s="177"/>
      <c r="JWE38" s="120"/>
      <c r="JWF38" s="177"/>
      <c r="JWG38" s="120"/>
      <c r="JWH38" s="177"/>
      <c r="JWI38" s="120"/>
      <c r="JWJ38" s="177"/>
      <c r="JWK38" s="120"/>
      <c r="JWL38" s="177"/>
      <c r="JWM38" s="120"/>
      <c r="JWN38" s="177"/>
      <c r="JWO38" s="120"/>
      <c r="JWP38" s="177"/>
      <c r="JWQ38" s="120"/>
      <c r="JWR38" s="177"/>
      <c r="JWS38" s="120"/>
      <c r="JWT38" s="177"/>
      <c r="JWU38" s="120"/>
      <c r="JWV38" s="177"/>
      <c r="JWW38" s="120"/>
      <c r="JWX38" s="177"/>
      <c r="JWY38" s="120"/>
      <c r="JWZ38" s="177"/>
      <c r="JXA38" s="120"/>
      <c r="JXB38" s="177"/>
      <c r="JXC38" s="120"/>
      <c r="JXD38" s="177"/>
      <c r="JXE38" s="120"/>
      <c r="JXF38" s="177"/>
      <c r="JXG38" s="120"/>
      <c r="JXH38" s="177"/>
      <c r="JXI38" s="120"/>
      <c r="JXJ38" s="177"/>
      <c r="JXK38" s="120"/>
      <c r="JXL38" s="177"/>
      <c r="JXM38" s="120"/>
      <c r="JXN38" s="177"/>
      <c r="JXO38" s="120"/>
      <c r="JXP38" s="177"/>
      <c r="JXQ38" s="120"/>
      <c r="JXR38" s="177"/>
      <c r="JXS38" s="120"/>
      <c r="JXT38" s="177"/>
      <c r="JXU38" s="120"/>
      <c r="JXV38" s="177"/>
      <c r="JXW38" s="120"/>
      <c r="JXX38" s="177"/>
      <c r="JXY38" s="120"/>
      <c r="JXZ38" s="177"/>
      <c r="JYA38" s="120"/>
      <c r="JYB38" s="177"/>
      <c r="JYC38" s="120"/>
      <c r="JYD38" s="177"/>
      <c r="JYE38" s="120"/>
      <c r="JYF38" s="177"/>
      <c r="JYG38" s="120"/>
      <c r="JYH38" s="177"/>
      <c r="JYI38" s="120"/>
      <c r="JYJ38" s="177"/>
      <c r="JYK38" s="120"/>
      <c r="JYL38" s="177"/>
      <c r="JYM38" s="120"/>
      <c r="JYN38" s="177"/>
      <c r="JYO38" s="120"/>
      <c r="JYP38" s="177"/>
      <c r="JYQ38" s="120"/>
      <c r="JYR38" s="177"/>
      <c r="JYS38" s="120"/>
      <c r="JYT38" s="177"/>
      <c r="JYU38" s="120"/>
      <c r="JYV38" s="177"/>
      <c r="JYW38" s="120"/>
      <c r="JYX38" s="177"/>
      <c r="JYY38" s="120"/>
      <c r="JYZ38" s="177"/>
      <c r="JZA38" s="120"/>
      <c r="JZB38" s="177"/>
      <c r="JZC38" s="120"/>
      <c r="JZD38" s="177"/>
      <c r="JZE38" s="120"/>
      <c r="JZF38" s="177"/>
      <c r="JZG38" s="120"/>
      <c r="JZH38" s="177"/>
      <c r="JZI38" s="120"/>
      <c r="JZJ38" s="177"/>
      <c r="JZK38" s="120"/>
      <c r="JZL38" s="177"/>
      <c r="JZM38" s="120"/>
      <c r="JZN38" s="177"/>
      <c r="JZO38" s="120"/>
      <c r="JZP38" s="177"/>
      <c r="JZQ38" s="120"/>
      <c r="JZR38" s="177"/>
      <c r="JZS38" s="120"/>
      <c r="JZT38" s="177"/>
      <c r="JZU38" s="120"/>
      <c r="JZV38" s="177"/>
      <c r="JZW38" s="120"/>
      <c r="JZX38" s="177"/>
      <c r="JZY38" s="120"/>
      <c r="JZZ38" s="177"/>
      <c r="KAA38" s="120"/>
      <c r="KAB38" s="177"/>
      <c r="KAC38" s="120"/>
      <c r="KAD38" s="177"/>
      <c r="KAE38" s="120"/>
      <c r="KAF38" s="177"/>
      <c r="KAG38" s="120"/>
      <c r="KAH38" s="177"/>
      <c r="KAI38" s="120"/>
      <c r="KAJ38" s="177"/>
      <c r="KAK38" s="120"/>
      <c r="KAL38" s="177"/>
      <c r="KAM38" s="120"/>
      <c r="KAN38" s="177"/>
      <c r="KAO38" s="120"/>
      <c r="KAP38" s="177"/>
      <c r="KAQ38" s="120"/>
      <c r="KAR38" s="177"/>
      <c r="KAS38" s="120"/>
      <c r="KAT38" s="177"/>
      <c r="KAU38" s="120"/>
      <c r="KAV38" s="177"/>
      <c r="KAW38" s="120"/>
      <c r="KAX38" s="177"/>
      <c r="KAY38" s="120"/>
      <c r="KAZ38" s="177"/>
      <c r="KBA38" s="120"/>
      <c r="KBB38" s="177"/>
      <c r="KBC38" s="120"/>
      <c r="KBD38" s="177"/>
      <c r="KBE38" s="120"/>
      <c r="KBF38" s="177"/>
      <c r="KBG38" s="120"/>
      <c r="KBH38" s="177"/>
      <c r="KBI38" s="120"/>
      <c r="KBJ38" s="177"/>
      <c r="KBK38" s="120"/>
      <c r="KBL38" s="177"/>
      <c r="KBM38" s="120"/>
      <c r="KBN38" s="177"/>
      <c r="KBO38" s="120"/>
      <c r="KBP38" s="177"/>
      <c r="KBQ38" s="120"/>
      <c r="KBR38" s="177"/>
      <c r="KBS38" s="120"/>
      <c r="KBT38" s="177"/>
      <c r="KBU38" s="120"/>
      <c r="KBV38" s="177"/>
      <c r="KBW38" s="120"/>
      <c r="KBX38" s="177"/>
      <c r="KBY38" s="120"/>
      <c r="KBZ38" s="177"/>
      <c r="KCA38" s="120"/>
      <c r="KCB38" s="177"/>
      <c r="KCC38" s="120"/>
      <c r="KCD38" s="177"/>
      <c r="KCE38" s="120"/>
      <c r="KCF38" s="177"/>
      <c r="KCG38" s="120"/>
      <c r="KCH38" s="177"/>
      <c r="KCI38" s="120"/>
      <c r="KCJ38" s="177"/>
      <c r="KCK38" s="120"/>
      <c r="KCL38" s="177"/>
      <c r="KCM38" s="120"/>
      <c r="KCN38" s="177"/>
      <c r="KCO38" s="120"/>
      <c r="KCP38" s="177"/>
      <c r="KCQ38" s="120"/>
      <c r="KCR38" s="177"/>
      <c r="KCS38" s="120"/>
      <c r="KCT38" s="177"/>
      <c r="KCU38" s="120"/>
      <c r="KCV38" s="177"/>
      <c r="KCW38" s="120"/>
      <c r="KCX38" s="177"/>
      <c r="KCY38" s="120"/>
      <c r="KCZ38" s="177"/>
      <c r="KDA38" s="120"/>
      <c r="KDB38" s="177"/>
      <c r="KDC38" s="120"/>
      <c r="KDD38" s="177"/>
      <c r="KDE38" s="120"/>
      <c r="KDF38" s="177"/>
      <c r="KDG38" s="120"/>
      <c r="KDH38" s="177"/>
      <c r="KDI38" s="120"/>
      <c r="KDJ38" s="177"/>
      <c r="KDK38" s="120"/>
      <c r="KDL38" s="177"/>
      <c r="KDM38" s="120"/>
      <c r="KDN38" s="177"/>
      <c r="KDO38" s="120"/>
      <c r="KDP38" s="177"/>
      <c r="KDQ38" s="120"/>
      <c r="KDR38" s="177"/>
      <c r="KDS38" s="120"/>
      <c r="KDT38" s="177"/>
      <c r="KDU38" s="120"/>
      <c r="KDV38" s="177"/>
      <c r="KDW38" s="120"/>
      <c r="KDX38" s="177"/>
      <c r="KDY38" s="120"/>
      <c r="KDZ38" s="177"/>
      <c r="KEA38" s="120"/>
      <c r="KEB38" s="177"/>
      <c r="KEC38" s="120"/>
      <c r="KED38" s="177"/>
      <c r="KEE38" s="120"/>
      <c r="KEF38" s="177"/>
      <c r="KEG38" s="120"/>
      <c r="KEH38" s="177"/>
      <c r="KEI38" s="120"/>
      <c r="KEJ38" s="177"/>
      <c r="KEK38" s="120"/>
      <c r="KEL38" s="177"/>
      <c r="KEM38" s="120"/>
      <c r="KEN38" s="177"/>
      <c r="KEO38" s="120"/>
      <c r="KEP38" s="177"/>
      <c r="KEQ38" s="120"/>
      <c r="KER38" s="177"/>
      <c r="KES38" s="120"/>
      <c r="KET38" s="177"/>
      <c r="KEU38" s="120"/>
      <c r="KEV38" s="177"/>
      <c r="KEW38" s="120"/>
      <c r="KEX38" s="177"/>
      <c r="KEY38" s="120"/>
      <c r="KEZ38" s="177"/>
      <c r="KFA38" s="120"/>
      <c r="KFB38" s="177"/>
      <c r="KFC38" s="120"/>
      <c r="KFD38" s="177"/>
      <c r="KFE38" s="120"/>
      <c r="KFF38" s="177"/>
      <c r="KFG38" s="120"/>
      <c r="KFH38" s="177"/>
      <c r="KFI38" s="120"/>
      <c r="KFJ38" s="177"/>
      <c r="KFK38" s="120"/>
      <c r="KFL38" s="177"/>
      <c r="KFM38" s="120"/>
      <c r="KFN38" s="177"/>
      <c r="KFO38" s="120"/>
      <c r="KFP38" s="177"/>
      <c r="KFQ38" s="120"/>
      <c r="KFR38" s="177"/>
      <c r="KFS38" s="120"/>
      <c r="KFT38" s="177"/>
      <c r="KFU38" s="120"/>
      <c r="KFV38" s="177"/>
      <c r="KFW38" s="120"/>
      <c r="KFX38" s="177"/>
      <c r="KFY38" s="120"/>
      <c r="KFZ38" s="177"/>
      <c r="KGA38" s="120"/>
      <c r="KGB38" s="177"/>
      <c r="KGC38" s="120"/>
      <c r="KGD38" s="177"/>
      <c r="KGE38" s="120"/>
      <c r="KGF38" s="177"/>
      <c r="KGG38" s="120"/>
      <c r="KGH38" s="177"/>
      <c r="KGI38" s="120"/>
      <c r="KGJ38" s="177"/>
      <c r="KGK38" s="120"/>
      <c r="KGL38" s="177"/>
      <c r="KGM38" s="120"/>
      <c r="KGN38" s="177"/>
      <c r="KGO38" s="120"/>
      <c r="KGP38" s="177"/>
      <c r="KGQ38" s="120"/>
      <c r="KGR38" s="177"/>
      <c r="KGS38" s="120"/>
      <c r="KGT38" s="177"/>
      <c r="KGU38" s="120"/>
      <c r="KGV38" s="177"/>
      <c r="KGW38" s="120"/>
      <c r="KGX38" s="177"/>
      <c r="KGY38" s="120"/>
      <c r="KGZ38" s="177"/>
      <c r="KHA38" s="120"/>
      <c r="KHB38" s="177"/>
      <c r="KHC38" s="120"/>
      <c r="KHD38" s="177"/>
      <c r="KHE38" s="120"/>
      <c r="KHF38" s="177"/>
      <c r="KHG38" s="120"/>
      <c r="KHH38" s="177"/>
      <c r="KHI38" s="120"/>
      <c r="KHJ38" s="177"/>
      <c r="KHK38" s="120"/>
      <c r="KHL38" s="177"/>
      <c r="KHM38" s="120"/>
      <c r="KHN38" s="177"/>
      <c r="KHO38" s="120"/>
      <c r="KHP38" s="177"/>
      <c r="KHQ38" s="120"/>
      <c r="KHR38" s="177"/>
      <c r="KHS38" s="120"/>
      <c r="KHT38" s="177"/>
      <c r="KHU38" s="120"/>
      <c r="KHV38" s="177"/>
      <c r="KHW38" s="120"/>
      <c r="KHX38" s="177"/>
      <c r="KHY38" s="120"/>
      <c r="KHZ38" s="177"/>
      <c r="KIA38" s="120"/>
      <c r="KIB38" s="177"/>
      <c r="KIC38" s="120"/>
      <c r="KID38" s="177"/>
      <c r="KIE38" s="120"/>
      <c r="KIF38" s="177"/>
      <c r="KIG38" s="120"/>
      <c r="KIH38" s="177"/>
      <c r="KII38" s="120"/>
      <c r="KIJ38" s="177"/>
      <c r="KIK38" s="120"/>
      <c r="KIL38" s="177"/>
      <c r="KIM38" s="120"/>
      <c r="KIN38" s="177"/>
      <c r="KIO38" s="120"/>
      <c r="KIP38" s="177"/>
      <c r="KIQ38" s="120"/>
      <c r="KIR38" s="177"/>
      <c r="KIS38" s="120"/>
      <c r="KIT38" s="177"/>
      <c r="KIU38" s="120"/>
      <c r="KIV38" s="177"/>
      <c r="KIW38" s="120"/>
      <c r="KIX38" s="177"/>
      <c r="KIY38" s="120"/>
      <c r="KIZ38" s="177"/>
      <c r="KJA38" s="120"/>
      <c r="KJB38" s="177"/>
      <c r="KJC38" s="120"/>
      <c r="KJD38" s="177"/>
      <c r="KJE38" s="120"/>
      <c r="KJF38" s="177"/>
      <c r="KJG38" s="120"/>
      <c r="KJH38" s="177"/>
      <c r="KJI38" s="120"/>
      <c r="KJJ38" s="177"/>
      <c r="KJK38" s="120"/>
      <c r="KJL38" s="177"/>
      <c r="KJM38" s="120"/>
      <c r="KJN38" s="177"/>
      <c r="KJO38" s="120"/>
      <c r="KJP38" s="177"/>
      <c r="KJQ38" s="120"/>
      <c r="KJR38" s="177"/>
      <c r="KJS38" s="120"/>
      <c r="KJT38" s="177"/>
      <c r="KJU38" s="120"/>
      <c r="KJV38" s="177"/>
      <c r="KJW38" s="120"/>
      <c r="KJX38" s="177"/>
      <c r="KJY38" s="120"/>
      <c r="KJZ38" s="177"/>
      <c r="KKA38" s="120"/>
      <c r="KKB38" s="177"/>
      <c r="KKC38" s="120"/>
      <c r="KKD38" s="177"/>
      <c r="KKE38" s="120"/>
      <c r="KKF38" s="177"/>
      <c r="KKG38" s="120"/>
      <c r="KKH38" s="177"/>
      <c r="KKI38" s="120"/>
      <c r="KKJ38" s="177"/>
      <c r="KKK38" s="120"/>
      <c r="KKL38" s="177"/>
      <c r="KKM38" s="120"/>
      <c r="KKN38" s="177"/>
      <c r="KKO38" s="120"/>
      <c r="KKP38" s="177"/>
      <c r="KKQ38" s="120"/>
      <c r="KKR38" s="177"/>
      <c r="KKS38" s="120"/>
      <c r="KKT38" s="177"/>
      <c r="KKU38" s="120"/>
      <c r="KKV38" s="177"/>
      <c r="KKW38" s="120"/>
      <c r="KKX38" s="177"/>
      <c r="KKY38" s="120"/>
      <c r="KKZ38" s="177"/>
      <c r="KLA38" s="120"/>
      <c r="KLB38" s="177"/>
      <c r="KLC38" s="120"/>
      <c r="KLD38" s="177"/>
      <c r="KLE38" s="120"/>
      <c r="KLF38" s="177"/>
      <c r="KLG38" s="120"/>
      <c r="KLH38" s="177"/>
      <c r="KLI38" s="120"/>
      <c r="KLJ38" s="177"/>
      <c r="KLK38" s="120"/>
      <c r="KLL38" s="177"/>
      <c r="KLM38" s="120"/>
      <c r="KLN38" s="177"/>
      <c r="KLO38" s="120"/>
      <c r="KLP38" s="177"/>
      <c r="KLQ38" s="120"/>
      <c r="KLR38" s="177"/>
      <c r="KLS38" s="120"/>
      <c r="KLT38" s="177"/>
      <c r="KLU38" s="120"/>
      <c r="KLV38" s="177"/>
      <c r="KLW38" s="120"/>
      <c r="KLX38" s="177"/>
      <c r="KLY38" s="120"/>
      <c r="KLZ38" s="177"/>
      <c r="KMA38" s="120"/>
      <c r="KMB38" s="177"/>
      <c r="KMC38" s="120"/>
      <c r="KMD38" s="177"/>
      <c r="KME38" s="120"/>
      <c r="KMF38" s="177"/>
      <c r="KMG38" s="120"/>
      <c r="KMH38" s="177"/>
      <c r="KMI38" s="120"/>
      <c r="KMJ38" s="177"/>
      <c r="KMK38" s="120"/>
      <c r="KML38" s="177"/>
      <c r="KMM38" s="120"/>
      <c r="KMN38" s="177"/>
      <c r="KMO38" s="120"/>
      <c r="KMP38" s="177"/>
      <c r="KMQ38" s="120"/>
      <c r="KMR38" s="177"/>
      <c r="KMS38" s="120"/>
      <c r="KMT38" s="177"/>
      <c r="KMU38" s="120"/>
      <c r="KMV38" s="177"/>
      <c r="KMW38" s="120"/>
      <c r="KMX38" s="177"/>
      <c r="KMY38" s="120"/>
      <c r="KMZ38" s="177"/>
      <c r="KNA38" s="120"/>
      <c r="KNB38" s="177"/>
      <c r="KNC38" s="120"/>
      <c r="KND38" s="177"/>
      <c r="KNE38" s="120"/>
      <c r="KNF38" s="177"/>
      <c r="KNG38" s="120"/>
      <c r="KNH38" s="177"/>
      <c r="KNI38" s="120"/>
      <c r="KNJ38" s="177"/>
      <c r="KNK38" s="120"/>
      <c r="KNL38" s="177"/>
      <c r="KNM38" s="120"/>
      <c r="KNN38" s="177"/>
      <c r="KNO38" s="120"/>
      <c r="KNP38" s="177"/>
      <c r="KNQ38" s="120"/>
      <c r="KNR38" s="177"/>
      <c r="KNS38" s="120"/>
      <c r="KNT38" s="177"/>
      <c r="KNU38" s="120"/>
      <c r="KNV38" s="177"/>
      <c r="KNW38" s="120"/>
      <c r="KNX38" s="177"/>
      <c r="KNY38" s="120"/>
      <c r="KNZ38" s="177"/>
      <c r="KOA38" s="120"/>
      <c r="KOB38" s="177"/>
      <c r="KOC38" s="120"/>
      <c r="KOD38" s="177"/>
      <c r="KOE38" s="120"/>
      <c r="KOF38" s="177"/>
      <c r="KOG38" s="120"/>
      <c r="KOH38" s="177"/>
      <c r="KOI38" s="120"/>
      <c r="KOJ38" s="177"/>
      <c r="KOK38" s="120"/>
      <c r="KOL38" s="177"/>
      <c r="KOM38" s="120"/>
      <c r="KON38" s="177"/>
      <c r="KOO38" s="120"/>
      <c r="KOP38" s="177"/>
      <c r="KOQ38" s="120"/>
      <c r="KOR38" s="177"/>
      <c r="KOS38" s="120"/>
      <c r="KOT38" s="177"/>
      <c r="KOU38" s="120"/>
      <c r="KOV38" s="177"/>
      <c r="KOW38" s="120"/>
      <c r="KOX38" s="177"/>
      <c r="KOY38" s="120"/>
      <c r="KOZ38" s="177"/>
      <c r="KPA38" s="120"/>
      <c r="KPB38" s="177"/>
      <c r="KPC38" s="120"/>
      <c r="KPD38" s="177"/>
      <c r="KPE38" s="120"/>
      <c r="KPF38" s="177"/>
      <c r="KPG38" s="120"/>
      <c r="KPH38" s="177"/>
      <c r="KPI38" s="120"/>
      <c r="KPJ38" s="177"/>
      <c r="KPK38" s="120"/>
      <c r="KPL38" s="177"/>
      <c r="KPM38" s="120"/>
      <c r="KPN38" s="177"/>
      <c r="KPO38" s="120"/>
      <c r="KPP38" s="177"/>
      <c r="KPQ38" s="120"/>
      <c r="KPR38" s="177"/>
      <c r="KPS38" s="120"/>
      <c r="KPT38" s="177"/>
      <c r="KPU38" s="120"/>
      <c r="KPV38" s="177"/>
      <c r="KPW38" s="120"/>
      <c r="KPX38" s="177"/>
      <c r="KPY38" s="120"/>
      <c r="KPZ38" s="177"/>
      <c r="KQA38" s="120"/>
      <c r="KQB38" s="177"/>
      <c r="KQC38" s="120"/>
      <c r="KQD38" s="177"/>
      <c r="KQE38" s="120"/>
      <c r="KQF38" s="177"/>
      <c r="KQG38" s="120"/>
      <c r="KQH38" s="177"/>
      <c r="KQI38" s="120"/>
      <c r="KQJ38" s="177"/>
      <c r="KQK38" s="120"/>
      <c r="KQL38" s="177"/>
      <c r="KQM38" s="120"/>
      <c r="KQN38" s="177"/>
      <c r="KQO38" s="120"/>
      <c r="KQP38" s="177"/>
      <c r="KQQ38" s="120"/>
      <c r="KQR38" s="177"/>
      <c r="KQS38" s="120"/>
      <c r="KQT38" s="177"/>
      <c r="KQU38" s="120"/>
      <c r="KQV38" s="177"/>
      <c r="KQW38" s="120"/>
      <c r="KQX38" s="177"/>
      <c r="KQY38" s="120"/>
      <c r="KQZ38" s="177"/>
      <c r="KRA38" s="120"/>
      <c r="KRB38" s="177"/>
      <c r="KRC38" s="120"/>
      <c r="KRD38" s="177"/>
      <c r="KRE38" s="120"/>
      <c r="KRF38" s="177"/>
      <c r="KRG38" s="120"/>
      <c r="KRH38" s="177"/>
      <c r="KRI38" s="120"/>
      <c r="KRJ38" s="177"/>
      <c r="KRK38" s="120"/>
      <c r="KRL38" s="177"/>
      <c r="KRM38" s="120"/>
      <c r="KRN38" s="177"/>
      <c r="KRO38" s="120"/>
      <c r="KRP38" s="177"/>
      <c r="KRQ38" s="120"/>
      <c r="KRR38" s="177"/>
      <c r="KRS38" s="120"/>
      <c r="KRT38" s="177"/>
      <c r="KRU38" s="120"/>
      <c r="KRV38" s="177"/>
      <c r="KRW38" s="120"/>
      <c r="KRX38" s="177"/>
      <c r="KRY38" s="120"/>
      <c r="KRZ38" s="177"/>
      <c r="KSA38" s="120"/>
      <c r="KSB38" s="177"/>
      <c r="KSC38" s="120"/>
      <c r="KSD38" s="177"/>
      <c r="KSE38" s="120"/>
      <c r="KSF38" s="177"/>
      <c r="KSG38" s="120"/>
      <c r="KSH38" s="177"/>
      <c r="KSI38" s="120"/>
      <c r="KSJ38" s="177"/>
      <c r="KSK38" s="120"/>
      <c r="KSL38" s="177"/>
      <c r="KSM38" s="120"/>
      <c r="KSN38" s="177"/>
      <c r="KSO38" s="120"/>
      <c r="KSP38" s="177"/>
      <c r="KSQ38" s="120"/>
      <c r="KSR38" s="177"/>
      <c r="KSS38" s="120"/>
      <c r="KST38" s="177"/>
      <c r="KSU38" s="120"/>
      <c r="KSV38" s="177"/>
      <c r="KSW38" s="120"/>
      <c r="KSX38" s="177"/>
      <c r="KSY38" s="120"/>
      <c r="KSZ38" s="177"/>
      <c r="KTA38" s="120"/>
      <c r="KTB38" s="177"/>
      <c r="KTC38" s="120"/>
      <c r="KTD38" s="177"/>
      <c r="KTE38" s="120"/>
      <c r="KTF38" s="177"/>
      <c r="KTG38" s="120"/>
      <c r="KTH38" s="177"/>
      <c r="KTI38" s="120"/>
      <c r="KTJ38" s="177"/>
      <c r="KTK38" s="120"/>
      <c r="KTL38" s="177"/>
      <c r="KTM38" s="120"/>
      <c r="KTN38" s="177"/>
      <c r="KTO38" s="120"/>
      <c r="KTP38" s="177"/>
      <c r="KTQ38" s="120"/>
      <c r="KTR38" s="177"/>
      <c r="KTS38" s="120"/>
      <c r="KTT38" s="177"/>
      <c r="KTU38" s="120"/>
      <c r="KTV38" s="177"/>
      <c r="KTW38" s="120"/>
      <c r="KTX38" s="177"/>
      <c r="KTY38" s="120"/>
      <c r="KTZ38" s="177"/>
      <c r="KUA38" s="120"/>
      <c r="KUB38" s="177"/>
      <c r="KUC38" s="120"/>
      <c r="KUD38" s="177"/>
      <c r="KUE38" s="120"/>
      <c r="KUF38" s="177"/>
      <c r="KUG38" s="120"/>
      <c r="KUH38" s="177"/>
      <c r="KUI38" s="120"/>
      <c r="KUJ38" s="177"/>
      <c r="KUK38" s="120"/>
      <c r="KUL38" s="177"/>
      <c r="KUM38" s="120"/>
      <c r="KUN38" s="177"/>
      <c r="KUO38" s="120"/>
      <c r="KUP38" s="177"/>
      <c r="KUQ38" s="120"/>
      <c r="KUR38" s="177"/>
      <c r="KUS38" s="120"/>
      <c r="KUT38" s="177"/>
      <c r="KUU38" s="120"/>
      <c r="KUV38" s="177"/>
      <c r="KUW38" s="120"/>
      <c r="KUX38" s="177"/>
      <c r="KUY38" s="120"/>
      <c r="KUZ38" s="177"/>
      <c r="KVA38" s="120"/>
      <c r="KVB38" s="177"/>
      <c r="KVC38" s="120"/>
      <c r="KVD38" s="177"/>
      <c r="KVE38" s="120"/>
      <c r="KVF38" s="177"/>
      <c r="KVG38" s="120"/>
      <c r="KVH38" s="177"/>
      <c r="KVI38" s="120"/>
      <c r="KVJ38" s="177"/>
      <c r="KVK38" s="120"/>
      <c r="KVL38" s="177"/>
      <c r="KVM38" s="120"/>
      <c r="KVN38" s="177"/>
      <c r="KVO38" s="120"/>
      <c r="KVP38" s="177"/>
      <c r="KVQ38" s="120"/>
      <c r="KVR38" s="177"/>
      <c r="KVS38" s="120"/>
      <c r="KVT38" s="177"/>
      <c r="KVU38" s="120"/>
      <c r="KVV38" s="177"/>
      <c r="KVW38" s="120"/>
      <c r="KVX38" s="177"/>
      <c r="KVY38" s="120"/>
      <c r="KVZ38" s="177"/>
      <c r="KWA38" s="120"/>
      <c r="KWB38" s="177"/>
      <c r="KWC38" s="120"/>
      <c r="KWD38" s="177"/>
      <c r="KWE38" s="120"/>
      <c r="KWF38" s="177"/>
      <c r="KWG38" s="120"/>
      <c r="KWH38" s="177"/>
      <c r="KWI38" s="120"/>
      <c r="KWJ38" s="177"/>
      <c r="KWK38" s="120"/>
      <c r="KWL38" s="177"/>
      <c r="KWM38" s="120"/>
      <c r="KWN38" s="177"/>
      <c r="KWO38" s="120"/>
      <c r="KWP38" s="177"/>
      <c r="KWQ38" s="120"/>
      <c r="KWR38" s="177"/>
      <c r="KWS38" s="120"/>
      <c r="KWT38" s="177"/>
      <c r="KWU38" s="120"/>
      <c r="KWV38" s="177"/>
      <c r="KWW38" s="120"/>
      <c r="KWX38" s="177"/>
      <c r="KWY38" s="120"/>
      <c r="KWZ38" s="177"/>
      <c r="KXA38" s="120"/>
      <c r="KXB38" s="177"/>
      <c r="KXC38" s="120"/>
      <c r="KXD38" s="177"/>
      <c r="KXE38" s="120"/>
      <c r="KXF38" s="177"/>
      <c r="KXG38" s="120"/>
      <c r="KXH38" s="177"/>
      <c r="KXI38" s="120"/>
      <c r="KXJ38" s="177"/>
      <c r="KXK38" s="120"/>
      <c r="KXL38" s="177"/>
      <c r="KXM38" s="120"/>
      <c r="KXN38" s="177"/>
      <c r="KXO38" s="120"/>
      <c r="KXP38" s="177"/>
      <c r="KXQ38" s="120"/>
      <c r="KXR38" s="177"/>
      <c r="KXS38" s="120"/>
      <c r="KXT38" s="177"/>
      <c r="KXU38" s="120"/>
      <c r="KXV38" s="177"/>
      <c r="KXW38" s="120"/>
      <c r="KXX38" s="177"/>
      <c r="KXY38" s="120"/>
      <c r="KXZ38" s="177"/>
      <c r="KYA38" s="120"/>
      <c r="KYB38" s="177"/>
      <c r="KYC38" s="120"/>
      <c r="KYD38" s="177"/>
      <c r="KYE38" s="120"/>
      <c r="KYF38" s="177"/>
      <c r="KYG38" s="120"/>
      <c r="KYH38" s="177"/>
      <c r="KYI38" s="120"/>
      <c r="KYJ38" s="177"/>
      <c r="KYK38" s="120"/>
      <c r="KYL38" s="177"/>
      <c r="KYM38" s="120"/>
      <c r="KYN38" s="177"/>
      <c r="KYO38" s="120"/>
      <c r="KYP38" s="177"/>
      <c r="KYQ38" s="120"/>
      <c r="KYR38" s="177"/>
      <c r="KYS38" s="120"/>
      <c r="KYT38" s="177"/>
      <c r="KYU38" s="120"/>
      <c r="KYV38" s="177"/>
      <c r="KYW38" s="120"/>
      <c r="KYX38" s="177"/>
      <c r="KYY38" s="120"/>
      <c r="KYZ38" s="177"/>
      <c r="KZA38" s="120"/>
      <c r="KZB38" s="177"/>
      <c r="KZC38" s="120"/>
      <c r="KZD38" s="177"/>
      <c r="KZE38" s="120"/>
      <c r="KZF38" s="177"/>
      <c r="KZG38" s="120"/>
      <c r="KZH38" s="177"/>
      <c r="KZI38" s="120"/>
      <c r="KZJ38" s="177"/>
      <c r="KZK38" s="120"/>
      <c r="KZL38" s="177"/>
      <c r="KZM38" s="120"/>
      <c r="KZN38" s="177"/>
      <c r="KZO38" s="120"/>
      <c r="KZP38" s="177"/>
      <c r="KZQ38" s="120"/>
      <c r="KZR38" s="177"/>
      <c r="KZS38" s="120"/>
      <c r="KZT38" s="177"/>
      <c r="KZU38" s="120"/>
      <c r="KZV38" s="177"/>
      <c r="KZW38" s="120"/>
      <c r="KZX38" s="177"/>
      <c r="KZY38" s="120"/>
      <c r="KZZ38" s="177"/>
      <c r="LAA38" s="120"/>
      <c r="LAB38" s="177"/>
      <c r="LAC38" s="120"/>
      <c r="LAD38" s="177"/>
      <c r="LAE38" s="120"/>
      <c r="LAF38" s="177"/>
      <c r="LAG38" s="120"/>
      <c r="LAH38" s="177"/>
      <c r="LAI38" s="120"/>
      <c r="LAJ38" s="177"/>
      <c r="LAK38" s="120"/>
      <c r="LAL38" s="177"/>
      <c r="LAM38" s="120"/>
      <c r="LAN38" s="177"/>
      <c r="LAO38" s="120"/>
      <c r="LAP38" s="177"/>
      <c r="LAQ38" s="120"/>
      <c r="LAR38" s="177"/>
      <c r="LAS38" s="120"/>
      <c r="LAT38" s="177"/>
      <c r="LAU38" s="120"/>
      <c r="LAV38" s="177"/>
      <c r="LAW38" s="120"/>
      <c r="LAX38" s="177"/>
      <c r="LAY38" s="120"/>
      <c r="LAZ38" s="177"/>
      <c r="LBA38" s="120"/>
      <c r="LBB38" s="177"/>
      <c r="LBC38" s="120"/>
      <c r="LBD38" s="177"/>
      <c r="LBE38" s="120"/>
      <c r="LBF38" s="177"/>
      <c r="LBG38" s="120"/>
      <c r="LBH38" s="177"/>
      <c r="LBI38" s="120"/>
      <c r="LBJ38" s="177"/>
      <c r="LBK38" s="120"/>
      <c r="LBL38" s="177"/>
      <c r="LBM38" s="120"/>
      <c r="LBN38" s="177"/>
      <c r="LBO38" s="120"/>
      <c r="LBP38" s="177"/>
      <c r="LBQ38" s="120"/>
      <c r="LBR38" s="177"/>
      <c r="LBS38" s="120"/>
      <c r="LBT38" s="177"/>
      <c r="LBU38" s="120"/>
      <c r="LBV38" s="177"/>
      <c r="LBW38" s="120"/>
      <c r="LBX38" s="177"/>
      <c r="LBY38" s="120"/>
      <c r="LBZ38" s="177"/>
      <c r="LCA38" s="120"/>
      <c r="LCB38" s="177"/>
      <c r="LCC38" s="120"/>
      <c r="LCD38" s="177"/>
      <c r="LCE38" s="120"/>
      <c r="LCF38" s="177"/>
      <c r="LCG38" s="120"/>
      <c r="LCH38" s="177"/>
      <c r="LCI38" s="120"/>
      <c r="LCJ38" s="177"/>
      <c r="LCK38" s="120"/>
      <c r="LCL38" s="177"/>
      <c r="LCM38" s="120"/>
      <c r="LCN38" s="177"/>
      <c r="LCO38" s="120"/>
      <c r="LCP38" s="177"/>
      <c r="LCQ38" s="120"/>
      <c r="LCR38" s="177"/>
      <c r="LCS38" s="120"/>
      <c r="LCT38" s="177"/>
      <c r="LCU38" s="120"/>
      <c r="LCV38" s="177"/>
      <c r="LCW38" s="120"/>
      <c r="LCX38" s="177"/>
      <c r="LCY38" s="120"/>
      <c r="LCZ38" s="177"/>
      <c r="LDA38" s="120"/>
      <c r="LDB38" s="177"/>
      <c r="LDC38" s="120"/>
      <c r="LDD38" s="177"/>
      <c r="LDE38" s="120"/>
      <c r="LDF38" s="177"/>
      <c r="LDG38" s="120"/>
      <c r="LDH38" s="177"/>
      <c r="LDI38" s="120"/>
      <c r="LDJ38" s="177"/>
      <c r="LDK38" s="120"/>
      <c r="LDL38" s="177"/>
      <c r="LDM38" s="120"/>
      <c r="LDN38" s="177"/>
      <c r="LDO38" s="120"/>
      <c r="LDP38" s="177"/>
      <c r="LDQ38" s="120"/>
      <c r="LDR38" s="177"/>
      <c r="LDS38" s="120"/>
      <c r="LDT38" s="177"/>
      <c r="LDU38" s="120"/>
      <c r="LDV38" s="177"/>
      <c r="LDW38" s="120"/>
      <c r="LDX38" s="177"/>
      <c r="LDY38" s="120"/>
      <c r="LDZ38" s="177"/>
      <c r="LEA38" s="120"/>
      <c r="LEB38" s="177"/>
      <c r="LEC38" s="120"/>
      <c r="LED38" s="177"/>
      <c r="LEE38" s="120"/>
      <c r="LEF38" s="177"/>
      <c r="LEG38" s="120"/>
      <c r="LEH38" s="177"/>
      <c r="LEI38" s="120"/>
      <c r="LEJ38" s="177"/>
      <c r="LEK38" s="120"/>
      <c r="LEL38" s="177"/>
      <c r="LEM38" s="120"/>
      <c r="LEN38" s="177"/>
      <c r="LEO38" s="120"/>
      <c r="LEP38" s="177"/>
      <c r="LEQ38" s="120"/>
      <c r="LER38" s="177"/>
      <c r="LES38" s="120"/>
      <c r="LET38" s="177"/>
      <c r="LEU38" s="120"/>
      <c r="LEV38" s="177"/>
      <c r="LEW38" s="120"/>
      <c r="LEX38" s="177"/>
      <c r="LEY38" s="120"/>
      <c r="LEZ38" s="177"/>
      <c r="LFA38" s="120"/>
      <c r="LFB38" s="177"/>
      <c r="LFC38" s="120"/>
      <c r="LFD38" s="177"/>
      <c r="LFE38" s="120"/>
      <c r="LFF38" s="177"/>
      <c r="LFG38" s="120"/>
      <c r="LFH38" s="177"/>
      <c r="LFI38" s="120"/>
      <c r="LFJ38" s="177"/>
      <c r="LFK38" s="120"/>
      <c r="LFL38" s="177"/>
      <c r="LFM38" s="120"/>
      <c r="LFN38" s="177"/>
      <c r="LFO38" s="120"/>
      <c r="LFP38" s="177"/>
      <c r="LFQ38" s="120"/>
      <c r="LFR38" s="177"/>
      <c r="LFS38" s="120"/>
      <c r="LFT38" s="177"/>
      <c r="LFU38" s="120"/>
      <c r="LFV38" s="177"/>
      <c r="LFW38" s="120"/>
      <c r="LFX38" s="177"/>
      <c r="LFY38" s="120"/>
      <c r="LFZ38" s="177"/>
      <c r="LGA38" s="120"/>
      <c r="LGB38" s="177"/>
      <c r="LGC38" s="120"/>
      <c r="LGD38" s="177"/>
      <c r="LGE38" s="120"/>
      <c r="LGF38" s="177"/>
      <c r="LGG38" s="120"/>
      <c r="LGH38" s="177"/>
      <c r="LGI38" s="120"/>
      <c r="LGJ38" s="177"/>
      <c r="LGK38" s="120"/>
      <c r="LGL38" s="177"/>
      <c r="LGM38" s="120"/>
      <c r="LGN38" s="177"/>
      <c r="LGO38" s="120"/>
      <c r="LGP38" s="177"/>
      <c r="LGQ38" s="120"/>
      <c r="LGR38" s="177"/>
      <c r="LGS38" s="120"/>
      <c r="LGT38" s="177"/>
      <c r="LGU38" s="120"/>
      <c r="LGV38" s="177"/>
      <c r="LGW38" s="120"/>
      <c r="LGX38" s="177"/>
      <c r="LGY38" s="120"/>
      <c r="LGZ38" s="177"/>
      <c r="LHA38" s="120"/>
      <c r="LHB38" s="177"/>
      <c r="LHC38" s="120"/>
      <c r="LHD38" s="177"/>
      <c r="LHE38" s="120"/>
      <c r="LHF38" s="177"/>
      <c r="LHG38" s="120"/>
      <c r="LHH38" s="177"/>
      <c r="LHI38" s="120"/>
      <c r="LHJ38" s="177"/>
      <c r="LHK38" s="120"/>
      <c r="LHL38" s="177"/>
      <c r="LHM38" s="120"/>
      <c r="LHN38" s="177"/>
      <c r="LHO38" s="120"/>
      <c r="LHP38" s="177"/>
      <c r="LHQ38" s="120"/>
      <c r="LHR38" s="177"/>
      <c r="LHS38" s="120"/>
      <c r="LHT38" s="177"/>
      <c r="LHU38" s="120"/>
      <c r="LHV38" s="177"/>
      <c r="LHW38" s="120"/>
      <c r="LHX38" s="177"/>
      <c r="LHY38" s="120"/>
      <c r="LHZ38" s="177"/>
      <c r="LIA38" s="120"/>
      <c r="LIB38" s="177"/>
      <c r="LIC38" s="120"/>
      <c r="LID38" s="177"/>
      <c r="LIE38" s="120"/>
      <c r="LIF38" s="177"/>
      <c r="LIG38" s="120"/>
      <c r="LIH38" s="177"/>
      <c r="LII38" s="120"/>
      <c r="LIJ38" s="177"/>
      <c r="LIK38" s="120"/>
      <c r="LIL38" s="177"/>
      <c r="LIM38" s="120"/>
      <c r="LIN38" s="177"/>
      <c r="LIO38" s="120"/>
      <c r="LIP38" s="177"/>
      <c r="LIQ38" s="120"/>
      <c r="LIR38" s="177"/>
      <c r="LIS38" s="120"/>
      <c r="LIT38" s="177"/>
      <c r="LIU38" s="120"/>
      <c r="LIV38" s="177"/>
      <c r="LIW38" s="120"/>
      <c r="LIX38" s="177"/>
      <c r="LIY38" s="120"/>
      <c r="LIZ38" s="177"/>
      <c r="LJA38" s="120"/>
      <c r="LJB38" s="177"/>
      <c r="LJC38" s="120"/>
      <c r="LJD38" s="177"/>
      <c r="LJE38" s="120"/>
      <c r="LJF38" s="177"/>
      <c r="LJG38" s="120"/>
      <c r="LJH38" s="177"/>
      <c r="LJI38" s="120"/>
      <c r="LJJ38" s="177"/>
      <c r="LJK38" s="120"/>
      <c r="LJL38" s="177"/>
      <c r="LJM38" s="120"/>
      <c r="LJN38" s="177"/>
      <c r="LJO38" s="120"/>
      <c r="LJP38" s="177"/>
      <c r="LJQ38" s="120"/>
      <c r="LJR38" s="177"/>
      <c r="LJS38" s="120"/>
      <c r="LJT38" s="177"/>
      <c r="LJU38" s="120"/>
      <c r="LJV38" s="177"/>
      <c r="LJW38" s="120"/>
      <c r="LJX38" s="177"/>
      <c r="LJY38" s="120"/>
      <c r="LJZ38" s="177"/>
      <c r="LKA38" s="120"/>
      <c r="LKB38" s="177"/>
      <c r="LKC38" s="120"/>
      <c r="LKD38" s="177"/>
      <c r="LKE38" s="120"/>
      <c r="LKF38" s="177"/>
      <c r="LKG38" s="120"/>
      <c r="LKH38" s="177"/>
      <c r="LKI38" s="120"/>
      <c r="LKJ38" s="177"/>
      <c r="LKK38" s="120"/>
      <c r="LKL38" s="177"/>
      <c r="LKM38" s="120"/>
      <c r="LKN38" s="177"/>
      <c r="LKO38" s="120"/>
      <c r="LKP38" s="177"/>
      <c r="LKQ38" s="120"/>
      <c r="LKR38" s="177"/>
      <c r="LKS38" s="120"/>
      <c r="LKT38" s="177"/>
      <c r="LKU38" s="120"/>
      <c r="LKV38" s="177"/>
      <c r="LKW38" s="120"/>
      <c r="LKX38" s="177"/>
      <c r="LKY38" s="120"/>
      <c r="LKZ38" s="177"/>
      <c r="LLA38" s="120"/>
      <c r="LLB38" s="177"/>
      <c r="LLC38" s="120"/>
      <c r="LLD38" s="177"/>
      <c r="LLE38" s="120"/>
      <c r="LLF38" s="177"/>
      <c r="LLG38" s="120"/>
      <c r="LLH38" s="177"/>
      <c r="LLI38" s="120"/>
      <c r="LLJ38" s="177"/>
      <c r="LLK38" s="120"/>
      <c r="LLL38" s="177"/>
      <c r="LLM38" s="120"/>
      <c r="LLN38" s="177"/>
      <c r="LLO38" s="120"/>
      <c r="LLP38" s="177"/>
      <c r="LLQ38" s="120"/>
      <c r="LLR38" s="177"/>
      <c r="LLS38" s="120"/>
      <c r="LLT38" s="177"/>
      <c r="LLU38" s="120"/>
      <c r="LLV38" s="177"/>
      <c r="LLW38" s="120"/>
      <c r="LLX38" s="177"/>
      <c r="LLY38" s="120"/>
      <c r="LLZ38" s="177"/>
      <c r="LMA38" s="120"/>
      <c r="LMB38" s="177"/>
      <c r="LMC38" s="120"/>
      <c r="LMD38" s="177"/>
      <c r="LME38" s="120"/>
      <c r="LMF38" s="177"/>
      <c r="LMG38" s="120"/>
      <c r="LMH38" s="177"/>
      <c r="LMI38" s="120"/>
      <c r="LMJ38" s="177"/>
      <c r="LMK38" s="120"/>
      <c r="LML38" s="177"/>
      <c r="LMM38" s="120"/>
      <c r="LMN38" s="177"/>
      <c r="LMO38" s="120"/>
      <c r="LMP38" s="177"/>
      <c r="LMQ38" s="120"/>
      <c r="LMR38" s="177"/>
      <c r="LMS38" s="120"/>
      <c r="LMT38" s="177"/>
      <c r="LMU38" s="120"/>
      <c r="LMV38" s="177"/>
      <c r="LMW38" s="120"/>
      <c r="LMX38" s="177"/>
      <c r="LMY38" s="120"/>
      <c r="LMZ38" s="177"/>
      <c r="LNA38" s="120"/>
      <c r="LNB38" s="177"/>
      <c r="LNC38" s="120"/>
      <c r="LND38" s="177"/>
      <c r="LNE38" s="120"/>
      <c r="LNF38" s="177"/>
      <c r="LNG38" s="120"/>
      <c r="LNH38" s="177"/>
      <c r="LNI38" s="120"/>
      <c r="LNJ38" s="177"/>
      <c r="LNK38" s="120"/>
      <c r="LNL38" s="177"/>
      <c r="LNM38" s="120"/>
      <c r="LNN38" s="177"/>
      <c r="LNO38" s="120"/>
      <c r="LNP38" s="177"/>
      <c r="LNQ38" s="120"/>
      <c r="LNR38" s="177"/>
      <c r="LNS38" s="120"/>
      <c r="LNT38" s="177"/>
      <c r="LNU38" s="120"/>
      <c r="LNV38" s="177"/>
      <c r="LNW38" s="120"/>
      <c r="LNX38" s="177"/>
      <c r="LNY38" s="120"/>
      <c r="LNZ38" s="177"/>
      <c r="LOA38" s="120"/>
      <c r="LOB38" s="177"/>
      <c r="LOC38" s="120"/>
      <c r="LOD38" s="177"/>
      <c r="LOE38" s="120"/>
      <c r="LOF38" s="177"/>
      <c r="LOG38" s="120"/>
      <c r="LOH38" s="177"/>
      <c r="LOI38" s="120"/>
      <c r="LOJ38" s="177"/>
      <c r="LOK38" s="120"/>
      <c r="LOL38" s="177"/>
      <c r="LOM38" s="120"/>
      <c r="LON38" s="177"/>
      <c r="LOO38" s="120"/>
      <c r="LOP38" s="177"/>
      <c r="LOQ38" s="120"/>
      <c r="LOR38" s="177"/>
      <c r="LOS38" s="120"/>
      <c r="LOT38" s="177"/>
      <c r="LOU38" s="120"/>
      <c r="LOV38" s="177"/>
      <c r="LOW38" s="120"/>
      <c r="LOX38" s="177"/>
      <c r="LOY38" s="120"/>
      <c r="LOZ38" s="177"/>
      <c r="LPA38" s="120"/>
      <c r="LPB38" s="177"/>
      <c r="LPC38" s="120"/>
      <c r="LPD38" s="177"/>
      <c r="LPE38" s="120"/>
      <c r="LPF38" s="177"/>
      <c r="LPG38" s="120"/>
      <c r="LPH38" s="177"/>
      <c r="LPI38" s="120"/>
      <c r="LPJ38" s="177"/>
      <c r="LPK38" s="120"/>
      <c r="LPL38" s="177"/>
      <c r="LPM38" s="120"/>
      <c r="LPN38" s="177"/>
      <c r="LPO38" s="120"/>
      <c r="LPP38" s="177"/>
      <c r="LPQ38" s="120"/>
      <c r="LPR38" s="177"/>
      <c r="LPS38" s="120"/>
      <c r="LPT38" s="177"/>
      <c r="LPU38" s="120"/>
      <c r="LPV38" s="177"/>
      <c r="LPW38" s="120"/>
      <c r="LPX38" s="177"/>
      <c r="LPY38" s="120"/>
      <c r="LPZ38" s="177"/>
      <c r="LQA38" s="120"/>
      <c r="LQB38" s="177"/>
      <c r="LQC38" s="120"/>
      <c r="LQD38" s="177"/>
      <c r="LQE38" s="120"/>
      <c r="LQF38" s="177"/>
      <c r="LQG38" s="120"/>
      <c r="LQH38" s="177"/>
      <c r="LQI38" s="120"/>
      <c r="LQJ38" s="177"/>
      <c r="LQK38" s="120"/>
      <c r="LQL38" s="177"/>
      <c r="LQM38" s="120"/>
      <c r="LQN38" s="177"/>
      <c r="LQO38" s="120"/>
      <c r="LQP38" s="177"/>
      <c r="LQQ38" s="120"/>
      <c r="LQR38" s="177"/>
      <c r="LQS38" s="120"/>
      <c r="LQT38" s="177"/>
      <c r="LQU38" s="120"/>
      <c r="LQV38" s="177"/>
      <c r="LQW38" s="120"/>
      <c r="LQX38" s="177"/>
      <c r="LQY38" s="120"/>
      <c r="LQZ38" s="177"/>
      <c r="LRA38" s="120"/>
      <c r="LRB38" s="177"/>
      <c r="LRC38" s="120"/>
      <c r="LRD38" s="177"/>
      <c r="LRE38" s="120"/>
      <c r="LRF38" s="177"/>
      <c r="LRG38" s="120"/>
      <c r="LRH38" s="177"/>
      <c r="LRI38" s="120"/>
      <c r="LRJ38" s="177"/>
      <c r="LRK38" s="120"/>
      <c r="LRL38" s="177"/>
      <c r="LRM38" s="120"/>
      <c r="LRN38" s="177"/>
      <c r="LRO38" s="120"/>
      <c r="LRP38" s="177"/>
      <c r="LRQ38" s="120"/>
      <c r="LRR38" s="177"/>
      <c r="LRS38" s="120"/>
      <c r="LRT38" s="177"/>
      <c r="LRU38" s="120"/>
      <c r="LRV38" s="177"/>
      <c r="LRW38" s="120"/>
      <c r="LRX38" s="177"/>
      <c r="LRY38" s="120"/>
      <c r="LRZ38" s="177"/>
      <c r="LSA38" s="120"/>
      <c r="LSB38" s="177"/>
      <c r="LSC38" s="120"/>
      <c r="LSD38" s="177"/>
      <c r="LSE38" s="120"/>
      <c r="LSF38" s="177"/>
      <c r="LSG38" s="120"/>
      <c r="LSH38" s="177"/>
      <c r="LSI38" s="120"/>
      <c r="LSJ38" s="177"/>
      <c r="LSK38" s="120"/>
      <c r="LSL38" s="177"/>
      <c r="LSM38" s="120"/>
      <c r="LSN38" s="177"/>
      <c r="LSO38" s="120"/>
      <c r="LSP38" s="177"/>
      <c r="LSQ38" s="120"/>
      <c r="LSR38" s="177"/>
      <c r="LSS38" s="120"/>
      <c r="LST38" s="177"/>
      <c r="LSU38" s="120"/>
      <c r="LSV38" s="177"/>
      <c r="LSW38" s="120"/>
      <c r="LSX38" s="177"/>
      <c r="LSY38" s="120"/>
      <c r="LSZ38" s="177"/>
      <c r="LTA38" s="120"/>
      <c r="LTB38" s="177"/>
      <c r="LTC38" s="120"/>
      <c r="LTD38" s="177"/>
      <c r="LTE38" s="120"/>
      <c r="LTF38" s="177"/>
      <c r="LTG38" s="120"/>
      <c r="LTH38" s="177"/>
      <c r="LTI38" s="120"/>
      <c r="LTJ38" s="177"/>
      <c r="LTK38" s="120"/>
      <c r="LTL38" s="177"/>
      <c r="LTM38" s="120"/>
      <c r="LTN38" s="177"/>
      <c r="LTO38" s="120"/>
      <c r="LTP38" s="177"/>
      <c r="LTQ38" s="120"/>
      <c r="LTR38" s="177"/>
      <c r="LTS38" s="120"/>
      <c r="LTT38" s="177"/>
      <c r="LTU38" s="120"/>
      <c r="LTV38" s="177"/>
      <c r="LTW38" s="120"/>
      <c r="LTX38" s="177"/>
      <c r="LTY38" s="120"/>
      <c r="LTZ38" s="177"/>
      <c r="LUA38" s="120"/>
      <c r="LUB38" s="177"/>
      <c r="LUC38" s="120"/>
      <c r="LUD38" s="177"/>
      <c r="LUE38" s="120"/>
      <c r="LUF38" s="177"/>
      <c r="LUG38" s="120"/>
      <c r="LUH38" s="177"/>
      <c r="LUI38" s="120"/>
      <c r="LUJ38" s="177"/>
      <c r="LUK38" s="120"/>
      <c r="LUL38" s="177"/>
      <c r="LUM38" s="120"/>
      <c r="LUN38" s="177"/>
      <c r="LUO38" s="120"/>
      <c r="LUP38" s="177"/>
      <c r="LUQ38" s="120"/>
      <c r="LUR38" s="177"/>
      <c r="LUS38" s="120"/>
      <c r="LUT38" s="177"/>
      <c r="LUU38" s="120"/>
      <c r="LUV38" s="177"/>
      <c r="LUW38" s="120"/>
      <c r="LUX38" s="177"/>
      <c r="LUY38" s="120"/>
      <c r="LUZ38" s="177"/>
      <c r="LVA38" s="120"/>
      <c r="LVB38" s="177"/>
      <c r="LVC38" s="120"/>
      <c r="LVD38" s="177"/>
      <c r="LVE38" s="120"/>
      <c r="LVF38" s="177"/>
      <c r="LVG38" s="120"/>
      <c r="LVH38" s="177"/>
      <c r="LVI38" s="120"/>
      <c r="LVJ38" s="177"/>
      <c r="LVK38" s="120"/>
      <c r="LVL38" s="177"/>
      <c r="LVM38" s="120"/>
      <c r="LVN38" s="177"/>
      <c r="LVO38" s="120"/>
      <c r="LVP38" s="177"/>
      <c r="LVQ38" s="120"/>
      <c r="LVR38" s="177"/>
      <c r="LVS38" s="120"/>
      <c r="LVT38" s="177"/>
      <c r="LVU38" s="120"/>
      <c r="LVV38" s="177"/>
      <c r="LVW38" s="120"/>
      <c r="LVX38" s="177"/>
      <c r="LVY38" s="120"/>
      <c r="LVZ38" s="177"/>
      <c r="LWA38" s="120"/>
      <c r="LWB38" s="177"/>
      <c r="LWC38" s="120"/>
      <c r="LWD38" s="177"/>
      <c r="LWE38" s="120"/>
      <c r="LWF38" s="177"/>
      <c r="LWG38" s="120"/>
      <c r="LWH38" s="177"/>
      <c r="LWI38" s="120"/>
      <c r="LWJ38" s="177"/>
      <c r="LWK38" s="120"/>
      <c r="LWL38" s="177"/>
      <c r="LWM38" s="120"/>
      <c r="LWN38" s="177"/>
      <c r="LWO38" s="120"/>
      <c r="LWP38" s="177"/>
      <c r="LWQ38" s="120"/>
      <c r="LWR38" s="177"/>
      <c r="LWS38" s="120"/>
      <c r="LWT38" s="177"/>
      <c r="LWU38" s="120"/>
      <c r="LWV38" s="177"/>
      <c r="LWW38" s="120"/>
      <c r="LWX38" s="177"/>
      <c r="LWY38" s="120"/>
      <c r="LWZ38" s="177"/>
      <c r="LXA38" s="120"/>
      <c r="LXB38" s="177"/>
      <c r="LXC38" s="120"/>
      <c r="LXD38" s="177"/>
      <c r="LXE38" s="120"/>
      <c r="LXF38" s="177"/>
      <c r="LXG38" s="120"/>
      <c r="LXH38" s="177"/>
      <c r="LXI38" s="120"/>
      <c r="LXJ38" s="177"/>
      <c r="LXK38" s="120"/>
      <c r="LXL38" s="177"/>
      <c r="LXM38" s="120"/>
      <c r="LXN38" s="177"/>
      <c r="LXO38" s="120"/>
      <c r="LXP38" s="177"/>
      <c r="LXQ38" s="120"/>
      <c r="LXR38" s="177"/>
      <c r="LXS38" s="120"/>
      <c r="LXT38" s="177"/>
      <c r="LXU38" s="120"/>
      <c r="LXV38" s="177"/>
      <c r="LXW38" s="120"/>
      <c r="LXX38" s="177"/>
      <c r="LXY38" s="120"/>
      <c r="LXZ38" s="177"/>
      <c r="LYA38" s="120"/>
      <c r="LYB38" s="177"/>
      <c r="LYC38" s="120"/>
      <c r="LYD38" s="177"/>
      <c r="LYE38" s="120"/>
      <c r="LYF38" s="177"/>
      <c r="LYG38" s="120"/>
      <c r="LYH38" s="177"/>
      <c r="LYI38" s="120"/>
      <c r="LYJ38" s="177"/>
      <c r="LYK38" s="120"/>
      <c r="LYL38" s="177"/>
      <c r="LYM38" s="120"/>
      <c r="LYN38" s="177"/>
      <c r="LYO38" s="120"/>
      <c r="LYP38" s="177"/>
      <c r="LYQ38" s="120"/>
      <c r="LYR38" s="177"/>
      <c r="LYS38" s="120"/>
      <c r="LYT38" s="177"/>
      <c r="LYU38" s="120"/>
      <c r="LYV38" s="177"/>
      <c r="LYW38" s="120"/>
      <c r="LYX38" s="177"/>
      <c r="LYY38" s="120"/>
      <c r="LYZ38" s="177"/>
      <c r="LZA38" s="120"/>
      <c r="LZB38" s="177"/>
      <c r="LZC38" s="120"/>
      <c r="LZD38" s="177"/>
      <c r="LZE38" s="120"/>
      <c r="LZF38" s="177"/>
      <c r="LZG38" s="120"/>
      <c r="LZH38" s="177"/>
      <c r="LZI38" s="120"/>
      <c r="LZJ38" s="177"/>
      <c r="LZK38" s="120"/>
      <c r="LZL38" s="177"/>
      <c r="LZM38" s="120"/>
      <c r="LZN38" s="177"/>
      <c r="LZO38" s="120"/>
      <c r="LZP38" s="177"/>
      <c r="LZQ38" s="120"/>
      <c r="LZR38" s="177"/>
      <c r="LZS38" s="120"/>
      <c r="LZT38" s="177"/>
      <c r="LZU38" s="120"/>
      <c r="LZV38" s="177"/>
      <c r="LZW38" s="120"/>
      <c r="LZX38" s="177"/>
      <c r="LZY38" s="120"/>
      <c r="LZZ38" s="177"/>
      <c r="MAA38" s="120"/>
      <c r="MAB38" s="177"/>
      <c r="MAC38" s="120"/>
      <c r="MAD38" s="177"/>
      <c r="MAE38" s="120"/>
      <c r="MAF38" s="177"/>
      <c r="MAG38" s="120"/>
      <c r="MAH38" s="177"/>
      <c r="MAI38" s="120"/>
      <c r="MAJ38" s="177"/>
      <c r="MAK38" s="120"/>
      <c r="MAL38" s="177"/>
      <c r="MAM38" s="120"/>
      <c r="MAN38" s="177"/>
      <c r="MAO38" s="120"/>
      <c r="MAP38" s="177"/>
      <c r="MAQ38" s="120"/>
      <c r="MAR38" s="177"/>
      <c r="MAS38" s="120"/>
      <c r="MAT38" s="177"/>
      <c r="MAU38" s="120"/>
      <c r="MAV38" s="177"/>
      <c r="MAW38" s="120"/>
      <c r="MAX38" s="177"/>
      <c r="MAY38" s="120"/>
      <c r="MAZ38" s="177"/>
      <c r="MBA38" s="120"/>
      <c r="MBB38" s="177"/>
      <c r="MBC38" s="120"/>
      <c r="MBD38" s="177"/>
      <c r="MBE38" s="120"/>
      <c r="MBF38" s="177"/>
      <c r="MBG38" s="120"/>
      <c r="MBH38" s="177"/>
      <c r="MBI38" s="120"/>
      <c r="MBJ38" s="177"/>
      <c r="MBK38" s="120"/>
      <c r="MBL38" s="177"/>
      <c r="MBM38" s="120"/>
      <c r="MBN38" s="177"/>
      <c r="MBO38" s="120"/>
      <c r="MBP38" s="177"/>
      <c r="MBQ38" s="120"/>
      <c r="MBR38" s="177"/>
      <c r="MBS38" s="120"/>
      <c r="MBT38" s="177"/>
      <c r="MBU38" s="120"/>
      <c r="MBV38" s="177"/>
      <c r="MBW38" s="120"/>
      <c r="MBX38" s="177"/>
      <c r="MBY38" s="120"/>
      <c r="MBZ38" s="177"/>
      <c r="MCA38" s="120"/>
      <c r="MCB38" s="177"/>
      <c r="MCC38" s="120"/>
      <c r="MCD38" s="177"/>
      <c r="MCE38" s="120"/>
      <c r="MCF38" s="177"/>
      <c r="MCG38" s="120"/>
      <c r="MCH38" s="177"/>
      <c r="MCI38" s="120"/>
      <c r="MCJ38" s="177"/>
      <c r="MCK38" s="120"/>
      <c r="MCL38" s="177"/>
      <c r="MCM38" s="120"/>
      <c r="MCN38" s="177"/>
      <c r="MCO38" s="120"/>
      <c r="MCP38" s="177"/>
      <c r="MCQ38" s="120"/>
      <c r="MCR38" s="177"/>
      <c r="MCS38" s="120"/>
      <c r="MCT38" s="177"/>
      <c r="MCU38" s="120"/>
      <c r="MCV38" s="177"/>
      <c r="MCW38" s="120"/>
      <c r="MCX38" s="177"/>
      <c r="MCY38" s="120"/>
      <c r="MCZ38" s="177"/>
      <c r="MDA38" s="120"/>
      <c r="MDB38" s="177"/>
      <c r="MDC38" s="120"/>
      <c r="MDD38" s="177"/>
      <c r="MDE38" s="120"/>
      <c r="MDF38" s="177"/>
      <c r="MDG38" s="120"/>
      <c r="MDH38" s="177"/>
      <c r="MDI38" s="120"/>
      <c r="MDJ38" s="177"/>
      <c r="MDK38" s="120"/>
      <c r="MDL38" s="177"/>
      <c r="MDM38" s="120"/>
      <c r="MDN38" s="177"/>
      <c r="MDO38" s="120"/>
      <c r="MDP38" s="177"/>
      <c r="MDQ38" s="120"/>
      <c r="MDR38" s="177"/>
      <c r="MDS38" s="120"/>
      <c r="MDT38" s="177"/>
      <c r="MDU38" s="120"/>
      <c r="MDV38" s="177"/>
      <c r="MDW38" s="120"/>
      <c r="MDX38" s="177"/>
      <c r="MDY38" s="120"/>
      <c r="MDZ38" s="177"/>
      <c r="MEA38" s="120"/>
      <c r="MEB38" s="177"/>
      <c r="MEC38" s="120"/>
      <c r="MED38" s="177"/>
      <c r="MEE38" s="120"/>
      <c r="MEF38" s="177"/>
      <c r="MEG38" s="120"/>
      <c r="MEH38" s="177"/>
      <c r="MEI38" s="120"/>
      <c r="MEJ38" s="177"/>
      <c r="MEK38" s="120"/>
      <c r="MEL38" s="177"/>
      <c r="MEM38" s="120"/>
      <c r="MEN38" s="177"/>
      <c r="MEO38" s="120"/>
      <c r="MEP38" s="177"/>
      <c r="MEQ38" s="120"/>
      <c r="MER38" s="177"/>
      <c r="MES38" s="120"/>
      <c r="MET38" s="177"/>
      <c r="MEU38" s="120"/>
      <c r="MEV38" s="177"/>
      <c r="MEW38" s="120"/>
      <c r="MEX38" s="177"/>
      <c r="MEY38" s="120"/>
      <c r="MEZ38" s="177"/>
      <c r="MFA38" s="120"/>
      <c r="MFB38" s="177"/>
      <c r="MFC38" s="120"/>
      <c r="MFD38" s="177"/>
      <c r="MFE38" s="120"/>
      <c r="MFF38" s="177"/>
      <c r="MFG38" s="120"/>
      <c r="MFH38" s="177"/>
      <c r="MFI38" s="120"/>
      <c r="MFJ38" s="177"/>
      <c r="MFK38" s="120"/>
      <c r="MFL38" s="177"/>
      <c r="MFM38" s="120"/>
      <c r="MFN38" s="177"/>
      <c r="MFO38" s="120"/>
      <c r="MFP38" s="177"/>
      <c r="MFQ38" s="120"/>
      <c r="MFR38" s="177"/>
      <c r="MFS38" s="120"/>
      <c r="MFT38" s="177"/>
      <c r="MFU38" s="120"/>
      <c r="MFV38" s="177"/>
      <c r="MFW38" s="120"/>
      <c r="MFX38" s="177"/>
      <c r="MFY38" s="120"/>
      <c r="MFZ38" s="177"/>
      <c r="MGA38" s="120"/>
      <c r="MGB38" s="177"/>
      <c r="MGC38" s="120"/>
      <c r="MGD38" s="177"/>
      <c r="MGE38" s="120"/>
      <c r="MGF38" s="177"/>
      <c r="MGG38" s="120"/>
      <c r="MGH38" s="177"/>
      <c r="MGI38" s="120"/>
      <c r="MGJ38" s="177"/>
      <c r="MGK38" s="120"/>
      <c r="MGL38" s="177"/>
      <c r="MGM38" s="120"/>
      <c r="MGN38" s="177"/>
      <c r="MGO38" s="120"/>
      <c r="MGP38" s="177"/>
      <c r="MGQ38" s="120"/>
      <c r="MGR38" s="177"/>
      <c r="MGS38" s="120"/>
      <c r="MGT38" s="177"/>
      <c r="MGU38" s="120"/>
      <c r="MGV38" s="177"/>
      <c r="MGW38" s="120"/>
      <c r="MGX38" s="177"/>
      <c r="MGY38" s="120"/>
      <c r="MGZ38" s="177"/>
      <c r="MHA38" s="120"/>
      <c r="MHB38" s="177"/>
      <c r="MHC38" s="120"/>
      <c r="MHD38" s="177"/>
      <c r="MHE38" s="120"/>
      <c r="MHF38" s="177"/>
      <c r="MHG38" s="120"/>
      <c r="MHH38" s="177"/>
      <c r="MHI38" s="120"/>
      <c r="MHJ38" s="177"/>
      <c r="MHK38" s="120"/>
      <c r="MHL38" s="177"/>
      <c r="MHM38" s="120"/>
      <c r="MHN38" s="177"/>
      <c r="MHO38" s="120"/>
      <c r="MHP38" s="177"/>
      <c r="MHQ38" s="120"/>
      <c r="MHR38" s="177"/>
      <c r="MHS38" s="120"/>
      <c r="MHT38" s="177"/>
      <c r="MHU38" s="120"/>
      <c r="MHV38" s="177"/>
      <c r="MHW38" s="120"/>
      <c r="MHX38" s="177"/>
      <c r="MHY38" s="120"/>
      <c r="MHZ38" s="177"/>
      <c r="MIA38" s="120"/>
      <c r="MIB38" s="177"/>
      <c r="MIC38" s="120"/>
      <c r="MID38" s="177"/>
      <c r="MIE38" s="120"/>
      <c r="MIF38" s="177"/>
      <c r="MIG38" s="120"/>
      <c r="MIH38" s="177"/>
      <c r="MII38" s="120"/>
      <c r="MIJ38" s="177"/>
      <c r="MIK38" s="120"/>
      <c r="MIL38" s="177"/>
      <c r="MIM38" s="120"/>
      <c r="MIN38" s="177"/>
      <c r="MIO38" s="120"/>
      <c r="MIP38" s="177"/>
      <c r="MIQ38" s="120"/>
      <c r="MIR38" s="177"/>
      <c r="MIS38" s="120"/>
      <c r="MIT38" s="177"/>
      <c r="MIU38" s="120"/>
      <c r="MIV38" s="177"/>
      <c r="MIW38" s="120"/>
      <c r="MIX38" s="177"/>
      <c r="MIY38" s="120"/>
      <c r="MIZ38" s="177"/>
      <c r="MJA38" s="120"/>
      <c r="MJB38" s="177"/>
      <c r="MJC38" s="120"/>
      <c r="MJD38" s="177"/>
      <c r="MJE38" s="120"/>
      <c r="MJF38" s="177"/>
      <c r="MJG38" s="120"/>
      <c r="MJH38" s="177"/>
      <c r="MJI38" s="120"/>
      <c r="MJJ38" s="177"/>
      <c r="MJK38" s="120"/>
      <c r="MJL38" s="177"/>
      <c r="MJM38" s="120"/>
      <c r="MJN38" s="177"/>
      <c r="MJO38" s="120"/>
      <c r="MJP38" s="177"/>
      <c r="MJQ38" s="120"/>
      <c r="MJR38" s="177"/>
      <c r="MJS38" s="120"/>
      <c r="MJT38" s="177"/>
      <c r="MJU38" s="120"/>
      <c r="MJV38" s="177"/>
      <c r="MJW38" s="120"/>
      <c r="MJX38" s="177"/>
      <c r="MJY38" s="120"/>
      <c r="MJZ38" s="177"/>
      <c r="MKA38" s="120"/>
      <c r="MKB38" s="177"/>
      <c r="MKC38" s="120"/>
      <c r="MKD38" s="177"/>
      <c r="MKE38" s="120"/>
      <c r="MKF38" s="177"/>
      <c r="MKG38" s="120"/>
      <c r="MKH38" s="177"/>
      <c r="MKI38" s="120"/>
      <c r="MKJ38" s="177"/>
      <c r="MKK38" s="120"/>
      <c r="MKL38" s="177"/>
      <c r="MKM38" s="120"/>
      <c r="MKN38" s="177"/>
      <c r="MKO38" s="120"/>
      <c r="MKP38" s="177"/>
      <c r="MKQ38" s="120"/>
      <c r="MKR38" s="177"/>
      <c r="MKS38" s="120"/>
      <c r="MKT38" s="177"/>
      <c r="MKU38" s="120"/>
      <c r="MKV38" s="177"/>
      <c r="MKW38" s="120"/>
      <c r="MKX38" s="177"/>
      <c r="MKY38" s="120"/>
      <c r="MKZ38" s="177"/>
      <c r="MLA38" s="120"/>
      <c r="MLB38" s="177"/>
      <c r="MLC38" s="120"/>
      <c r="MLD38" s="177"/>
      <c r="MLE38" s="120"/>
      <c r="MLF38" s="177"/>
      <c r="MLG38" s="120"/>
      <c r="MLH38" s="177"/>
      <c r="MLI38" s="120"/>
      <c r="MLJ38" s="177"/>
      <c r="MLK38" s="120"/>
      <c r="MLL38" s="177"/>
      <c r="MLM38" s="120"/>
      <c r="MLN38" s="177"/>
      <c r="MLO38" s="120"/>
      <c r="MLP38" s="177"/>
      <c r="MLQ38" s="120"/>
      <c r="MLR38" s="177"/>
      <c r="MLS38" s="120"/>
      <c r="MLT38" s="177"/>
      <c r="MLU38" s="120"/>
      <c r="MLV38" s="177"/>
      <c r="MLW38" s="120"/>
      <c r="MLX38" s="177"/>
      <c r="MLY38" s="120"/>
      <c r="MLZ38" s="177"/>
      <c r="MMA38" s="120"/>
      <c r="MMB38" s="177"/>
      <c r="MMC38" s="120"/>
      <c r="MMD38" s="177"/>
      <c r="MME38" s="120"/>
      <c r="MMF38" s="177"/>
      <c r="MMG38" s="120"/>
      <c r="MMH38" s="177"/>
      <c r="MMI38" s="120"/>
      <c r="MMJ38" s="177"/>
      <c r="MMK38" s="120"/>
      <c r="MML38" s="177"/>
      <c r="MMM38" s="120"/>
      <c r="MMN38" s="177"/>
      <c r="MMO38" s="120"/>
      <c r="MMP38" s="177"/>
      <c r="MMQ38" s="120"/>
      <c r="MMR38" s="177"/>
      <c r="MMS38" s="120"/>
      <c r="MMT38" s="177"/>
      <c r="MMU38" s="120"/>
      <c r="MMV38" s="177"/>
      <c r="MMW38" s="120"/>
      <c r="MMX38" s="177"/>
      <c r="MMY38" s="120"/>
      <c r="MMZ38" s="177"/>
      <c r="MNA38" s="120"/>
      <c r="MNB38" s="177"/>
      <c r="MNC38" s="120"/>
      <c r="MND38" s="177"/>
      <c r="MNE38" s="120"/>
      <c r="MNF38" s="177"/>
      <c r="MNG38" s="120"/>
      <c r="MNH38" s="177"/>
      <c r="MNI38" s="120"/>
      <c r="MNJ38" s="177"/>
      <c r="MNK38" s="120"/>
      <c r="MNL38" s="177"/>
      <c r="MNM38" s="120"/>
      <c r="MNN38" s="177"/>
      <c r="MNO38" s="120"/>
      <c r="MNP38" s="177"/>
      <c r="MNQ38" s="120"/>
      <c r="MNR38" s="177"/>
      <c r="MNS38" s="120"/>
      <c r="MNT38" s="177"/>
      <c r="MNU38" s="120"/>
      <c r="MNV38" s="177"/>
      <c r="MNW38" s="120"/>
      <c r="MNX38" s="177"/>
      <c r="MNY38" s="120"/>
      <c r="MNZ38" s="177"/>
      <c r="MOA38" s="120"/>
      <c r="MOB38" s="177"/>
      <c r="MOC38" s="120"/>
      <c r="MOD38" s="177"/>
      <c r="MOE38" s="120"/>
      <c r="MOF38" s="177"/>
      <c r="MOG38" s="120"/>
      <c r="MOH38" s="177"/>
      <c r="MOI38" s="120"/>
      <c r="MOJ38" s="177"/>
      <c r="MOK38" s="120"/>
      <c r="MOL38" s="177"/>
      <c r="MOM38" s="120"/>
      <c r="MON38" s="177"/>
      <c r="MOO38" s="120"/>
      <c r="MOP38" s="177"/>
      <c r="MOQ38" s="120"/>
      <c r="MOR38" s="177"/>
      <c r="MOS38" s="120"/>
      <c r="MOT38" s="177"/>
      <c r="MOU38" s="120"/>
      <c r="MOV38" s="177"/>
      <c r="MOW38" s="120"/>
      <c r="MOX38" s="177"/>
      <c r="MOY38" s="120"/>
      <c r="MOZ38" s="177"/>
      <c r="MPA38" s="120"/>
      <c r="MPB38" s="177"/>
      <c r="MPC38" s="120"/>
      <c r="MPD38" s="177"/>
      <c r="MPE38" s="120"/>
      <c r="MPF38" s="177"/>
      <c r="MPG38" s="120"/>
      <c r="MPH38" s="177"/>
      <c r="MPI38" s="120"/>
      <c r="MPJ38" s="177"/>
      <c r="MPK38" s="120"/>
      <c r="MPL38" s="177"/>
      <c r="MPM38" s="120"/>
      <c r="MPN38" s="177"/>
      <c r="MPO38" s="120"/>
      <c r="MPP38" s="177"/>
      <c r="MPQ38" s="120"/>
      <c r="MPR38" s="177"/>
      <c r="MPS38" s="120"/>
      <c r="MPT38" s="177"/>
      <c r="MPU38" s="120"/>
      <c r="MPV38" s="177"/>
      <c r="MPW38" s="120"/>
      <c r="MPX38" s="177"/>
      <c r="MPY38" s="120"/>
      <c r="MPZ38" s="177"/>
      <c r="MQA38" s="120"/>
      <c r="MQB38" s="177"/>
      <c r="MQC38" s="120"/>
      <c r="MQD38" s="177"/>
      <c r="MQE38" s="120"/>
      <c r="MQF38" s="177"/>
      <c r="MQG38" s="120"/>
      <c r="MQH38" s="177"/>
      <c r="MQI38" s="120"/>
      <c r="MQJ38" s="177"/>
      <c r="MQK38" s="120"/>
      <c r="MQL38" s="177"/>
      <c r="MQM38" s="120"/>
      <c r="MQN38" s="177"/>
      <c r="MQO38" s="120"/>
      <c r="MQP38" s="177"/>
      <c r="MQQ38" s="120"/>
      <c r="MQR38" s="177"/>
      <c r="MQS38" s="120"/>
      <c r="MQT38" s="177"/>
      <c r="MQU38" s="120"/>
      <c r="MQV38" s="177"/>
      <c r="MQW38" s="120"/>
      <c r="MQX38" s="177"/>
      <c r="MQY38" s="120"/>
      <c r="MQZ38" s="177"/>
      <c r="MRA38" s="120"/>
      <c r="MRB38" s="177"/>
      <c r="MRC38" s="120"/>
      <c r="MRD38" s="177"/>
      <c r="MRE38" s="120"/>
      <c r="MRF38" s="177"/>
      <c r="MRG38" s="120"/>
      <c r="MRH38" s="177"/>
      <c r="MRI38" s="120"/>
      <c r="MRJ38" s="177"/>
      <c r="MRK38" s="120"/>
      <c r="MRL38" s="177"/>
      <c r="MRM38" s="120"/>
      <c r="MRN38" s="177"/>
      <c r="MRO38" s="120"/>
      <c r="MRP38" s="177"/>
      <c r="MRQ38" s="120"/>
      <c r="MRR38" s="177"/>
      <c r="MRS38" s="120"/>
      <c r="MRT38" s="177"/>
      <c r="MRU38" s="120"/>
      <c r="MRV38" s="177"/>
      <c r="MRW38" s="120"/>
      <c r="MRX38" s="177"/>
      <c r="MRY38" s="120"/>
      <c r="MRZ38" s="177"/>
      <c r="MSA38" s="120"/>
      <c r="MSB38" s="177"/>
      <c r="MSC38" s="120"/>
      <c r="MSD38" s="177"/>
      <c r="MSE38" s="120"/>
      <c r="MSF38" s="177"/>
      <c r="MSG38" s="120"/>
      <c r="MSH38" s="177"/>
      <c r="MSI38" s="120"/>
      <c r="MSJ38" s="177"/>
      <c r="MSK38" s="120"/>
      <c r="MSL38" s="177"/>
      <c r="MSM38" s="120"/>
      <c r="MSN38" s="177"/>
      <c r="MSO38" s="120"/>
      <c r="MSP38" s="177"/>
      <c r="MSQ38" s="120"/>
      <c r="MSR38" s="177"/>
      <c r="MSS38" s="120"/>
      <c r="MST38" s="177"/>
      <c r="MSU38" s="120"/>
      <c r="MSV38" s="177"/>
      <c r="MSW38" s="120"/>
      <c r="MSX38" s="177"/>
      <c r="MSY38" s="120"/>
      <c r="MSZ38" s="177"/>
      <c r="MTA38" s="120"/>
      <c r="MTB38" s="177"/>
      <c r="MTC38" s="120"/>
      <c r="MTD38" s="177"/>
      <c r="MTE38" s="120"/>
      <c r="MTF38" s="177"/>
      <c r="MTG38" s="120"/>
      <c r="MTH38" s="177"/>
      <c r="MTI38" s="120"/>
      <c r="MTJ38" s="177"/>
      <c r="MTK38" s="120"/>
      <c r="MTL38" s="177"/>
      <c r="MTM38" s="120"/>
      <c r="MTN38" s="177"/>
      <c r="MTO38" s="120"/>
      <c r="MTP38" s="177"/>
      <c r="MTQ38" s="120"/>
      <c r="MTR38" s="177"/>
      <c r="MTS38" s="120"/>
      <c r="MTT38" s="177"/>
      <c r="MTU38" s="120"/>
      <c r="MTV38" s="177"/>
      <c r="MTW38" s="120"/>
      <c r="MTX38" s="177"/>
      <c r="MTY38" s="120"/>
      <c r="MTZ38" s="177"/>
      <c r="MUA38" s="120"/>
      <c r="MUB38" s="177"/>
      <c r="MUC38" s="120"/>
      <c r="MUD38" s="177"/>
      <c r="MUE38" s="120"/>
      <c r="MUF38" s="177"/>
      <c r="MUG38" s="120"/>
      <c r="MUH38" s="177"/>
      <c r="MUI38" s="120"/>
      <c r="MUJ38" s="177"/>
      <c r="MUK38" s="120"/>
      <c r="MUL38" s="177"/>
      <c r="MUM38" s="120"/>
      <c r="MUN38" s="177"/>
      <c r="MUO38" s="120"/>
      <c r="MUP38" s="177"/>
      <c r="MUQ38" s="120"/>
      <c r="MUR38" s="177"/>
      <c r="MUS38" s="120"/>
      <c r="MUT38" s="177"/>
      <c r="MUU38" s="120"/>
      <c r="MUV38" s="177"/>
      <c r="MUW38" s="120"/>
      <c r="MUX38" s="177"/>
      <c r="MUY38" s="120"/>
      <c r="MUZ38" s="177"/>
      <c r="MVA38" s="120"/>
      <c r="MVB38" s="177"/>
      <c r="MVC38" s="120"/>
      <c r="MVD38" s="177"/>
      <c r="MVE38" s="120"/>
      <c r="MVF38" s="177"/>
      <c r="MVG38" s="120"/>
      <c r="MVH38" s="177"/>
      <c r="MVI38" s="120"/>
      <c r="MVJ38" s="177"/>
      <c r="MVK38" s="120"/>
      <c r="MVL38" s="177"/>
      <c r="MVM38" s="120"/>
      <c r="MVN38" s="177"/>
      <c r="MVO38" s="120"/>
      <c r="MVP38" s="177"/>
      <c r="MVQ38" s="120"/>
      <c r="MVR38" s="177"/>
      <c r="MVS38" s="120"/>
      <c r="MVT38" s="177"/>
      <c r="MVU38" s="120"/>
      <c r="MVV38" s="177"/>
      <c r="MVW38" s="120"/>
      <c r="MVX38" s="177"/>
      <c r="MVY38" s="120"/>
      <c r="MVZ38" s="177"/>
      <c r="MWA38" s="120"/>
      <c r="MWB38" s="177"/>
      <c r="MWC38" s="120"/>
      <c r="MWD38" s="177"/>
      <c r="MWE38" s="120"/>
      <c r="MWF38" s="177"/>
      <c r="MWG38" s="120"/>
      <c r="MWH38" s="177"/>
      <c r="MWI38" s="120"/>
      <c r="MWJ38" s="177"/>
      <c r="MWK38" s="120"/>
      <c r="MWL38" s="177"/>
      <c r="MWM38" s="120"/>
      <c r="MWN38" s="177"/>
      <c r="MWO38" s="120"/>
      <c r="MWP38" s="177"/>
      <c r="MWQ38" s="120"/>
      <c r="MWR38" s="177"/>
      <c r="MWS38" s="120"/>
      <c r="MWT38" s="177"/>
      <c r="MWU38" s="120"/>
      <c r="MWV38" s="177"/>
      <c r="MWW38" s="120"/>
      <c r="MWX38" s="177"/>
      <c r="MWY38" s="120"/>
      <c r="MWZ38" s="177"/>
      <c r="MXA38" s="120"/>
      <c r="MXB38" s="177"/>
      <c r="MXC38" s="120"/>
      <c r="MXD38" s="177"/>
      <c r="MXE38" s="120"/>
      <c r="MXF38" s="177"/>
      <c r="MXG38" s="120"/>
      <c r="MXH38" s="177"/>
      <c r="MXI38" s="120"/>
      <c r="MXJ38" s="177"/>
      <c r="MXK38" s="120"/>
      <c r="MXL38" s="177"/>
      <c r="MXM38" s="120"/>
      <c r="MXN38" s="177"/>
      <c r="MXO38" s="120"/>
      <c r="MXP38" s="177"/>
      <c r="MXQ38" s="120"/>
      <c r="MXR38" s="177"/>
      <c r="MXS38" s="120"/>
      <c r="MXT38" s="177"/>
      <c r="MXU38" s="120"/>
      <c r="MXV38" s="177"/>
      <c r="MXW38" s="120"/>
      <c r="MXX38" s="177"/>
      <c r="MXY38" s="120"/>
      <c r="MXZ38" s="177"/>
      <c r="MYA38" s="120"/>
      <c r="MYB38" s="177"/>
      <c r="MYC38" s="120"/>
      <c r="MYD38" s="177"/>
      <c r="MYE38" s="120"/>
      <c r="MYF38" s="177"/>
      <c r="MYG38" s="120"/>
      <c r="MYH38" s="177"/>
      <c r="MYI38" s="120"/>
      <c r="MYJ38" s="177"/>
      <c r="MYK38" s="120"/>
      <c r="MYL38" s="177"/>
      <c r="MYM38" s="120"/>
      <c r="MYN38" s="177"/>
      <c r="MYO38" s="120"/>
      <c r="MYP38" s="177"/>
      <c r="MYQ38" s="120"/>
      <c r="MYR38" s="177"/>
      <c r="MYS38" s="120"/>
      <c r="MYT38" s="177"/>
      <c r="MYU38" s="120"/>
      <c r="MYV38" s="177"/>
      <c r="MYW38" s="120"/>
      <c r="MYX38" s="177"/>
      <c r="MYY38" s="120"/>
      <c r="MYZ38" s="177"/>
      <c r="MZA38" s="120"/>
      <c r="MZB38" s="177"/>
      <c r="MZC38" s="120"/>
      <c r="MZD38" s="177"/>
      <c r="MZE38" s="120"/>
      <c r="MZF38" s="177"/>
      <c r="MZG38" s="120"/>
      <c r="MZH38" s="177"/>
      <c r="MZI38" s="120"/>
      <c r="MZJ38" s="177"/>
      <c r="MZK38" s="120"/>
      <c r="MZL38" s="177"/>
      <c r="MZM38" s="120"/>
      <c r="MZN38" s="177"/>
      <c r="MZO38" s="120"/>
      <c r="MZP38" s="177"/>
      <c r="MZQ38" s="120"/>
      <c r="MZR38" s="177"/>
      <c r="MZS38" s="120"/>
      <c r="MZT38" s="177"/>
      <c r="MZU38" s="120"/>
      <c r="MZV38" s="177"/>
      <c r="MZW38" s="120"/>
      <c r="MZX38" s="177"/>
      <c r="MZY38" s="120"/>
      <c r="MZZ38" s="177"/>
      <c r="NAA38" s="120"/>
      <c r="NAB38" s="177"/>
      <c r="NAC38" s="120"/>
      <c r="NAD38" s="177"/>
      <c r="NAE38" s="120"/>
      <c r="NAF38" s="177"/>
      <c r="NAG38" s="120"/>
      <c r="NAH38" s="177"/>
      <c r="NAI38" s="120"/>
      <c r="NAJ38" s="177"/>
      <c r="NAK38" s="120"/>
      <c r="NAL38" s="177"/>
      <c r="NAM38" s="120"/>
      <c r="NAN38" s="177"/>
      <c r="NAO38" s="120"/>
      <c r="NAP38" s="177"/>
      <c r="NAQ38" s="120"/>
      <c r="NAR38" s="177"/>
      <c r="NAS38" s="120"/>
      <c r="NAT38" s="177"/>
      <c r="NAU38" s="120"/>
      <c r="NAV38" s="177"/>
      <c r="NAW38" s="120"/>
      <c r="NAX38" s="177"/>
      <c r="NAY38" s="120"/>
      <c r="NAZ38" s="177"/>
      <c r="NBA38" s="120"/>
      <c r="NBB38" s="177"/>
      <c r="NBC38" s="120"/>
      <c r="NBD38" s="177"/>
      <c r="NBE38" s="120"/>
      <c r="NBF38" s="177"/>
      <c r="NBG38" s="120"/>
      <c r="NBH38" s="177"/>
      <c r="NBI38" s="120"/>
      <c r="NBJ38" s="177"/>
      <c r="NBK38" s="120"/>
      <c r="NBL38" s="177"/>
      <c r="NBM38" s="120"/>
      <c r="NBN38" s="177"/>
      <c r="NBO38" s="120"/>
      <c r="NBP38" s="177"/>
      <c r="NBQ38" s="120"/>
      <c r="NBR38" s="177"/>
      <c r="NBS38" s="120"/>
      <c r="NBT38" s="177"/>
      <c r="NBU38" s="120"/>
      <c r="NBV38" s="177"/>
      <c r="NBW38" s="120"/>
      <c r="NBX38" s="177"/>
      <c r="NBY38" s="120"/>
      <c r="NBZ38" s="177"/>
      <c r="NCA38" s="120"/>
      <c r="NCB38" s="177"/>
      <c r="NCC38" s="120"/>
      <c r="NCD38" s="177"/>
      <c r="NCE38" s="120"/>
      <c r="NCF38" s="177"/>
      <c r="NCG38" s="120"/>
      <c r="NCH38" s="177"/>
      <c r="NCI38" s="120"/>
      <c r="NCJ38" s="177"/>
      <c r="NCK38" s="120"/>
      <c r="NCL38" s="177"/>
      <c r="NCM38" s="120"/>
      <c r="NCN38" s="177"/>
      <c r="NCO38" s="120"/>
      <c r="NCP38" s="177"/>
      <c r="NCQ38" s="120"/>
      <c r="NCR38" s="177"/>
      <c r="NCS38" s="120"/>
      <c r="NCT38" s="177"/>
      <c r="NCU38" s="120"/>
      <c r="NCV38" s="177"/>
      <c r="NCW38" s="120"/>
      <c r="NCX38" s="177"/>
      <c r="NCY38" s="120"/>
      <c r="NCZ38" s="177"/>
      <c r="NDA38" s="120"/>
      <c r="NDB38" s="177"/>
      <c r="NDC38" s="120"/>
      <c r="NDD38" s="177"/>
      <c r="NDE38" s="120"/>
      <c r="NDF38" s="177"/>
      <c r="NDG38" s="120"/>
      <c r="NDH38" s="177"/>
      <c r="NDI38" s="120"/>
      <c r="NDJ38" s="177"/>
      <c r="NDK38" s="120"/>
      <c r="NDL38" s="177"/>
      <c r="NDM38" s="120"/>
      <c r="NDN38" s="177"/>
      <c r="NDO38" s="120"/>
      <c r="NDP38" s="177"/>
      <c r="NDQ38" s="120"/>
      <c r="NDR38" s="177"/>
      <c r="NDS38" s="120"/>
      <c r="NDT38" s="177"/>
      <c r="NDU38" s="120"/>
      <c r="NDV38" s="177"/>
      <c r="NDW38" s="120"/>
      <c r="NDX38" s="177"/>
      <c r="NDY38" s="120"/>
      <c r="NDZ38" s="177"/>
      <c r="NEA38" s="120"/>
      <c r="NEB38" s="177"/>
      <c r="NEC38" s="120"/>
      <c r="NED38" s="177"/>
      <c r="NEE38" s="120"/>
      <c r="NEF38" s="177"/>
      <c r="NEG38" s="120"/>
      <c r="NEH38" s="177"/>
      <c r="NEI38" s="120"/>
      <c r="NEJ38" s="177"/>
      <c r="NEK38" s="120"/>
      <c r="NEL38" s="177"/>
      <c r="NEM38" s="120"/>
      <c r="NEN38" s="177"/>
      <c r="NEO38" s="120"/>
      <c r="NEP38" s="177"/>
      <c r="NEQ38" s="120"/>
      <c r="NER38" s="177"/>
      <c r="NES38" s="120"/>
      <c r="NET38" s="177"/>
      <c r="NEU38" s="120"/>
      <c r="NEV38" s="177"/>
      <c r="NEW38" s="120"/>
      <c r="NEX38" s="177"/>
      <c r="NEY38" s="120"/>
      <c r="NEZ38" s="177"/>
      <c r="NFA38" s="120"/>
      <c r="NFB38" s="177"/>
      <c r="NFC38" s="120"/>
      <c r="NFD38" s="177"/>
      <c r="NFE38" s="120"/>
      <c r="NFF38" s="177"/>
      <c r="NFG38" s="120"/>
      <c r="NFH38" s="177"/>
      <c r="NFI38" s="120"/>
      <c r="NFJ38" s="177"/>
      <c r="NFK38" s="120"/>
      <c r="NFL38" s="177"/>
      <c r="NFM38" s="120"/>
      <c r="NFN38" s="177"/>
      <c r="NFO38" s="120"/>
      <c r="NFP38" s="177"/>
      <c r="NFQ38" s="120"/>
      <c r="NFR38" s="177"/>
      <c r="NFS38" s="120"/>
      <c r="NFT38" s="177"/>
      <c r="NFU38" s="120"/>
      <c r="NFV38" s="177"/>
      <c r="NFW38" s="120"/>
      <c r="NFX38" s="177"/>
      <c r="NFY38" s="120"/>
      <c r="NFZ38" s="177"/>
      <c r="NGA38" s="120"/>
      <c r="NGB38" s="177"/>
      <c r="NGC38" s="120"/>
      <c r="NGD38" s="177"/>
      <c r="NGE38" s="120"/>
      <c r="NGF38" s="177"/>
      <c r="NGG38" s="120"/>
      <c r="NGH38" s="177"/>
      <c r="NGI38" s="120"/>
      <c r="NGJ38" s="177"/>
      <c r="NGK38" s="120"/>
      <c r="NGL38" s="177"/>
      <c r="NGM38" s="120"/>
      <c r="NGN38" s="177"/>
      <c r="NGO38" s="120"/>
      <c r="NGP38" s="177"/>
      <c r="NGQ38" s="120"/>
      <c r="NGR38" s="177"/>
      <c r="NGS38" s="120"/>
      <c r="NGT38" s="177"/>
      <c r="NGU38" s="120"/>
      <c r="NGV38" s="177"/>
      <c r="NGW38" s="120"/>
      <c r="NGX38" s="177"/>
      <c r="NGY38" s="120"/>
      <c r="NGZ38" s="177"/>
      <c r="NHA38" s="120"/>
      <c r="NHB38" s="177"/>
      <c r="NHC38" s="120"/>
      <c r="NHD38" s="177"/>
      <c r="NHE38" s="120"/>
      <c r="NHF38" s="177"/>
      <c r="NHG38" s="120"/>
      <c r="NHH38" s="177"/>
      <c r="NHI38" s="120"/>
      <c r="NHJ38" s="177"/>
      <c r="NHK38" s="120"/>
      <c r="NHL38" s="177"/>
      <c r="NHM38" s="120"/>
      <c r="NHN38" s="177"/>
      <c r="NHO38" s="120"/>
      <c r="NHP38" s="177"/>
      <c r="NHQ38" s="120"/>
      <c r="NHR38" s="177"/>
      <c r="NHS38" s="120"/>
      <c r="NHT38" s="177"/>
      <c r="NHU38" s="120"/>
      <c r="NHV38" s="177"/>
      <c r="NHW38" s="120"/>
      <c r="NHX38" s="177"/>
      <c r="NHY38" s="120"/>
      <c r="NHZ38" s="177"/>
      <c r="NIA38" s="120"/>
      <c r="NIB38" s="177"/>
      <c r="NIC38" s="120"/>
      <c r="NID38" s="177"/>
      <c r="NIE38" s="120"/>
      <c r="NIF38" s="177"/>
      <c r="NIG38" s="120"/>
      <c r="NIH38" s="177"/>
      <c r="NII38" s="120"/>
      <c r="NIJ38" s="177"/>
      <c r="NIK38" s="120"/>
      <c r="NIL38" s="177"/>
      <c r="NIM38" s="120"/>
      <c r="NIN38" s="177"/>
      <c r="NIO38" s="120"/>
      <c r="NIP38" s="177"/>
      <c r="NIQ38" s="120"/>
      <c r="NIR38" s="177"/>
      <c r="NIS38" s="120"/>
      <c r="NIT38" s="177"/>
      <c r="NIU38" s="120"/>
      <c r="NIV38" s="177"/>
      <c r="NIW38" s="120"/>
      <c r="NIX38" s="177"/>
      <c r="NIY38" s="120"/>
      <c r="NIZ38" s="177"/>
      <c r="NJA38" s="120"/>
      <c r="NJB38" s="177"/>
      <c r="NJC38" s="120"/>
      <c r="NJD38" s="177"/>
      <c r="NJE38" s="120"/>
      <c r="NJF38" s="177"/>
      <c r="NJG38" s="120"/>
      <c r="NJH38" s="177"/>
      <c r="NJI38" s="120"/>
      <c r="NJJ38" s="177"/>
      <c r="NJK38" s="120"/>
      <c r="NJL38" s="177"/>
      <c r="NJM38" s="120"/>
      <c r="NJN38" s="177"/>
      <c r="NJO38" s="120"/>
      <c r="NJP38" s="177"/>
      <c r="NJQ38" s="120"/>
      <c r="NJR38" s="177"/>
      <c r="NJS38" s="120"/>
      <c r="NJT38" s="177"/>
      <c r="NJU38" s="120"/>
      <c r="NJV38" s="177"/>
      <c r="NJW38" s="120"/>
      <c r="NJX38" s="177"/>
      <c r="NJY38" s="120"/>
      <c r="NJZ38" s="177"/>
      <c r="NKA38" s="120"/>
      <c r="NKB38" s="177"/>
      <c r="NKC38" s="120"/>
      <c r="NKD38" s="177"/>
      <c r="NKE38" s="120"/>
      <c r="NKF38" s="177"/>
      <c r="NKG38" s="120"/>
      <c r="NKH38" s="177"/>
      <c r="NKI38" s="120"/>
      <c r="NKJ38" s="177"/>
      <c r="NKK38" s="120"/>
      <c r="NKL38" s="177"/>
      <c r="NKM38" s="120"/>
      <c r="NKN38" s="177"/>
      <c r="NKO38" s="120"/>
      <c r="NKP38" s="177"/>
      <c r="NKQ38" s="120"/>
      <c r="NKR38" s="177"/>
      <c r="NKS38" s="120"/>
      <c r="NKT38" s="177"/>
      <c r="NKU38" s="120"/>
      <c r="NKV38" s="177"/>
      <c r="NKW38" s="120"/>
      <c r="NKX38" s="177"/>
      <c r="NKY38" s="120"/>
      <c r="NKZ38" s="177"/>
      <c r="NLA38" s="120"/>
      <c r="NLB38" s="177"/>
      <c r="NLC38" s="120"/>
      <c r="NLD38" s="177"/>
      <c r="NLE38" s="120"/>
      <c r="NLF38" s="177"/>
      <c r="NLG38" s="120"/>
      <c r="NLH38" s="177"/>
      <c r="NLI38" s="120"/>
      <c r="NLJ38" s="177"/>
      <c r="NLK38" s="120"/>
      <c r="NLL38" s="177"/>
      <c r="NLM38" s="120"/>
      <c r="NLN38" s="177"/>
      <c r="NLO38" s="120"/>
      <c r="NLP38" s="177"/>
      <c r="NLQ38" s="120"/>
      <c r="NLR38" s="177"/>
      <c r="NLS38" s="120"/>
      <c r="NLT38" s="177"/>
      <c r="NLU38" s="120"/>
      <c r="NLV38" s="177"/>
      <c r="NLW38" s="120"/>
      <c r="NLX38" s="177"/>
      <c r="NLY38" s="120"/>
      <c r="NLZ38" s="177"/>
      <c r="NMA38" s="120"/>
      <c r="NMB38" s="177"/>
      <c r="NMC38" s="120"/>
      <c r="NMD38" s="177"/>
      <c r="NME38" s="120"/>
      <c r="NMF38" s="177"/>
      <c r="NMG38" s="120"/>
      <c r="NMH38" s="177"/>
      <c r="NMI38" s="120"/>
      <c r="NMJ38" s="177"/>
      <c r="NMK38" s="120"/>
      <c r="NML38" s="177"/>
      <c r="NMM38" s="120"/>
      <c r="NMN38" s="177"/>
      <c r="NMO38" s="120"/>
      <c r="NMP38" s="177"/>
      <c r="NMQ38" s="120"/>
      <c r="NMR38" s="177"/>
      <c r="NMS38" s="120"/>
      <c r="NMT38" s="177"/>
      <c r="NMU38" s="120"/>
      <c r="NMV38" s="177"/>
      <c r="NMW38" s="120"/>
      <c r="NMX38" s="177"/>
      <c r="NMY38" s="120"/>
      <c r="NMZ38" s="177"/>
      <c r="NNA38" s="120"/>
      <c r="NNB38" s="177"/>
      <c r="NNC38" s="120"/>
      <c r="NND38" s="177"/>
      <c r="NNE38" s="120"/>
      <c r="NNF38" s="177"/>
      <c r="NNG38" s="120"/>
      <c r="NNH38" s="177"/>
      <c r="NNI38" s="120"/>
      <c r="NNJ38" s="177"/>
      <c r="NNK38" s="120"/>
      <c r="NNL38" s="177"/>
      <c r="NNM38" s="120"/>
      <c r="NNN38" s="177"/>
      <c r="NNO38" s="120"/>
      <c r="NNP38" s="177"/>
      <c r="NNQ38" s="120"/>
      <c r="NNR38" s="177"/>
      <c r="NNS38" s="120"/>
      <c r="NNT38" s="177"/>
      <c r="NNU38" s="120"/>
      <c r="NNV38" s="177"/>
      <c r="NNW38" s="120"/>
      <c r="NNX38" s="177"/>
      <c r="NNY38" s="120"/>
      <c r="NNZ38" s="177"/>
      <c r="NOA38" s="120"/>
      <c r="NOB38" s="177"/>
      <c r="NOC38" s="120"/>
      <c r="NOD38" s="177"/>
      <c r="NOE38" s="120"/>
      <c r="NOF38" s="177"/>
      <c r="NOG38" s="120"/>
      <c r="NOH38" s="177"/>
      <c r="NOI38" s="120"/>
      <c r="NOJ38" s="177"/>
      <c r="NOK38" s="120"/>
      <c r="NOL38" s="177"/>
      <c r="NOM38" s="120"/>
      <c r="NON38" s="177"/>
      <c r="NOO38" s="120"/>
      <c r="NOP38" s="177"/>
      <c r="NOQ38" s="120"/>
      <c r="NOR38" s="177"/>
      <c r="NOS38" s="120"/>
      <c r="NOT38" s="177"/>
      <c r="NOU38" s="120"/>
      <c r="NOV38" s="177"/>
      <c r="NOW38" s="120"/>
      <c r="NOX38" s="177"/>
      <c r="NOY38" s="120"/>
      <c r="NOZ38" s="177"/>
      <c r="NPA38" s="120"/>
      <c r="NPB38" s="177"/>
      <c r="NPC38" s="120"/>
      <c r="NPD38" s="177"/>
      <c r="NPE38" s="120"/>
      <c r="NPF38" s="177"/>
      <c r="NPG38" s="120"/>
      <c r="NPH38" s="177"/>
      <c r="NPI38" s="120"/>
      <c r="NPJ38" s="177"/>
      <c r="NPK38" s="120"/>
      <c r="NPL38" s="177"/>
      <c r="NPM38" s="120"/>
      <c r="NPN38" s="177"/>
      <c r="NPO38" s="120"/>
      <c r="NPP38" s="177"/>
      <c r="NPQ38" s="120"/>
      <c r="NPR38" s="177"/>
      <c r="NPS38" s="120"/>
      <c r="NPT38" s="177"/>
      <c r="NPU38" s="120"/>
      <c r="NPV38" s="177"/>
      <c r="NPW38" s="120"/>
      <c r="NPX38" s="177"/>
      <c r="NPY38" s="120"/>
      <c r="NPZ38" s="177"/>
      <c r="NQA38" s="120"/>
      <c r="NQB38" s="177"/>
      <c r="NQC38" s="120"/>
      <c r="NQD38" s="177"/>
      <c r="NQE38" s="120"/>
      <c r="NQF38" s="177"/>
      <c r="NQG38" s="120"/>
      <c r="NQH38" s="177"/>
      <c r="NQI38" s="120"/>
      <c r="NQJ38" s="177"/>
      <c r="NQK38" s="120"/>
      <c r="NQL38" s="177"/>
      <c r="NQM38" s="120"/>
      <c r="NQN38" s="177"/>
      <c r="NQO38" s="120"/>
      <c r="NQP38" s="177"/>
      <c r="NQQ38" s="120"/>
      <c r="NQR38" s="177"/>
      <c r="NQS38" s="120"/>
      <c r="NQT38" s="177"/>
      <c r="NQU38" s="120"/>
      <c r="NQV38" s="177"/>
      <c r="NQW38" s="120"/>
      <c r="NQX38" s="177"/>
      <c r="NQY38" s="120"/>
      <c r="NQZ38" s="177"/>
      <c r="NRA38" s="120"/>
      <c r="NRB38" s="177"/>
      <c r="NRC38" s="120"/>
      <c r="NRD38" s="177"/>
      <c r="NRE38" s="120"/>
      <c r="NRF38" s="177"/>
      <c r="NRG38" s="120"/>
      <c r="NRH38" s="177"/>
      <c r="NRI38" s="120"/>
      <c r="NRJ38" s="177"/>
      <c r="NRK38" s="120"/>
      <c r="NRL38" s="177"/>
      <c r="NRM38" s="120"/>
      <c r="NRN38" s="177"/>
      <c r="NRO38" s="120"/>
      <c r="NRP38" s="177"/>
      <c r="NRQ38" s="120"/>
      <c r="NRR38" s="177"/>
      <c r="NRS38" s="120"/>
      <c r="NRT38" s="177"/>
      <c r="NRU38" s="120"/>
      <c r="NRV38" s="177"/>
      <c r="NRW38" s="120"/>
      <c r="NRX38" s="177"/>
      <c r="NRY38" s="120"/>
      <c r="NRZ38" s="177"/>
      <c r="NSA38" s="120"/>
      <c r="NSB38" s="177"/>
      <c r="NSC38" s="120"/>
      <c r="NSD38" s="177"/>
      <c r="NSE38" s="120"/>
      <c r="NSF38" s="177"/>
      <c r="NSG38" s="120"/>
      <c r="NSH38" s="177"/>
      <c r="NSI38" s="120"/>
      <c r="NSJ38" s="177"/>
      <c r="NSK38" s="120"/>
      <c r="NSL38" s="177"/>
      <c r="NSM38" s="120"/>
      <c r="NSN38" s="177"/>
      <c r="NSO38" s="120"/>
      <c r="NSP38" s="177"/>
      <c r="NSQ38" s="120"/>
      <c r="NSR38" s="177"/>
      <c r="NSS38" s="120"/>
      <c r="NST38" s="177"/>
      <c r="NSU38" s="120"/>
      <c r="NSV38" s="177"/>
      <c r="NSW38" s="120"/>
      <c r="NSX38" s="177"/>
      <c r="NSY38" s="120"/>
      <c r="NSZ38" s="177"/>
      <c r="NTA38" s="120"/>
      <c r="NTB38" s="177"/>
      <c r="NTC38" s="120"/>
      <c r="NTD38" s="177"/>
      <c r="NTE38" s="120"/>
      <c r="NTF38" s="177"/>
      <c r="NTG38" s="120"/>
      <c r="NTH38" s="177"/>
      <c r="NTI38" s="120"/>
      <c r="NTJ38" s="177"/>
      <c r="NTK38" s="120"/>
      <c r="NTL38" s="177"/>
      <c r="NTM38" s="120"/>
      <c r="NTN38" s="177"/>
      <c r="NTO38" s="120"/>
      <c r="NTP38" s="177"/>
      <c r="NTQ38" s="120"/>
      <c r="NTR38" s="177"/>
      <c r="NTS38" s="120"/>
      <c r="NTT38" s="177"/>
      <c r="NTU38" s="120"/>
      <c r="NTV38" s="177"/>
      <c r="NTW38" s="120"/>
      <c r="NTX38" s="177"/>
      <c r="NTY38" s="120"/>
      <c r="NTZ38" s="177"/>
      <c r="NUA38" s="120"/>
      <c r="NUB38" s="177"/>
      <c r="NUC38" s="120"/>
      <c r="NUD38" s="177"/>
      <c r="NUE38" s="120"/>
      <c r="NUF38" s="177"/>
      <c r="NUG38" s="120"/>
      <c r="NUH38" s="177"/>
      <c r="NUI38" s="120"/>
      <c r="NUJ38" s="177"/>
      <c r="NUK38" s="120"/>
      <c r="NUL38" s="177"/>
      <c r="NUM38" s="120"/>
      <c r="NUN38" s="177"/>
      <c r="NUO38" s="120"/>
      <c r="NUP38" s="177"/>
      <c r="NUQ38" s="120"/>
      <c r="NUR38" s="177"/>
      <c r="NUS38" s="120"/>
      <c r="NUT38" s="177"/>
      <c r="NUU38" s="120"/>
      <c r="NUV38" s="177"/>
      <c r="NUW38" s="120"/>
      <c r="NUX38" s="177"/>
      <c r="NUY38" s="120"/>
      <c r="NUZ38" s="177"/>
      <c r="NVA38" s="120"/>
      <c r="NVB38" s="177"/>
      <c r="NVC38" s="120"/>
      <c r="NVD38" s="177"/>
      <c r="NVE38" s="120"/>
      <c r="NVF38" s="177"/>
      <c r="NVG38" s="120"/>
      <c r="NVH38" s="177"/>
      <c r="NVI38" s="120"/>
      <c r="NVJ38" s="177"/>
      <c r="NVK38" s="120"/>
      <c r="NVL38" s="177"/>
      <c r="NVM38" s="120"/>
      <c r="NVN38" s="177"/>
      <c r="NVO38" s="120"/>
      <c r="NVP38" s="177"/>
      <c r="NVQ38" s="120"/>
      <c r="NVR38" s="177"/>
      <c r="NVS38" s="120"/>
      <c r="NVT38" s="177"/>
      <c r="NVU38" s="120"/>
      <c r="NVV38" s="177"/>
      <c r="NVW38" s="120"/>
      <c r="NVX38" s="177"/>
      <c r="NVY38" s="120"/>
      <c r="NVZ38" s="177"/>
      <c r="NWA38" s="120"/>
      <c r="NWB38" s="177"/>
      <c r="NWC38" s="120"/>
      <c r="NWD38" s="177"/>
      <c r="NWE38" s="120"/>
      <c r="NWF38" s="177"/>
      <c r="NWG38" s="120"/>
      <c r="NWH38" s="177"/>
      <c r="NWI38" s="120"/>
      <c r="NWJ38" s="177"/>
      <c r="NWK38" s="120"/>
      <c r="NWL38" s="177"/>
      <c r="NWM38" s="120"/>
      <c r="NWN38" s="177"/>
      <c r="NWO38" s="120"/>
      <c r="NWP38" s="177"/>
      <c r="NWQ38" s="120"/>
      <c r="NWR38" s="177"/>
      <c r="NWS38" s="120"/>
      <c r="NWT38" s="177"/>
      <c r="NWU38" s="120"/>
      <c r="NWV38" s="177"/>
      <c r="NWW38" s="120"/>
      <c r="NWX38" s="177"/>
      <c r="NWY38" s="120"/>
      <c r="NWZ38" s="177"/>
      <c r="NXA38" s="120"/>
      <c r="NXB38" s="177"/>
      <c r="NXC38" s="120"/>
      <c r="NXD38" s="177"/>
      <c r="NXE38" s="120"/>
      <c r="NXF38" s="177"/>
      <c r="NXG38" s="120"/>
      <c r="NXH38" s="177"/>
      <c r="NXI38" s="120"/>
      <c r="NXJ38" s="177"/>
      <c r="NXK38" s="120"/>
      <c r="NXL38" s="177"/>
      <c r="NXM38" s="120"/>
      <c r="NXN38" s="177"/>
      <c r="NXO38" s="120"/>
      <c r="NXP38" s="177"/>
      <c r="NXQ38" s="120"/>
      <c r="NXR38" s="177"/>
      <c r="NXS38" s="120"/>
      <c r="NXT38" s="177"/>
      <c r="NXU38" s="120"/>
      <c r="NXV38" s="177"/>
      <c r="NXW38" s="120"/>
      <c r="NXX38" s="177"/>
      <c r="NXY38" s="120"/>
      <c r="NXZ38" s="177"/>
      <c r="NYA38" s="120"/>
      <c r="NYB38" s="177"/>
      <c r="NYC38" s="120"/>
      <c r="NYD38" s="177"/>
      <c r="NYE38" s="120"/>
      <c r="NYF38" s="177"/>
      <c r="NYG38" s="120"/>
      <c r="NYH38" s="177"/>
      <c r="NYI38" s="120"/>
      <c r="NYJ38" s="177"/>
      <c r="NYK38" s="120"/>
      <c r="NYL38" s="177"/>
      <c r="NYM38" s="120"/>
      <c r="NYN38" s="177"/>
      <c r="NYO38" s="120"/>
      <c r="NYP38" s="177"/>
      <c r="NYQ38" s="120"/>
      <c r="NYR38" s="177"/>
      <c r="NYS38" s="120"/>
      <c r="NYT38" s="177"/>
      <c r="NYU38" s="120"/>
      <c r="NYV38" s="177"/>
      <c r="NYW38" s="120"/>
      <c r="NYX38" s="177"/>
      <c r="NYY38" s="120"/>
      <c r="NYZ38" s="177"/>
      <c r="NZA38" s="120"/>
      <c r="NZB38" s="177"/>
      <c r="NZC38" s="120"/>
      <c r="NZD38" s="177"/>
      <c r="NZE38" s="120"/>
      <c r="NZF38" s="177"/>
      <c r="NZG38" s="120"/>
      <c r="NZH38" s="177"/>
      <c r="NZI38" s="120"/>
      <c r="NZJ38" s="177"/>
      <c r="NZK38" s="120"/>
      <c r="NZL38" s="177"/>
      <c r="NZM38" s="120"/>
      <c r="NZN38" s="177"/>
      <c r="NZO38" s="120"/>
      <c r="NZP38" s="177"/>
      <c r="NZQ38" s="120"/>
      <c r="NZR38" s="177"/>
      <c r="NZS38" s="120"/>
      <c r="NZT38" s="177"/>
      <c r="NZU38" s="120"/>
      <c r="NZV38" s="177"/>
      <c r="NZW38" s="120"/>
      <c r="NZX38" s="177"/>
      <c r="NZY38" s="120"/>
      <c r="NZZ38" s="177"/>
      <c r="OAA38" s="120"/>
      <c r="OAB38" s="177"/>
      <c r="OAC38" s="120"/>
      <c r="OAD38" s="177"/>
      <c r="OAE38" s="120"/>
      <c r="OAF38" s="177"/>
      <c r="OAG38" s="120"/>
      <c r="OAH38" s="177"/>
      <c r="OAI38" s="120"/>
      <c r="OAJ38" s="177"/>
      <c r="OAK38" s="120"/>
      <c r="OAL38" s="177"/>
      <c r="OAM38" s="120"/>
      <c r="OAN38" s="177"/>
      <c r="OAO38" s="120"/>
      <c r="OAP38" s="177"/>
      <c r="OAQ38" s="120"/>
      <c r="OAR38" s="177"/>
      <c r="OAS38" s="120"/>
      <c r="OAT38" s="177"/>
      <c r="OAU38" s="120"/>
      <c r="OAV38" s="177"/>
      <c r="OAW38" s="120"/>
      <c r="OAX38" s="177"/>
      <c r="OAY38" s="120"/>
      <c r="OAZ38" s="177"/>
      <c r="OBA38" s="120"/>
      <c r="OBB38" s="177"/>
      <c r="OBC38" s="120"/>
      <c r="OBD38" s="177"/>
      <c r="OBE38" s="120"/>
      <c r="OBF38" s="177"/>
      <c r="OBG38" s="120"/>
      <c r="OBH38" s="177"/>
      <c r="OBI38" s="120"/>
      <c r="OBJ38" s="177"/>
      <c r="OBK38" s="120"/>
      <c r="OBL38" s="177"/>
      <c r="OBM38" s="120"/>
      <c r="OBN38" s="177"/>
      <c r="OBO38" s="120"/>
      <c r="OBP38" s="177"/>
      <c r="OBQ38" s="120"/>
      <c r="OBR38" s="177"/>
      <c r="OBS38" s="120"/>
      <c r="OBT38" s="177"/>
      <c r="OBU38" s="120"/>
      <c r="OBV38" s="177"/>
      <c r="OBW38" s="120"/>
      <c r="OBX38" s="177"/>
      <c r="OBY38" s="120"/>
      <c r="OBZ38" s="177"/>
      <c r="OCA38" s="120"/>
      <c r="OCB38" s="177"/>
      <c r="OCC38" s="120"/>
      <c r="OCD38" s="177"/>
      <c r="OCE38" s="120"/>
      <c r="OCF38" s="177"/>
      <c r="OCG38" s="120"/>
      <c r="OCH38" s="177"/>
      <c r="OCI38" s="120"/>
      <c r="OCJ38" s="177"/>
      <c r="OCK38" s="120"/>
      <c r="OCL38" s="177"/>
      <c r="OCM38" s="120"/>
      <c r="OCN38" s="177"/>
      <c r="OCO38" s="120"/>
      <c r="OCP38" s="177"/>
      <c r="OCQ38" s="120"/>
      <c r="OCR38" s="177"/>
      <c r="OCS38" s="120"/>
      <c r="OCT38" s="177"/>
      <c r="OCU38" s="120"/>
      <c r="OCV38" s="177"/>
      <c r="OCW38" s="120"/>
      <c r="OCX38" s="177"/>
      <c r="OCY38" s="120"/>
      <c r="OCZ38" s="177"/>
      <c r="ODA38" s="120"/>
      <c r="ODB38" s="177"/>
      <c r="ODC38" s="120"/>
      <c r="ODD38" s="177"/>
      <c r="ODE38" s="120"/>
      <c r="ODF38" s="177"/>
      <c r="ODG38" s="120"/>
      <c r="ODH38" s="177"/>
      <c r="ODI38" s="120"/>
      <c r="ODJ38" s="177"/>
      <c r="ODK38" s="120"/>
      <c r="ODL38" s="177"/>
      <c r="ODM38" s="120"/>
      <c r="ODN38" s="177"/>
      <c r="ODO38" s="120"/>
      <c r="ODP38" s="177"/>
      <c r="ODQ38" s="120"/>
      <c r="ODR38" s="177"/>
      <c r="ODS38" s="120"/>
      <c r="ODT38" s="177"/>
      <c r="ODU38" s="120"/>
      <c r="ODV38" s="177"/>
      <c r="ODW38" s="120"/>
      <c r="ODX38" s="177"/>
      <c r="ODY38" s="120"/>
      <c r="ODZ38" s="177"/>
      <c r="OEA38" s="120"/>
      <c r="OEB38" s="177"/>
      <c r="OEC38" s="120"/>
      <c r="OED38" s="177"/>
      <c r="OEE38" s="120"/>
      <c r="OEF38" s="177"/>
      <c r="OEG38" s="120"/>
      <c r="OEH38" s="177"/>
      <c r="OEI38" s="120"/>
      <c r="OEJ38" s="177"/>
      <c r="OEK38" s="120"/>
      <c r="OEL38" s="177"/>
      <c r="OEM38" s="120"/>
      <c r="OEN38" s="177"/>
      <c r="OEO38" s="120"/>
      <c r="OEP38" s="177"/>
      <c r="OEQ38" s="120"/>
      <c r="OER38" s="177"/>
      <c r="OES38" s="120"/>
      <c r="OET38" s="177"/>
      <c r="OEU38" s="120"/>
      <c r="OEV38" s="177"/>
      <c r="OEW38" s="120"/>
      <c r="OEX38" s="177"/>
      <c r="OEY38" s="120"/>
      <c r="OEZ38" s="177"/>
      <c r="OFA38" s="120"/>
      <c r="OFB38" s="177"/>
      <c r="OFC38" s="120"/>
      <c r="OFD38" s="177"/>
      <c r="OFE38" s="120"/>
      <c r="OFF38" s="177"/>
      <c r="OFG38" s="120"/>
      <c r="OFH38" s="177"/>
      <c r="OFI38" s="120"/>
      <c r="OFJ38" s="177"/>
      <c r="OFK38" s="120"/>
      <c r="OFL38" s="177"/>
      <c r="OFM38" s="120"/>
      <c r="OFN38" s="177"/>
      <c r="OFO38" s="120"/>
      <c r="OFP38" s="177"/>
      <c r="OFQ38" s="120"/>
      <c r="OFR38" s="177"/>
      <c r="OFS38" s="120"/>
      <c r="OFT38" s="177"/>
      <c r="OFU38" s="120"/>
      <c r="OFV38" s="177"/>
      <c r="OFW38" s="120"/>
      <c r="OFX38" s="177"/>
      <c r="OFY38" s="120"/>
      <c r="OFZ38" s="177"/>
      <c r="OGA38" s="120"/>
      <c r="OGB38" s="177"/>
      <c r="OGC38" s="120"/>
      <c r="OGD38" s="177"/>
      <c r="OGE38" s="120"/>
      <c r="OGF38" s="177"/>
      <c r="OGG38" s="120"/>
      <c r="OGH38" s="177"/>
      <c r="OGI38" s="120"/>
      <c r="OGJ38" s="177"/>
      <c r="OGK38" s="120"/>
      <c r="OGL38" s="177"/>
      <c r="OGM38" s="120"/>
      <c r="OGN38" s="177"/>
      <c r="OGO38" s="120"/>
      <c r="OGP38" s="177"/>
      <c r="OGQ38" s="120"/>
      <c r="OGR38" s="177"/>
      <c r="OGS38" s="120"/>
      <c r="OGT38" s="177"/>
      <c r="OGU38" s="120"/>
      <c r="OGV38" s="177"/>
      <c r="OGW38" s="120"/>
      <c r="OGX38" s="177"/>
      <c r="OGY38" s="120"/>
      <c r="OGZ38" s="177"/>
      <c r="OHA38" s="120"/>
      <c r="OHB38" s="177"/>
      <c r="OHC38" s="120"/>
      <c r="OHD38" s="177"/>
      <c r="OHE38" s="120"/>
      <c r="OHF38" s="177"/>
      <c r="OHG38" s="120"/>
      <c r="OHH38" s="177"/>
      <c r="OHI38" s="120"/>
      <c r="OHJ38" s="177"/>
      <c r="OHK38" s="120"/>
      <c r="OHL38" s="177"/>
      <c r="OHM38" s="120"/>
      <c r="OHN38" s="177"/>
      <c r="OHO38" s="120"/>
      <c r="OHP38" s="177"/>
      <c r="OHQ38" s="120"/>
      <c r="OHR38" s="177"/>
      <c r="OHS38" s="120"/>
      <c r="OHT38" s="177"/>
      <c r="OHU38" s="120"/>
      <c r="OHV38" s="177"/>
      <c r="OHW38" s="120"/>
      <c r="OHX38" s="177"/>
      <c r="OHY38" s="120"/>
      <c r="OHZ38" s="177"/>
      <c r="OIA38" s="120"/>
      <c r="OIB38" s="177"/>
      <c r="OIC38" s="120"/>
      <c r="OID38" s="177"/>
      <c r="OIE38" s="120"/>
      <c r="OIF38" s="177"/>
      <c r="OIG38" s="120"/>
      <c r="OIH38" s="177"/>
      <c r="OII38" s="120"/>
      <c r="OIJ38" s="177"/>
      <c r="OIK38" s="120"/>
      <c r="OIL38" s="177"/>
      <c r="OIM38" s="120"/>
      <c r="OIN38" s="177"/>
      <c r="OIO38" s="120"/>
      <c r="OIP38" s="177"/>
      <c r="OIQ38" s="120"/>
      <c r="OIR38" s="177"/>
      <c r="OIS38" s="120"/>
      <c r="OIT38" s="177"/>
      <c r="OIU38" s="120"/>
      <c r="OIV38" s="177"/>
      <c r="OIW38" s="120"/>
      <c r="OIX38" s="177"/>
      <c r="OIY38" s="120"/>
      <c r="OIZ38" s="177"/>
      <c r="OJA38" s="120"/>
      <c r="OJB38" s="177"/>
      <c r="OJC38" s="120"/>
      <c r="OJD38" s="177"/>
      <c r="OJE38" s="120"/>
      <c r="OJF38" s="177"/>
      <c r="OJG38" s="120"/>
      <c r="OJH38" s="177"/>
      <c r="OJI38" s="120"/>
      <c r="OJJ38" s="177"/>
      <c r="OJK38" s="120"/>
      <c r="OJL38" s="177"/>
      <c r="OJM38" s="120"/>
      <c r="OJN38" s="177"/>
      <c r="OJO38" s="120"/>
      <c r="OJP38" s="177"/>
      <c r="OJQ38" s="120"/>
      <c r="OJR38" s="177"/>
      <c r="OJS38" s="120"/>
      <c r="OJT38" s="177"/>
      <c r="OJU38" s="120"/>
      <c r="OJV38" s="177"/>
      <c r="OJW38" s="120"/>
      <c r="OJX38" s="177"/>
      <c r="OJY38" s="120"/>
      <c r="OJZ38" s="177"/>
      <c r="OKA38" s="120"/>
      <c r="OKB38" s="177"/>
      <c r="OKC38" s="120"/>
      <c r="OKD38" s="177"/>
      <c r="OKE38" s="120"/>
      <c r="OKF38" s="177"/>
      <c r="OKG38" s="120"/>
      <c r="OKH38" s="177"/>
      <c r="OKI38" s="120"/>
      <c r="OKJ38" s="177"/>
      <c r="OKK38" s="120"/>
      <c r="OKL38" s="177"/>
      <c r="OKM38" s="120"/>
      <c r="OKN38" s="177"/>
      <c r="OKO38" s="120"/>
      <c r="OKP38" s="177"/>
      <c r="OKQ38" s="120"/>
      <c r="OKR38" s="177"/>
      <c r="OKS38" s="120"/>
      <c r="OKT38" s="177"/>
      <c r="OKU38" s="120"/>
      <c r="OKV38" s="177"/>
      <c r="OKW38" s="120"/>
      <c r="OKX38" s="177"/>
      <c r="OKY38" s="120"/>
      <c r="OKZ38" s="177"/>
      <c r="OLA38" s="120"/>
      <c r="OLB38" s="177"/>
      <c r="OLC38" s="120"/>
      <c r="OLD38" s="177"/>
      <c r="OLE38" s="120"/>
      <c r="OLF38" s="177"/>
      <c r="OLG38" s="120"/>
      <c r="OLH38" s="177"/>
      <c r="OLI38" s="120"/>
      <c r="OLJ38" s="177"/>
      <c r="OLK38" s="120"/>
      <c r="OLL38" s="177"/>
      <c r="OLM38" s="120"/>
      <c r="OLN38" s="177"/>
      <c r="OLO38" s="120"/>
      <c r="OLP38" s="177"/>
      <c r="OLQ38" s="120"/>
      <c r="OLR38" s="177"/>
      <c r="OLS38" s="120"/>
      <c r="OLT38" s="177"/>
      <c r="OLU38" s="120"/>
      <c r="OLV38" s="177"/>
      <c r="OLW38" s="120"/>
      <c r="OLX38" s="177"/>
      <c r="OLY38" s="120"/>
      <c r="OLZ38" s="177"/>
      <c r="OMA38" s="120"/>
      <c r="OMB38" s="177"/>
      <c r="OMC38" s="120"/>
      <c r="OMD38" s="177"/>
      <c r="OME38" s="120"/>
      <c r="OMF38" s="177"/>
      <c r="OMG38" s="120"/>
      <c r="OMH38" s="177"/>
      <c r="OMI38" s="120"/>
      <c r="OMJ38" s="177"/>
      <c r="OMK38" s="120"/>
      <c r="OML38" s="177"/>
      <c r="OMM38" s="120"/>
      <c r="OMN38" s="177"/>
      <c r="OMO38" s="120"/>
      <c r="OMP38" s="177"/>
      <c r="OMQ38" s="120"/>
      <c r="OMR38" s="177"/>
      <c r="OMS38" s="120"/>
      <c r="OMT38" s="177"/>
      <c r="OMU38" s="120"/>
      <c r="OMV38" s="177"/>
      <c r="OMW38" s="120"/>
      <c r="OMX38" s="177"/>
      <c r="OMY38" s="120"/>
      <c r="OMZ38" s="177"/>
      <c r="ONA38" s="120"/>
      <c r="ONB38" s="177"/>
      <c r="ONC38" s="120"/>
      <c r="OND38" s="177"/>
      <c r="ONE38" s="120"/>
      <c r="ONF38" s="177"/>
      <c r="ONG38" s="120"/>
      <c r="ONH38" s="177"/>
      <c r="ONI38" s="120"/>
      <c r="ONJ38" s="177"/>
      <c r="ONK38" s="120"/>
      <c r="ONL38" s="177"/>
      <c r="ONM38" s="120"/>
      <c r="ONN38" s="177"/>
      <c r="ONO38" s="120"/>
      <c r="ONP38" s="177"/>
      <c r="ONQ38" s="120"/>
      <c r="ONR38" s="177"/>
      <c r="ONS38" s="120"/>
      <c r="ONT38" s="177"/>
      <c r="ONU38" s="120"/>
      <c r="ONV38" s="177"/>
      <c r="ONW38" s="120"/>
      <c r="ONX38" s="177"/>
      <c r="ONY38" s="120"/>
      <c r="ONZ38" s="177"/>
      <c r="OOA38" s="120"/>
      <c r="OOB38" s="177"/>
      <c r="OOC38" s="120"/>
      <c r="OOD38" s="177"/>
      <c r="OOE38" s="120"/>
      <c r="OOF38" s="177"/>
      <c r="OOG38" s="120"/>
      <c r="OOH38" s="177"/>
      <c r="OOI38" s="120"/>
      <c r="OOJ38" s="177"/>
      <c r="OOK38" s="120"/>
      <c r="OOL38" s="177"/>
      <c r="OOM38" s="120"/>
      <c r="OON38" s="177"/>
      <c r="OOO38" s="120"/>
      <c r="OOP38" s="177"/>
      <c r="OOQ38" s="120"/>
      <c r="OOR38" s="177"/>
      <c r="OOS38" s="120"/>
      <c r="OOT38" s="177"/>
      <c r="OOU38" s="120"/>
      <c r="OOV38" s="177"/>
      <c r="OOW38" s="120"/>
      <c r="OOX38" s="177"/>
      <c r="OOY38" s="120"/>
      <c r="OOZ38" s="177"/>
      <c r="OPA38" s="120"/>
      <c r="OPB38" s="177"/>
      <c r="OPC38" s="120"/>
      <c r="OPD38" s="177"/>
      <c r="OPE38" s="120"/>
      <c r="OPF38" s="177"/>
      <c r="OPG38" s="120"/>
      <c r="OPH38" s="177"/>
      <c r="OPI38" s="120"/>
      <c r="OPJ38" s="177"/>
      <c r="OPK38" s="120"/>
      <c r="OPL38" s="177"/>
      <c r="OPM38" s="120"/>
      <c r="OPN38" s="177"/>
      <c r="OPO38" s="120"/>
      <c r="OPP38" s="177"/>
      <c r="OPQ38" s="120"/>
      <c r="OPR38" s="177"/>
      <c r="OPS38" s="120"/>
      <c r="OPT38" s="177"/>
      <c r="OPU38" s="120"/>
      <c r="OPV38" s="177"/>
      <c r="OPW38" s="120"/>
      <c r="OPX38" s="177"/>
      <c r="OPY38" s="120"/>
      <c r="OPZ38" s="177"/>
      <c r="OQA38" s="120"/>
      <c r="OQB38" s="177"/>
      <c r="OQC38" s="120"/>
      <c r="OQD38" s="177"/>
      <c r="OQE38" s="120"/>
      <c r="OQF38" s="177"/>
      <c r="OQG38" s="120"/>
      <c r="OQH38" s="177"/>
      <c r="OQI38" s="120"/>
      <c r="OQJ38" s="177"/>
      <c r="OQK38" s="120"/>
      <c r="OQL38" s="177"/>
      <c r="OQM38" s="120"/>
      <c r="OQN38" s="177"/>
      <c r="OQO38" s="120"/>
      <c r="OQP38" s="177"/>
      <c r="OQQ38" s="120"/>
      <c r="OQR38" s="177"/>
      <c r="OQS38" s="120"/>
      <c r="OQT38" s="177"/>
      <c r="OQU38" s="120"/>
      <c r="OQV38" s="177"/>
      <c r="OQW38" s="120"/>
      <c r="OQX38" s="177"/>
      <c r="OQY38" s="120"/>
      <c r="OQZ38" s="177"/>
      <c r="ORA38" s="120"/>
      <c r="ORB38" s="177"/>
      <c r="ORC38" s="120"/>
      <c r="ORD38" s="177"/>
      <c r="ORE38" s="120"/>
      <c r="ORF38" s="177"/>
      <c r="ORG38" s="120"/>
      <c r="ORH38" s="177"/>
      <c r="ORI38" s="120"/>
      <c r="ORJ38" s="177"/>
      <c r="ORK38" s="120"/>
      <c r="ORL38" s="177"/>
      <c r="ORM38" s="120"/>
      <c r="ORN38" s="177"/>
      <c r="ORO38" s="120"/>
      <c r="ORP38" s="177"/>
      <c r="ORQ38" s="120"/>
      <c r="ORR38" s="177"/>
      <c r="ORS38" s="120"/>
      <c r="ORT38" s="177"/>
      <c r="ORU38" s="120"/>
      <c r="ORV38" s="177"/>
      <c r="ORW38" s="120"/>
      <c r="ORX38" s="177"/>
      <c r="ORY38" s="120"/>
      <c r="ORZ38" s="177"/>
      <c r="OSA38" s="120"/>
      <c r="OSB38" s="177"/>
      <c r="OSC38" s="120"/>
      <c r="OSD38" s="177"/>
      <c r="OSE38" s="120"/>
      <c r="OSF38" s="177"/>
      <c r="OSG38" s="120"/>
      <c r="OSH38" s="177"/>
      <c r="OSI38" s="120"/>
      <c r="OSJ38" s="177"/>
      <c r="OSK38" s="120"/>
      <c r="OSL38" s="177"/>
      <c r="OSM38" s="120"/>
      <c r="OSN38" s="177"/>
      <c r="OSO38" s="120"/>
      <c r="OSP38" s="177"/>
      <c r="OSQ38" s="120"/>
      <c r="OSR38" s="177"/>
      <c r="OSS38" s="120"/>
      <c r="OST38" s="177"/>
      <c r="OSU38" s="120"/>
      <c r="OSV38" s="177"/>
      <c r="OSW38" s="120"/>
      <c r="OSX38" s="177"/>
      <c r="OSY38" s="120"/>
      <c r="OSZ38" s="177"/>
      <c r="OTA38" s="120"/>
      <c r="OTB38" s="177"/>
      <c r="OTC38" s="120"/>
      <c r="OTD38" s="177"/>
      <c r="OTE38" s="120"/>
      <c r="OTF38" s="177"/>
      <c r="OTG38" s="120"/>
      <c r="OTH38" s="177"/>
      <c r="OTI38" s="120"/>
      <c r="OTJ38" s="177"/>
      <c r="OTK38" s="120"/>
      <c r="OTL38" s="177"/>
      <c r="OTM38" s="120"/>
      <c r="OTN38" s="177"/>
      <c r="OTO38" s="120"/>
      <c r="OTP38" s="177"/>
      <c r="OTQ38" s="120"/>
      <c r="OTR38" s="177"/>
      <c r="OTS38" s="120"/>
      <c r="OTT38" s="177"/>
      <c r="OTU38" s="120"/>
      <c r="OTV38" s="177"/>
      <c r="OTW38" s="120"/>
      <c r="OTX38" s="177"/>
      <c r="OTY38" s="120"/>
      <c r="OTZ38" s="177"/>
      <c r="OUA38" s="120"/>
      <c r="OUB38" s="177"/>
      <c r="OUC38" s="120"/>
      <c r="OUD38" s="177"/>
      <c r="OUE38" s="120"/>
      <c r="OUF38" s="177"/>
      <c r="OUG38" s="120"/>
      <c r="OUH38" s="177"/>
      <c r="OUI38" s="120"/>
      <c r="OUJ38" s="177"/>
      <c r="OUK38" s="120"/>
      <c r="OUL38" s="177"/>
      <c r="OUM38" s="120"/>
      <c r="OUN38" s="177"/>
      <c r="OUO38" s="120"/>
      <c r="OUP38" s="177"/>
      <c r="OUQ38" s="120"/>
      <c r="OUR38" s="177"/>
      <c r="OUS38" s="120"/>
      <c r="OUT38" s="177"/>
      <c r="OUU38" s="120"/>
      <c r="OUV38" s="177"/>
      <c r="OUW38" s="120"/>
      <c r="OUX38" s="177"/>
      <c r="OUY38" s="120"/>
      <c r="OUZ38" s="177"/>
      <c r="OVA38" s="120"/>
      <c r="OVB38" s="177"/>
      <c r="OVC38" s="120"/>
      <c r="OVD38" s="177"/>
      <c r="OVE38" s="120"/>
      <c r="OVF38" s="177"/>
      <c r="OVG38" s="120"/>
      <c r="OVH38" s="177"/>
      <c r="OVI38" s="120"/>
      <c r="OVJ38" s="177"/>
      <c r="OVK38" s="120"/>
      <c r="OVL38" s="177"/>
      <c r="OVM38" s="120"/>
      <c r="OVN38" s="177"/>
      <c r="OVO38" s="120"/>
      <c r="OVP38" s="177"/>
      <c r="OVQ38" s="120"/>
      <c r="OVR38" s="177"/>
      <c r="OVS38" s="120"/>
      <c r="OVT38" s="177"/>
      <c r="OVU38" s="120"/>
      <c r="OVV38" s="177"/>
      <c r="OVW38" s="120"/>
      <c r="OVX38" s="177"/>
      <c r="OVY38" s="120"/>
      <c r="OVZ38" s="177"/>
      <c r="OWA38" s="120"/>
      <c r="OWB38" s="177"/>
      <c r="OWC38" s="120"/>
      <c r="OWD38" s="177"/>
      <c r="OWE38" s="120"/>
      <c r="OWF38" s="177"/>
      <c r="OWG38" s="120"/>
      <c r="OWH38" s="177"/>
      <c r="OWI38" s="120"/>
      <c r="OWJ38" s="177"/>
      <c r="OWK38" s="120"/>
      <c r="OWL38" s="177"/>
      <c r="OWM38" s="120"/>
      <c r="OWN38" s="177"/>
      <c r="OWO38" s="120"/>
      <c r="OWP38" s="177"/>
      <c r="OWQ38" s="120"/>
      <c r="OWR38" s="177"/>
      <c r="OWS38" s="120"/>
      <c r="OWT38" s="177"/>
      <c r="OWU38" s="120"/>
      <c r="OWV38" s="177"/>
      <c r="OWW38" s="120"/>
      <c r="OWX38" s="177"/>
      <c r="OWY38" s="120"/>
      <c r="OWZ38" s="177"/>
      <c r="OXA38" s="120"/>
      <c r="OXB38" s="177"/>
      <c r="OXC38" s="120"/>
      <c r="OXD38" s="177"/>
      <c r="OXE38" s="120"/>
      <c r="OXF38" s="177"/>
      <c r="OXG38" s="120"/>
      <c r="OXH38" s="177"/>
      <c r="OXI38" s="120"/>
      <c r="OXJ38" s="177"/>
      <c r="OXK38" s="120"/>
      <c r="OXL38" s="177"/>
      <c r="OXM38" s="120"/>
      <c r="OXN38" s="177"/>
      <c r="OXO38" s="120"/>
      <c r="OXP38" s="177"/>
      <c r="OXQ38" s="120"/>
      <c r="OXR38" s="177"/>
      <c r="OXS38" s="120"/>
      <c r="OXT38" s="177"/>
      <c r="OXU38" s="120"/>
      <c r="OXV38" s="177"/>
      <c r="OXW38" s="120"/>
      <c r="OXX38" s="177"/>
      <c r="OXY38" s="120"/>
      <c r="OXZ38" s="177"/>
      <c r="OYA38" s="120"/>
      <c r="OYB38" s="177"/>
      <c r="OYC38" s="120"/>
      <c r="OYD38" s="177"/>
      <c r="OYE38" s="120"/>
      <c r="OYF38" s="177"/>
      <c r="OYG38" s="120"/>
      <c r="OYH38" s="177"/>
      <c r="OYI38" s="120"/>
      <c r="OYJ38" s="177"/>
      <c r="OYK38" s="120"/>
      <c r="OYL38" s="177"/>
      <c r="OYM38" s="120"/>
      <c r="OYN38" s="177"/>
      <c r="OYO38" s="120"/>
      <c r="OYP38" s="177"/>
      <c r="OYQ38" s="120"/>
      <c r="OYR38" s="177"/>
      <c r="OYS38" s="120"/>
      <c r="OYT38" s="177"/>
      <c r="OYU38" s="120"/>
      <c r="OYV38" s="177"/>
      <c r="OYW38" s="120"/>
      <c r="OYX38" s="177"/>
      <c r="OYY38" s="120"/>
      <c r="OYZ38" s="177"/>
      <c r="OZA38" s="120"/>
      <c r="OZB38" s="177"/>
      <c r="OZC38" s="120"/>
      <c r="OZD38" s="177"/>
      <c r="OZE38" s="120"/>
      <c r="OZF38" s="177"/>
      <c r="OZG38" s="120"/>
      <c r="OZH38" s="177"/>
      <c r="OZI38" s="120"/>
      <c r="OZJ38" s="177"/>
      <c r="OZK38" s="120"/>
      <c r="OZL38" s="177"/>
      <c r="OZM38" s="120"/>
      <c r="OZN38" s="177"/>
      <c r="OZO38" s="120"/>
      <c r="OZP38" s="177"/>
      <c r="OZQ38" s="120"/>
      <c r="OZR38" s="177"/>
      <c r="OZS38" s="120"/>
      <c r="OZT38" s="177"/>
      <c r="OZU38" s="120"/>
      <c r="OZV38" s="177"/>
      <c r="OZW38" s="120"/>
      <c r="OZX38" s="177"/>
      <c r="OZY38" s="120"/>
      <c r="OZZ38" s="177"/>
      <c r="PAA38" s="120"/>
      <c r="PAB38" s="177"/>
      <c r="PAC38" s="120"/>
      <c r="PAD38" s="177"/>
      <c r="PAE38" s="120"/>
      <c r="PAF38" s="177"/>
      <c r="PAG38" s="120"/>
      <c r="PAH38" s="177"/>
      <c r="PAI38" s="120"/>
      <c r="PAJ38" s="177"/>
      <c r="PAK38" s="120"/>
      <c r="PAL38" s="177"/>
      <c r="PAM38" s="120"/>
      <c r="PAN38" s="177"/>
      <c r="PAO38" s="120"/>
      <c r="PAP38" s="177"/>
      <c r="PAQ38" s="120"/>
      <c r="PAR38" s="177"/>
      <c r="PAS38" s="120"/>
      <c r="PAT38" s="177"/>
      <c r="PAU38" s="120"/>
      <c r="PAV38" s="177"/>
      <c r="PAW38" s="120"/>
      <c r="PAX38" s="177"/>
      <c r="PAY38" s="120"/>
      <c r="PAZ38" s="177"/>
      <c r="PBA38" s="120"/>
      <c r="PBB38" s="177"/>
      <c r="PBC38" s="120"/>
      <c r="PBD38" s="177"/>
      <c r="PBE38" s="120"/>
      <c r="PBF38" s="177"/>
      <c r="PBG38" s="120"/>
      <c r="PBH38" s="177"/>
      <c r="PBI38" s="120"/>
      <c r="PBJ38" s="177"/>
      <c r="PBK38" s="120"/>
      <c r="PBL38" s="177"/>
      <c r="PBM38" s="120"/>
      <c r="PBN38" s="177"/>
      <c r="PBO38" s="120"/>
      <c r="PBP38" s="177"/>
      <c r="PBQ38" s="120"/>
      <c r="PBR38" s="177"/>
      <c r="PBS38" s="120"/>
      <c r="PBT38" s="177"/>
      <c r="PBU38" s="120"/>
      <c r="PBV38" s="177"/>
      <c r="PBW38" s="120"/>
      <c r="PBX38" s="177"/>
      <c r="PBY38" s="120"/>
      <c r="PBZ38" s="177"/>
      <c r="PCA38" s="120"/>
      <c r="PCB38" s="177"/>
      <c r="PCC38" s="120"/>
      <c r="PCD38" s="177"/>
      <c r="PCE38" s="120"/>
      <c r="PCF38" s="177"/>
      <c r="PCG38" s="120"/>
      <c r="PCH38" s="177"/>
      <c r="PCI38" s="120"/>
      <c r="PCJ38" s="177"/>
      <c r="PCK38" s="120"/>
      <c r="PCL38" s="177"/>
      <c r="PCM38" s="120"/>
      <c r="PCN38" s="177"/>
      <c r="PCO38" s="120"/>
      <c r="PCP38" s="177"/>
      <c r="PCQ38" s="120"/>
      <c r="PCR38" s="177"/>
      <c r="PCS38" s="120"/>
      <c r="PCT38" s="177"/>
      <c r="PCU38" s="120"/>
      <c r="PCV38" s="177"/>
      <c r="PCW38" s="120"/>
      <c r="PCX38" s="177"/>
      <c r="PCY38" s="120"/>
      <c r="PCZ38" s="177"/>
      <c r="PDA38" s="120"/>
      <c r="PDB38" s="177"/>
      <c r="PDC38" s="120"/>
      <c r="PDD38" s="177"/>
      <c r="PDE38" s="120"/>
      <c r="PDF38" s="177"/>
      <c r="PDG38" s="120"/>
      <c r="PDH38" s="177"/>
      <c r="PDI38" s="120"/>
      <c r="PDJ38" s="177"/>
      <c r="PDK38" s="120"/>
      <c r="PDL38" s="177"/>
      <c r="PDM38" s="120"/>
      <c r="PDN38" s="177"/>
      <c r="PDO38" s="120"/>
      <c r="PDP38" s="177"/>
      <c r="PDQ38" s="120"/>
      <c r="PDR38" s="177"/>
      <c r="PDS38" s="120"/>
      <c r="PDT38" s="177"/>
      <c r="PDU38" s="120"/>
      <c r="PDV38" s="177"/>
      <c r="PDW38" s="120"/>
      <c r="PDX38" s="177"/>
      <c r="PDY38" s="120"/>
      <c r="PDZ38" s="177"/>
      <c r="PEA38" s="120"/>
      <c r="PEB38" s="177"/>
      <c r="PEC38" s="120"/>
      <c r="PED38" s="177"/>
      <c r="PEE38" s="120"/>
      <c r="PEF38" s="177"/>
      <c r="PEG38" s="120"/>
      <c r="PEH38" s="177"/>
      <c r="PEI38" s="120"/>
      <c r="PEJ38" s="177"/>
      <c r="PEK38" s="120"/>
      <c r="PEL38" s="177"/>
      <c r="PEM38" s="120"/>
      <c r="PEN38" s="177"/>
      <c r="PEO38" s="120"/>
      <c r="PEP38" s="177"/>
      <c r="PEQ38" s="120"/>
      <c r="PER38" s="177"/>
      <c r="PES38" s="120"/>
      <c r="PET38" s="177"/>
      <c r="PEU38" s="120"/>
      <c r="PEV38" s="177"/>
      <c r="PEW38" s="120"/>
      <c r="PEX38" s="177"/>
      <c r="PEY38" s="120"/>
      <c r="PEZ38" s="177"/>
      <c r="PFA38" s="120"/>
      <c r="PFB38" s="177"/>
      <c r="PFC38" s="120"/>
      <c r="PFD38" s="177"/>
      <c r="PFE38" s="120"/>
      <c r="PFF38" s="177"/>
      <c r="PFG38" s="120"/>
      <c r="PFH38" s="177"/>
      <c r="PFI38" s="120"/>
      <c r="PFJ38" s="177"/>
      <c r="PFK38" s="120"/>
      <c r="PFL38" s="177"/>
      <c r="PFM38" s="120"/>
      <c r="PFN38" s="177"/>
      <c r="PFO38" s="120"/>
      <c r="PFP38" s="177"/>
      <c r="PFQ38" s="120"/>
      <c r="PFR38" s="177"/>
      <c r="PFS38" s="120"/>
      <c r="PFT38" s="177"/>
      <c r="PFU38" s="120"/>
      <c r="PFV38" s="177"/>
      <c r="PFW38" s="120"/>
      <c r="PFX38" s="177"/>
      <c r="PFY38" s="120"/>
      <c r="PFZ38" s="177"/>
      <c r="PGA38" s="120"/>
      <c r="PGB38" s="177"/>
      <c r="PGC38" s="120"/>
      <c r="PGD38" s="177"/>
      <c r="PGE38" s="120"/>
      <c r="PGF38" s="177"/>
      <c r="PGG38" s="120"/>
      <c r="PGH38" s="177"/>
      <c r="PGI38" s="120"/>
      <c r="PGJ38" s="177"/>
      <c r="PGK38" s="120"/>
      <c r="PGL38" s="177"/>
      <c r="PGM38" s="120"/>
      <c r="PGN38" s="177"/>
      <c r="PGO38" s="120"/>
      <c r="PGP38" s="177"/>
      <c r="PGQ38" s="120"/>
      <c r="PGR38" s="177"/>
      <c r="PGS38" s="120"/>
      <c r="PGT38" s="177"/>
      <c r="PGU38" s="120"/>
      <c r="PGV38" s="177"/>
      <c r="PGW38" s="120"/>
      <c r="PGX38" s="177"/>
      <c r="PGY38" s="120"/>
      <c r="PGZ38" s="177"/>
      <c r="PHA38" s="120"/>
      <c r="PHB38" s="177"/>
      <c r="PHC38" s="120"/>
      <c r="PHD38" s="177"/>
      <c r="PHE38" s="120"/>
      <c r="PHF38" s="177"/>
      <c r="PHG38" s="120"/>
      <c r="PHH38" s="177"/>
      <c r="PHI38" s="120"/>
      <c r="PHJ38" s="177"/>
      <c r="PHK38" s="120"/>
      <c r="PHL38" s="177"/>
      <c r="PHM38" s="120"/>
      <c r="PHN38" s="177"/>
      <c r="PHO38" s="120"/>
      <c r="PHP38" s="177"/>
      <c r="PHQ38" s="120"/>
      <c r="PHR38" s="177"/>
      <c r="PHS38" s="120"/>
      <c r="PHT38" s="177"/>
      <c r="PHU38" s="120"/>
      <c r="PHV38" s="177"/>
      <c r="PHW38" s="120"/>
      <c r="PHX38" s="177"/>
      <c r="PHY38" s="120"/>
      <c r="PHZ38" s="177"/>
      <c r="PIA38" s="120"/>
      <c r="PIB38" s="177"/>
      <c r="PIC38" s="120"/>
      <c r="PID38" s="177"/>
      <c r="PIE38" s="120"/>
      <c r="PIF38" s="177"/>
      <c r="PIG38" s="120"/>
      <c r="PIH38" s="177"/>
      <c r="PII38" s="120"/>
      <c r="PIJ38" s="177"/>
      <c r="PIK38" s="120"/>
      <c r="PIL38" s="177"/>
      <c r="PIM38" s="120"/>
      <c r="PIN38" s="177"/>
      <c r="PIO38" s="120"/>
      <c r="PIP38" s="177"/>
      <c r="PIQ38" s="120"/>
      <c r="PIR38" s="177"/>
      <c r="PIS38" s="120"/>
      <c r="PIT38" s="177"/>
      <c r="PIU38" s="120"/>
      <c r="PIV38" s="177"/>
      <c r="PIW38" s="120"/>
      <c r="PIX38" s="177"/>
      <c r="PIY38" s="120"/>
      <c r="PIZ38" s="177"/>
      <c r="PJA38" s="120"/>
      <c r="PJB38" s="177"/>
      <c r="PJC38" s="120"/>
      <c r="PJD38" s="177"/>
      <c r="PJE38" s="120"/>
      <c r="PJF38" s="177"/>
      <c r="PJG38" s="120"/>
      <c r="PJH38" s="177"/>
      <c r="PJI38" s="120"/>
      <c r="PJJ38" s="177"/>
      <c r="PJK38" s="120"/>
      <c r="PJL38" s="177"/>
      <c r="PJM38" s="120"/>
      <c r="PJN38" s="177"/>
      <c r="PJO38" s="120"/>
      <c r="PJP38" s="177"/>
      <c r="PJQ38" s="120"/>
      <c r="PJR38" s="177"/>
      <c r="PJS38" s="120"/>
      <c r="PJT38" s="177"/>
      <c r="PJU38" s="120"/>
      <c r="PJV38" s="177"/>
      <c r="PJW38" s="120"/>
      <c r="PJX38" s="177"/>
      <c r="PJY38" s="120"/>
      <c r="PJZ38" s="177"/>
      <c r="PKA38" s="120"/>
      <c r="PKB38" s="177"/>
      <c r="PKC38" s="120"/>
      <c r="PKD38" s="177"/>
      <c r="PKE38" s="120"/>
      <c r="PKF38" s="177"/>
      <c r="PKG38" s="120"/>
      <c r="PKH38" s="177"/>
      <c r="PKI38" s="120"/>
      <c r="PKJ38" s="177"/>
      <c r="PKK38" s="120"/>
      <c r="PKL38" s="177"/>
      <c r="PKM38" s="120"/>
      <c r="PKN38" s="177"/>
      <c r="PKO38" s="120"/>
      <c r="PKP38" s="177"/>
      <c r="PKQ38" s="120"/>
      <c r="PKR38" s="177"/>
      <c r="PKS38" s="120"/>
      <c r="PKT38" s="177"/>
      <c r="PKU38" s="120"/>
      <c r="PKV38" s="177"/>
      <c r="PKW38" s="120"/>
      <c r="PKX38" s="177"/>
      <c r="PKY38" s="120"/>
      <c r="PKZ38" s="177"/>
      <c r="PLA38" s="120"/>
      <c r="PLB38" s="177"/>
      <c r="PLC38" s="120"/>
      <c r="PLD38" s="177"/>
      <c r="PLE38" s="120"/>
      <c r="PLF38" s="177"/>
      <c r="PLG38" s="120"/>
      <c r="PLH38" s="177"/>
      <c r="PLI38" s="120"/>
      <c r="PLJ38" s="177"/>
      <c r="PLK38" s="120"/>
      <c r="PLL38" s="177"/>
      <c r="PLM38" s="120"/>
      <c r="PLN38" s="177"/>
      <c r="PLO38" s="120"/>
      <c r="PLP38" s="177"/>
      <c r="PLQ38" s="120"/>
      <c r="PLR38" s="177"/>
      <c r="PLS38" s="120"/>
      <c r="PLT38" s="177"/>
      <c r="PLU38" s="120"/>
      <c r="PLV38" s="177"/>
      <c r="PLW38" s="120"/>
      <c r="PLX38" s="177"/>
      <c r="PLY38" s="120"/>
      <c r="PLZ38" s="177"/>
      <c r="PMA38" s="120"/>
      <c r="PMB38" s="177"/>
      <c r="PMC38" s="120"/>
      <c r="PMD38" s="177"/>
      <c r="PME38" s="120"/>
      <c r="PMF38" s="177"/>
      <c r="PMG38" s="120"/>
      <c r="PMH38" s="177"/>
      <c r="PMI38" s="120"/>
      <c r="PMJ38" s="177"/>
      <c r="PMK38" s="120"/>
      <c r="PML38" s="177"/>
      <c r="PMM38" s="120"/>
      <c r="PMN38" s="177"/>
      <c r="PMO38" s="120"/>
      <c r="PMP38" s="177"/>
      <c r="PMQ38" s="120"/>
      <c r="PMR38" s="177"/>
      <c r="PMS38" s="120"/>
      <c r="PMT38" s="177"/>
      <c r="PMU38" s="120"/>
      <c r="PMV38" s="177"/>
      <c r="PMW38" s="120"/>
      <c r="PMX38" s="177"/>
      <c r="PMY38" s="120"/>
      <c r="PMZ38" s="177"/>
      <c r="PNA38" s="120"/>
      <c r="PNB38" s="177"/>
      <c r="PNC38" s="120"/>
      <c r="PND38" s="177"/>
      <c r="PNE38" s="120"/>
      <c r="PNF38" s="177"/>
      <c r="PNG38" s="120"/>
      <c r="PNH38" s="177"/>
      <c r="PNI38" s="120"/>
      <c r="PNJ38" s="177"/>
      <c r="PNK38" s="120"/>
      <c r="PNL38" s="177"/>
      <c r="PNM38" s="120"/>
      <c r="PNN38" s="177"/>
      <c r="PNO38" s="120"/>
      <c r="PNP38" s="177"/>
      <c r="PNQ38" s="120"/>
      <c r="PNR38" s="177"/>
      <c r="PNS38" s="120"/>
      <c r="PNT38" s="177"/>
      <c r="PNU38" s="120"/>
      <c r="PNV38" s="177"/>
      <c r="PNW38" s="120"/>
      <c r="PNX38" s="177"/>
      <c r="PNY38" s="120"/>
      <c r="PNZ38" s="177"/>
      <c r="POA38" s="120"/>
      <c r="POB38" s="177"/>
      <c r="POC38" s="120"/>
      <c r="POD38" s="177"/>
      <c r="POE38" s="120"/>
      <c r="POF38" s="177"/>
      <c r="POG38" s="120"/>
      <c r="POH38" s="177"/>
      <c r="POI38" s="120"/>
      <c r="POJ38" s="177"/>
      <c r="POK38" s="120"/>
      <c r="POL38" s="177"/>
      <c r="POM38" s="120"/>
      <c r="PON38" s="177"/>
      <c r="POO38" s="120"/>
      <c r="POP38" s="177"/>
      <c r="POQ38" s="120"/>
      <c r="POR38" s="177"/>
      <c r="POS38" s="120"/>
      <c r="POT38" s="177"/>
      <c r="POU38" s="120"/>
      <c r="POV38" s="177"/>
      <c r="POW38" s="120"/>
      <c r="POX38" s="177"/>
      <c r="POY38" s="120"/>
      <c r="POZ38" s="177"/>
      <c r="PPA38" s="120"/>
      <c r="PPB38" s="177"/>
      <c r="PPC38" s="120"/>
      <c r="PPD38" s="177"/>
      <c r="PPE38" s="120"/>
      <c r="PPF38" s="177"/>
      <c r="PPG38" s="120"/>
      <c r="PPH38" s="177"/>
      <c r="PPI38" s="120"/>
      <c r="PPJ38" s="177"/>
      <c r="PPK38" s="120"/>
      <c r="PPL38" s="177"/>
      <c r="PPM38" s="120"/>
      <c r="PPN38" s="177"/>
      <c r="PPO38" s="120"/>
      <c r="PPP38" s="177"/>
      <c r="PPQ38" s="120"/>
      <c r="PPR38" s="177"/>
      <c r="PPS38" s="120"/>
      <c r="PPT38" s="177"/>
      <c r="PPU38" s="120"/>
      <c r="PPV38" s="177"/>
      <c r="PPW38" s="120"/>
      <c r="PPX38" s="177"/>
      <c r="PPY38" s="120"/>
      <c r="PPZ38" s="177"/>
      <c r="PQA38" s="120"/>
      <c r="PQB38" s="177"/>
      <c r="PQC38" s="120"/>
      <c r="PQD38" s="177"/>
      <c r="PQE38" s="120"/>
      <c r="PQF38" s="177"/>
      <c r="PQG38" s="120"/>
      <c r="PQH38" s="177"/>
      <c r="PQI38" s="120"/>
      <c r="PQJ38" s="177"/>
      <c r="PQK38" s="120"/>
      <c r="PQL38" s="177"/>
      <c r="PQM38" s="120"/>
      <c r="PQN38" s="177"/>
      <c r="PQO38" s="120"/>
      <c r="PQP38" s="177"/>
      <c r="PQQ38" s="120"/>
      <c r="PQR38" s="177"/>
      <c r="PQS38" s="120"/>
      <c r="PQT38" s="177"/>
      <c r="PQU38" s="120"/>
      <c r="PQV38" s="177"/>
      <c r="PQW38" s="120"/>
      <c r="PQX38" s="177"/>
      <c r="PQY38" s="120"/>
      <c r="PQZ38" s="177"/>
      <c r="PRA38" s="120"/>
      <c r="PRB38" s="177"/>
      <c r="PRC38" s="120"/>
      <c r="PRD38" s="177"/>
      <c r="PRE38" s="120"/>
      <c r="PRF38" s="177"/>
      <c r="PRG38" s="120"/>
      <c r="PRH38" s="177"/>
      <c r="PRI38" s="120"/>
      <c r="PRJ38" s="177"/>
      <c r="PRK38" s="120"/>
      <c r="PRL38" s="177"/>
      <c r="PRM38" s="120"/>
      <c r="PRN38" s="177"/>
      <c r="PRO38" s="120"/>
      <c r="PRP38" s="177"/>
      <c r="PRQ38" s="120"/>
      <c r="PRR38" s="177"/>
      <c r="PRS38" s="120"/>
      <c r="PRT38" s="177"/>
      <c r="PRU38" s="120"/>
      <c r="PRV38" s="177"/>
      <c r="PRW38" s="120"/>
      <c r="PRX38" s="177"/>
      <c r="PRY38" s="120"/>
      <c r="PRZ38" s="177"/>
      <c r="PSA38" s="120"/>
      <c r="PSB38" s="177"/>
      <c r="PSC38" s="120"/>
      <c r="PSD38" s="177"/>
      <c r="PSE38" s="120"/>
      <c r="PSF38" s="177"/>
      <c r="PSG38" s="120"/>
      <c r="PSH38" s="177"/>
      <c r="PSI38" s="120"/>
      <c r="PSJ38" s="177"/>
      <c r="PSK38" s="120"/>
      <c r="PSL38" s="177"/>
      <c r="PSM38" s="120"/>
      <c r="PSN38" s="177"/>
      <c r="PSO38" s="120"/>
      <c r="PSP38" s="177"/>
      <c r="PSQ38" s="120"/>
      <c r="PSR38" s="177"/>
      <c r="PSS38" s="120"/>
      <c r="PST38" s="177"/>
      <c r="PSU38" s="120"/>
      <c r="PSV38" s="177"/>
      <c r="PSW38" s="120"/>
      <c r="PSX38" s="177"/>
      <c r="PSY38" s="120"/>
      <c r="PSZ38" s="177"/>
      <c r="PTA38" s="120"/>
      <c r="PTB38" s="177"/>
      <c r="PTC38" s="120"/>
      <c r="PTD38" s="177"/>
      <c r="PTE38" s="120"/>
      <c r="PTF38" s="177"/>
      <c r="PTG38" s="120"/>
      <c r="PTH38" s="177"/>
      <c r="PTI38" s="120"/>
      <c r="PTJ38" s="177"/>
      <c r="PTK38" s="120"/>
      <c r="PTL38" s="177"/>
      <c r="PTM38" s="120"/>
      <c r="PTN38" s="177"/>
      <c r="PTO38" s="120"/>
      <c r="PTP38" s="177"/>
      <c r="PTQ38" s="120"/>
      <c r="PTR38" s="177"/>
      <c r="PTS38" s="120"/>
      <c r="PTT38" s="177"/>
      <c r="PTU38" s="120"/>
      <c r="PTV38" s="177"/>
      <c r="PTW38" s="120"/>
      <c r="PTX38" s="177"/>
      <c r="PTY38" s="120"/>
      <c r="PTZ38" s="177"/>
      <c r="PUA38" s="120"/>
      <c r="PUB38" s="177"/>
      <c r="PUC38" s="120"/>
      <c r="PUD38" s="177"/>
      <c r="PUE38" s="120"/>
      <c r="PUF38" s="177"/>
      <c r="PUG38" s="120"/>
      <c r="PUH38" s="177"/>
      <c r="PUI38" s="120"/>
      <c r="PUJ38" s="177"/>
      <c r="PUK38" s="120"/>
      <c r="PUL38" s="177"/>
      <c r="PUM38" s="120"/>
      <c r="PUN38" s="177"/>
      <c r="PUO38" s="120"/>
      <c r="PUP38" s="177"/>
      <c r="PUQ38" s="120"/>
      <c r="PUR38" s="177"/>
      <c r="PUS38" s="120"/>
      <c r="PUT38" s="177"/>
      <c r="PUU38" s="120"/>
      <c r="PUV38" s="177"/>
      <c r="PUW38" s="120"/>
      <c r="PUX38" s="177"/>
      <c r="PUY38" s="120"/>
      <c r="PUZ38" s="177"/>
      <c r="PVA38" s="120"/>
      <c r="PVB38" s="177"/>
      <c r="PVC38" s="120"/>
      <c r="PVD38" s="177"/>
      <c r="PVE38" s="120"/>
      <c r="PVF38" s="177"/>
      <c r="PVG38" s="120"/>
      <c r="PVH38" s="177"/>
      <c r="PVI38" s="120"/>
      <c r="PVJ38" s="177"/>
      <c r="PVK38" s="120"/>
      <c r="PVL38" s="177"/>
      <c r="PVM38" s="120"/>
      <c r="PVN38" s="177"/>
      <c r="PVO38" s="120"/>
      <c r="PVP38" s="177"/>
      <c r="PVQ38" s="120"/>
      <c r="PVR38" s="177"/>
      <c r="PVS38" s="120"/>
      <c r="PVT38" s="177"/>
      <c r="PVU38" s="120"/>
      <c r="PVV38" s="177"/>
      <c r="PVW38" s="120"/>
      <c r="PVX38" s="177"/>
      <c r="PVY38" s="120"/>
      <c r="PVZ38" s="177"/>
      <c r="PWA38" s="120"/>
      <c r="PWB38" s="177"/>
      <c r="PWC38" s="120"/>
      <c r="PWD38" s="177"/>
      <c r="PWE38" s="120"/>
      <c r="PWF38" s="177"/>
      <c r="PWG38" s="120"/>
      <c r="PWH38" s="177"/>
      <c r="PWI38" s="120"/>
      <c r="PWJ38" s="177"/>
      <c r="PWK38" s="120"/>
      <c r="PWL38" s="177"/>
      <c r="PWM38" s="120"/>
      <c r="PWN38" s="177"/>
      <c r="PWO38" s="120"/>
      <c r="PWP38" s="177"/>
      <c r="PWQ38" s="120"/>
      <c r="PWR38" s="177"/>
      <c r="PWS38" s="120"/>
      <c r="PWT38" s="177"/>
      <c r="PWU38" s="120"/>
      <c r="PWV38" s="177"/>
      <c r="PWW38" s="120"/>
      <c r="PWX38" s="177"/>
      <c r="PWY38" s="120"/>
      <c r="PWZ38" s="177"/>
      <c r="PXA38" s="120"/>
      <c r="PXB38" s="177"/>
      <c r="PXC38" s="120"/>
      <c r="PXD38" s="177"/>
      <c r="PXE38" s="120"/>
      <c r="PXF38" s="177"/>
      <c r="PXG38" s="120"/>
      <c r="PXH38" s="177"/>
      <c r="PXI38" s="120"/>
      <c r="PXJ38" s="177"/>
      <c r="PXK38" s="120"/>
      <c r="PXL38" s="177"/>
      <c r="PXM38" s="120"/>
      <c r="PXN38" s="177"/>
      <c r="PXO38" s="120"/>
      <c r="PXP38" s="177"/>
      <c r="PXQ38" s="120"/>
      <c r="PXR38" s="177"/>
      <c r="PXS38" s="120"/>
      <c r="PXT38" s="177"/>
      <c r="PXU38" s="120"/>
      <c r="PXV38" s="177"/>
      <c r="PXW38" s="120"/>
      <c r="PXX38" s="177"/>
      <c r="PXY38" s="120"/>
      <c r="PXZ38" s="177"/>
      <c r="PYA38" s="120"/>
      <c r="PYB38" s="177"/>
      <c r="PYC38" s="120"/>
      <c r="PYD38" s="177"/>
      <c r="PYE38" s="120"/>
      <c r="PYF38" s="177"/>
      <c r="PYG38" s="120"/>
      <c r="PYH38" s="177"/>
      <c r="PYI38" s="120"/>
      <c r="PYJ38" s="177"/>
      <c r="PYK38" s="120"/>
      <c r="PYL38" s="177"/>
      <c r="PYM38" s="120"/>
      <c r="PYN38" s="177"/>
      <c r="PYO38" s="120"/>
      <c r="PYP38" s="177"/>
      <c r="PYQ38" s="120"/>
      <c r="PYR38" s="177"/>
      <c r="PYS38" s="120"/>
      <c r="PYT38" s="177"/>
      <c r="PYU38" s="120"/>
      <c r="PYV38" s="177"/>
      <c r="PYW38" s="120"/>
      <c r="PYX38" s="177"/>
      <c r="PYY38" s="120"/>
      <c r="PYZ38" s="177"/>
      <c r="PZA38" s="120"/>
      <c r="PZB38" s="177"/>
      <c r="PZC38" s="120"/>
      <c r="PZD38" s="177"/>
      <c r="PZE38" s="120"/>
      <c r="PZF38" s="177"/>
      <c r="PZG38" s="120"/>
      <c r="PZH38" s="177"/>
      <c r="PZI38" s="120"/>
      <c r="PZJ38" s="177"/>
      <c r="PZK38" s="120"/>
      <c r="PZL38" s="177"/>
      <c r="PZM38" s="120"/>
      <c r="PZN38" s="177"/>
      <c r="PZO38" s="120"/>
      <c r="PZP38" s="177"/>
      <c r="PZQ38" s="120"/>
      <c r="PZR38" s="177"/>
      <c r="PZS38" s="120"/>
      <c r="PZT38" s="177"/>
      <c r="PZU38" s="120"/>
      <c r="PZV38" s="177"/>
      <c r="PZW38" s="120"/>
      <c r="PZX38" s="177"/>
      <c r="PZY38" s="120"/>
      <c r="PZZ38" s="177"/>
      <c r="QAA38" s="120"/>
      <c r="QAB38" s="177"/>
      <c r="QAC38" s="120"/>
      <c r="QAD38" s="177"/>
      <c r="QAE38" s="120"/>
      <c r="QAF38" s="177"/>
      <c r="QAG38" s="120"/>
      <c r="QAH38" s="177"/>
      <c r="QAI38" s="120"/>
      <c r="QAJ38" s="177"/>
      <c r="QAK38" s="120"/>
      <c r="QAL38" s="177"/>
      <c r="QAM38" s="120"/>
      <c r="QAN38" s="177"/>
      <c r="QAO38" s="120"/>
      <c r="QAP38" s="177"/>
      <c r="QAQ38" s="120"/>
      <c r="QAR38" s="177"/>
      <c r="QAS38" s="120"/>
      <c r="QAT38" s="177"/>
      <c r="QAU38" s="120"/>
      <c r="QAV38" s="177"/>
      <c r="QAW38" s="120"/>
      <c r="QAX38" s="177"/>
      <c r="QAY38" s="120"/>
      <c r="QAZ38" s="177"/>
      <c r="QBA38" s="120"/>
      <c r="QBB38" s="177"/>
      <c r="QBC38" s="120"/>
      <c r="QBD38" s="177"/>
      <c r="QBE38" s="120"/>
      <c r="QBF38" s="177"/>
      <c r="QBG38" s="120"/>
      <c r="QBH38" s="177"/>
      <c r="QBI38" s="120"/>
      <c r="QBJ38" s="177"/>
      <c r="QBK38" s="120"/>
      <c r="QBL38" s="177"/>
      <c r="QBM38" s="120"/>
      <c r="QBN38" s="177"/>
      <c r="QBO38" s="120"/>
      <c r="QBP38" s="177"/>
      <c r="QBQ38" s="120"/>
      <c r="QBR38" s="177"/>
      <c r="QBS38" s="120"/>
      <c r="QBT38" s="177"/>
      <c r="QBU38" s="120"/>
      <c r="QBV38" s="177"/>
      <c r="QBW38" s="120"/>
      <c r="QBX38" s="177"/>
      <c r="QBY38" s="120"/>
      <c r="QBZ38" s="177"/>
      <c r="QCA38" s="120"/>
      <c r="QCB38" s="177"/>
      <c r="QCC38" s="120"/>
      <c r="QCD38" s="177"/>
      <c r="QCE38" s="120"/>
      <c r="QCF38" s="177"/>
      <c r="QCG38" s="120"/>
      <c r="QCH38" s="177"/>
      <c r="QCI38" s="120"/>
      <c r="QCJ38" s="177"/>
      <c r="QCK38" s="120"/>
      <c r="QCL38" s="177"/>
      <c r="QCM38" s="120"/>
      <c r="QCN38" s="177"/>
      <c r="QCO38" s="120"/>
      <c r="QCP38" s="177"/>
      <c r="QCQ38" s="120"/>
      <c r="QCR38" s="177"/>
      <c r="QCS38" s="120"/>
      <c r="QCT38" s="177"/>
      <c r="QCU38" s="120"/>
      <c r="QCV38" s="177"/>
      <c r="QCW38" s="120"/>
      <c r="QCX38" s="177"/>
      <c r="QCY38" s="120"/>
      <c r="QCZ38" s="177"/>
      <c r="QDA38" s="120"/>
      <c r="QDB38" s="177"/>
      <c r="QDC38" s="120"/>
      <c r="QDD38" s="177"/>
      <c r="QDE38" s="120"/>
      <c r="QDF38" s="177"/>
      <c r="QDG38" s="120"/>
      <c r="QDH38" s="177"/>
      <c r="QDI38" s="120"/>
      <c r="QDJ38" s="177"/>
      <c r="QDK38" s="120"/>
      <c r="QDL38" s="177"/>
      <c r="QDM38" s="120"/>
      <c r="QDN38" s="177"/>
      <c r="QDO38" s="120"/>
      <c r="QDP38" s="177"/>
      <c r="QDQ38" s="120"/>
      <c r="QDR38" s="177"/>
      <c r="QDS38" s="120"/>
      <c r="QDT38" s="177"/>
      <c r="QDU38" s="120"/>
      <c r="QDV38" s="177"/>
      <c r="QDW38" s="120"/>
      <c r="QDX38" s="177"/>
      <c r="QDY38" s="120"/>
      <c r="QDZ38" s="177"/>
      <c r="QEA38" s="120"/>
      <c r="QEB38" s="177"/>
      <c r="QEC38" s="120"/>
      <c r="QED38" s="177"/>
      <c r="QEE38" s="120"/>
      <c r="QEF38" s="177"/>
      <c r="QEG38" s="120"/>
      <c r="QEH38" s="177"/>
      <c r="QEI38" s="120"/>
      <c r="QEJ38" s="177"/>
      <c r="QEK38" s="120"/>
      <c r="QEL38" s="177"/>
      <c r="QEM38" s="120"/>
      <c r="QEN38" s="177"/>
      <c r="QEO38" s="120"/>
      <c r="QEP38" s="177"/>
      <c r="QEQ38" s="120"/>
      <c r="QER38" s="177"/>
      <c r="QES38" s="120"/>
      <c r="QET38" s="177"/>
      <c r="QEU38" s="120"/>
      <c r="QEV38" s="177"/>
      <c r="QEW38" s="120"/>
      <c r="QEX38" s="177"/>
      <c r="QEY38" s="120"/>
      <c r="QEZ38" s="177"/>
      <c r="QFA38" s="120"/>
      <c r="QFB38" s="177"/>
      <c r="QFC38" s="120"/>
      <c r="QFD38" s="177"/>
      <c r="QFE38" s="120"/>
      <c r="QFF38" s="177"/>
      <c r="QFG38" s="120"/>
      <c r="QFH38" s="177"/>
      <c r="QFI38" s="120"/>
      <c r="QFJ38" s="177"/>
      <c r="QFK38" s="120"/>
      <c r="QFL38" s="177"/>
      <c r="QFM38" s="120"/>
      <c r="QFN38" s="177"/>
      <c r="QFO38" s="120"/>
      <c r="QFP38" s="177"/>
      <c r="QFQ38" s="120"/>
      <c r="QFR38" s="177"/>
      <c r="QFS38" s="120"/>
      <c r="QFT38" s="177"/>
      <c r="QFU38" s="120"/>
      <c r="QFV38" s="177"/>
      <c r="QFW38" s="120"/>
      <c r="QFX38" s="177"/>
      <c r="QFY38" s="120"/>
      <c r="QFZ38" s="177"/>
      <c r="QGA38" s="120"/>
      <c r="QGB38" s="177"/>
      <c r="QGC38" s="120"/>
      <c r="QGD38" s="177"/>
      <c r="QGE38" s="120"/>
      <c r="QGF38" s="177"/>
      <c r="QGG38" s="120"/>
      <c r="QGH38" s="177"/>
      <c r="QGI38" s="120"/>
      <c r="QGJ38" s="177"/>
      <c r="QGK38" s="120"/>
      <c r="QGL38" s="177"/>
      <c r="QGM38" s="120"/>
      <c r="QGN38" s="177"/>
      <c r="QGO38" s="120"/>
      <c r="QGP38" s="177"/>
      <c r="QGQ38" s="120"/>
      <c r="QGR38" s="177"/>
      <c r="QGS38" s="120"/>
      <c r="QGT38" s="177"/>
      <c r="QGU38" s="120"/>
      <c r="QGV38" s="177"/>
      <c r="QGW38" s="120"/>
      <c r="QGX38" s="177"/>
      <c r="QGY38" s="120"/>
      <c r="QGZ38" s="177"/>
      <c r="QHA38" s="120"/>
      <c r="QHB38" s="177"/>
      <c r="QHC38" s="120"/>
      <c r="QHD38" s="177"/>
      <c r="QHE38" s="120"/>
      <c r="QHF38" s="177"/>
      <c r="QHG38" s="120"/>
      <c r="QHH38" s="177"/>
      <c r="QHI38" s="120"/>
      <c r="QHJ38" s="177"/>
      <c r="QHK38" s="120"/>
      <c r="QHL38" s="177"/>
      <c r="QHM38" s="120"/>
      <c r="QHN38" s="177"/>
      <c r="QHO38" s="120"/>
      <c r="QHP38" s="177"/>
      <c r="QHQ38" s="120"/>
      <c r="QHR38" s="177"/>
      <c r="QHS38" s="120"/>
      <c r="QHT38" s="177"/>
      <c r="QHU38" s="120"/>
      <c r="QHV38" s="177"/>
      <c r="QHW38" s="120"/>
      <c r="QHX38" s="177"/>
      <c r="QHY38" s="120"/>
      <c r="QHZ38" s="177"/>
      <c r="QIA38" s="120"/>
      <c r="QIB38" s="177"/>
      <c r="QIC38" s="120"/>
      <c r="QID38" s="177"/>
      <c r="QIE38" s="120"/>
      <c r="QIF38" s="177"/>
      <c r="QIG38" s="120"/>
      <c r="QIH38" s="177"/>
      <c r="QII38" s="120"/>
      <c r="QIJ38" s="177"/>
      <c r="QIK38" s="120"/>
      <c r="QIL38" s="177"/>
      <c r="QIM38" s="120"/>
      <c r="QIN38" s="177"/>
      <c r="QIO38" s="120"/>
      <c r="QIP38" s="177"/>
      <c r="QIQ38" s="120"/>
      <c r="QIR38" s="177"/>
      <c r="QIS38" s="120"/>
      <c r="QIT38" s="177"/>
      <c r="QIU38" s="120"/>
      <c r="QIV38" s="177"/>
      <c r="QIW38" s="120"/>
      <c r="QIX38" s="177"/>
      <c r="QIY38" s="120"/>
      <c r="QIZ38" s="177"/>
      <c r="QJA38" s="120"/>
      <c r="QJB38" s="177"/>
      <c r="QJC38" s="120"/>
      <c r="QJD38" s="177"/>
      <c r="QJE38" s="120"/>
      <c r="QJF38" s="177"/>
      <c r="QJG38" s="120"/>
      <c r="QJH38" s="177"/>
      <c r="QJI38" s="120"/>
      <c r="QJJ38" s="177"/>
      <c r="QJK38" s="120"/>
      <c r="QJL38" s="177"/>
      <c r="QJM38" s="120"/>
      <c r="QJN38" s="177"/>
      <c r="QJO38" s="120"/>
      <c r="QJP38" s="177"/>
      <c r="QJQ38" s="120"/>
      <c r="QJR38" s="177"/>
      <c r="QJS38" s="120"/>
      <c r="QJT38" s="177"/>
      <c r="QJU38" s="120"/>
      <c r="QJV38" s="177"/>
      <c r="QJW38" s="120"/>
      <c r="QJX38" s="177"/>
      <c r="QJY38" s="120"/>
      <c r="QJZ38" s="177"/>
      <c r="QKA38" s="120"/>
      <c r="QKB38" s="177"/>
      <c r="QKC38" s="120"/>
      <c r="QKD38" s="177"/>
      <c r="QKE38" s="120"/>
      <c r="QKF38" s="177"/>
      <c r="QKG38" s="120"/>
      <c r="QKH38" s="177"/>
      <c r="QKI38" s="120"/>
      <c r="QKJ38" s="177"/>
      <c r="QKK38" s="120"/>
      <c r="QKL38" s="177"/>
      <c r="QKM38" s="120"/>
      <c r="QKN38" s="177"/>
      <c r="QKO38" s="120"/>
      <c r="QKP38" s="177"/>
      <c r="QKQ38" s="120"/>
      <c r="QKR38" s="177"/>
      <c r="QKS38" s="120"/>
      <c r="QKT38" s="177"/>
      <c r="QKU38" s="120"/>
      <c r="QKV38" s="177"/>
      <c r="QKW38" s="120"/>
      <c r="QKX38" s="177"/>
      <c r="QKY38" s="120"/>
      <c r="QKZ38" s="177"/>
      <c r="QLA38" s="120"/>
      <c r="QLB38" s="177"/>
      <c r="QLC38" s="120"/>
      <c r="QLD38" s="177"/>
      <c r="QLE38" s="120"/>
      <c r="QLF38" s="177"/>
      <c r="QLG38" s="120"/>
      <c r="QLH38" s="177"/>
      <c r="QLI38" s="120"/>
      <c r="QLJ38" s="177"/>
      <c r="QLK38" s="120"/>
      <c r="QLL38" s="177"/>
      <c r="QLM38" s="120"/>
      <c r="QLN38" s="177"/>
      <c r="QLO38" s="120"/>
      <c r="QLP38" s="177"/>
      <c r="QLQ38" s="120"/>
      <c r="QLR38" s="177"/>
      <c r="QLS38" s="120"/>
      <c r="QLT38" s="177"/>
      <c r="QLU38" s="120"/>
      <c r="QLV38" s="177"/>
      <c r="QLW38" s="120"/>
      <c r="QLX38" s="177"/>
      <c r="QLY38" s="120"/>
      <c r="QLZ38" s="177"/>
      <c r="QMA38" s="120"/>
      <c r="QMB38" s="177"/>
      <c r="QMC38" s="120"/>
      <c r="QMD38" s="177"/>
      <c r="QME38" s="120"/>
      <c r="QMF38" s="177"/>
      <c r="QMG38" s="120"/>
      <c r="QMH38" s="177"/>
      <c r="QMI38" s="120"/>
      <c r="QMJ38" s="177"/>
      <c r="QMK38" s="120"/>
      <c r="QML38" s="177"/>
      <c r="QMM38" s="120"/>
      <c r="QMN38" s="177"/>
      <c r="QMO38" s="120"/>
      <c r="QMP38" s="177"/>
      <c r="QMQ38" s="120"/>
      <c r="QMR38" s="177"/>
      <c r="QMS38" s="120"/>
      <c r="QMT38" s="177"/>
      <c r="QMU38" s="120"/>
      <c r="QMV38" s="177"/>
      <c r="QMW38" s="120"/>
      <c r="QMX38" s="177"/>
      <c r="QMY38" s="120"/>
      <c r="QMZ38" s="177"/>
      <c r="QNA38" s="120"/>
      <c r="QNB38" s="177"/>
      <c r="QNC38" s="120"/>
      <c r="QND38" s="177"/>
      <c r="QNE38" s="120"/>
      <c r="QNF38" s="177"/>
      <c r="QNG38" s="120"/>
      <c r="QNH38" s="177"/>
      <c r="QNI38" s="120"/>
      <c r="QNJ38" s="177"/>
      <c r="QNK38" s="120"/>
      <c r="QNL38" s="177"/>
      <c r="QNM38" s="120"/>
      <c r="QNN38" s="177"/>
      <c r="QNO38" s="120"/>
      <c r="QNP38" s="177"/>
      <c r="QNQ38" s="120"/>
      <c r="QNR38" s="177"/>
      <c r="QNS38" s="120"/>
      <c r="QNT38" s="177"/>
      <c r="QNU38" s="120"/>
      <c r="QNV38" s="177"/>
      <c r="QNW38" s="120"/>
      <c r="QNX38" s="177"/>
      <c r="QNY38" s="120"/>
      <c r="QNZ38" s="177"/>
      <c r="QOA38" s="120"/>
      <c r="QOB38" s="177"/>
      <c r="QOC38" s="120"/>
      <c r="QOD38" s="177"/>
      <c r="QOE38" s="120"/>
      <c r="QOF38" s="177"/>
      <c r="QOG38" s="120"/>
      <c r="QOH38" s="177"/>
      <c r="QOI38" s="120"/>
      <c r="QOJ38" s="177"/>
      <c r="QOK38" s="120"/>
      <c r="QOL38" s="177"/>
      <c r="QOM38" s="120"/>
      <c r="QON38" s="177"/>
      <c r="QOO38" s="120"/>
      <c r="QOP38" s="177"/>
      <c r="QOQ38" s="120"/>
      <c r="QOR38" s="177"/>
      <c r="QOS38" s="120"/>
      <c r="QOT38" s="177"/>
      <c r="QOU38" s="120"/>
      <c r="QOV38" s="177"/>
      <c r="QOW38" s="120"/>
      <c r="QOX38" s="177"/>
      <c r="QOY38" s="120"/>
      <c r="QOZ38" s="177"/>
      <c r="QPA38" s="120"/>
      <c r="QPB38" s="177"/>
      <c r="QPC38" s="120"/>
      <c r="QPD38" s="177"/>
      <c r="QPE38" s="120"/>
      <c r="QPF38" s="177"/>
      <c r="QPG38" s="120"/>
      <c r="QPH38" s="177"/>
      <c r="QPI38" s="120"/>
      <c r="QPJ38" s="177"/>
      <c r="QPK38" s="120"/>
      <c r="QPL38" s="177"/>
      <c r="QPM38" s="120"/>
      <c r="QPN38" s="177"/>
      <c r="QPO38" s="120"/>
      <c r="QPP38" s="177"/>
      <c r="QPQ38" s="120"/>
      <c r="QPR38" s="177"/>
      <c r="QPS38" s="120"/>
      <c r="QPT38" s="177"/>
      <c r="QPU38" s="120"/>
      <c r="QPV38" s="177"/>
      <c r="QPW38" s="120"/>
      <c r="QPX38" s="177"/>
      <c r="QPY38" s="120"/>
      <c r="QPZ38" s="177"/>
      <c r="QQA38" s="120"/>
      <c r="QQB38" s="177"/>
      <c r="QQC38" s="120"/>
      <c r="QQD38" s="177"/>
      <c r="QQE38" s="120"/>
      <c r="QQF38" s="177"/>
      <c r="QQG38" s="120"/>
      <c r="QQH38" s="177"/>
      <c r="QQI38" s="120"/>
      <c r="QQJ38" s="177"/>
      <c r="QQK38" s="120"/>
      <c r="QQL38" s="177"/>
      <c r="QQM38" s="120"/>
      <c r="QQN38" s="177"/>
      <c r="QQO38" s="120"/>
      <c r="QQP38" s="177"/>
      <c r="QQQ38" s="120"/>
      <c r="QQR38" s="177"/>
      <c r="QQS38" s="120"/>
      <c r="QQT38" s="177"/>
      <c r="QQU38" s="120"/>
      <c r="QQV38" s="177"/>
      <c r="QQW38" s="120"/>
      <c r="QQX38" s="177"/>
      <c r="QQY38" s="120"/>
      <c r="QQZ38" s="177"/>
      <c r="QRA38" s="120"/>
      <c r="QRB38" s="177"/>
      <c r="QRC38" s="120"/>
      <c r="QRD38" s="177"/>
      <c r="QRE38" s="120"/>
      <c r="QRF38" s="177"/>
      <c r="QRG38" s="120"/>
      <c r="QRH38" s="177"/>
      <c r="QRI38" s="120"/>
      <c r="QRJ38" s="177"/>
      <c r="QRK38" s="120"/>
      <c r="QRL38" s="177"/>
      <c r="QRM38" s="120"/>
      <c r="QRN38" s="177"/>
      <c r="QRO38" s="120"/>
      <c r="QRP38" s="177"/>
      <c r="QRQ38" s="120"/>
      <c r="QRR38" s="177"/>
      <c r="QRS38" s="120"/>
      <c r="QRT38" s="177"/>
      <c r="QRU38" s="120"/>
      <c r="QRV38" s="177"/>
      <c r="QRW38" s="120"/>
      <c r="QRX38" s="177"/>
      <c r="QRY38" s="120"/>
      <c r="QRZ38" s="177"/>
      <c r="QSA38" s="120"/>
      <c r="QSB38" s="177"/>
      <c r="QSC38" s="120"/>
      <c r="QSD38" s="177"/>
      <c r="QSE38" s="120"/>
      <c r="QSF38" s="177"/>
      <c r="QSG38" s="120"/>
      <c r="QSH38" s="177"/>
      <c r="QSI38" s="120"/>
      <c r="QSJ38" s="177"/>
      <c r="QSK38" s="120"/>
      <c r="QSL38" s="177"/>
      <c r="QSM38" s="120"/>
      <c r="QSN38" s="177"/>
      <c r="QSO38" s="120"/>
      <c r="QSP38" s="177"/>
      <c r="QSQ38" s="120"/>
      <c r="QSR38" s="177"/>
      <c r="QSS38" s="120"/>
      <c r="QST38" s="177"/>
      <c r="QSU38" s="120"/>
      <c r="QSV38" s="177"/>
      <c r="QSW38" s="120"/>
      <c r="QSX38" s="177"/>
      <c r="QSY38" s="120"/>
      <c r="QSZ38" s="177"/>
      <c r="QTA38" s="120"/>
      <c r="QTB38" s="177"/>
      <c r="QTC38" s="120"/>
      <c r="QTD38" s="177"/>
      <c r="QTE38" s="120"/>
      <c r="QTF38" s="177"/>
      <c r="QTG38" s="120"/>
      <c r="QTH38" s="177"/>
      <c r="QTI38" s="120"/>
      <c r="QTJ38" s="177"/>
      <c r="QTK38" s="120"/>
      <c r="QTL38" s="177"/>
      <c r="QTM38" s="120"/>
      <c r="QTN38" s="177"/>
      <c r="QTO38" s="120"/>
      <c r="QTP38" s="177"/>
      <c r="QTQ38" s="120"/>
      <c r="QTR38" s="177"/>
      <c r="QTS38" s="120"/>
      <c r="QTT38" s="177"/>
      <c r="QTU38" s="120"/>
      <c r="QTV38" s="177"/>
      <c r="QTW38" s="120"/>
      <c r="QTX38" s="177"/>
      <c r="QTY38" s="120"/>
      <c r="QTZ38" s="177"/>
      <c r="QUA38" s="120"/>
      <c r="QUB38" s="177"/>
      <c r="QUC38" s="120"/>
      <c r="QUD38" s="177"/>
      <c r="QUE38" s="120"/>
      <c r="QUF38" s="177"/>
      <c r="QUG38" s="120"/>
      <c r="QUH38" s="177"/>
      <c r="QUI38" s="120"/>
      <c r="QUJ38" s="177"/>
      <c r="QUK38" s="120"/>
      <c r="QUL38" s="177"/>
      <c r="QUM38" s="120"/>
      <c r="QUN38" s="177"/>
      <c r="QUO38" s="120"/>
      <c r="QUP38" s="177"/>
      <c r="QUQ38" s="120"/>
      <c r="QUR38" s="177"/>
      <c r="QUS38" s="120"/>
      <c r="QUT38" s="177"/>
      <c r="QUU38" s="120"/>
      <c r="QUV38" s="177"/>
      <c r="QUW38" s="120"/>
      <c r="QUX38" s="177"/>
      <c r="QUY38" s="120"/>
      <c r="QUZ38" s="177"/>
      <c r="QVA38" s="120"/>
      <c r="QVB38" s="177"/>
      <c r="QVC38" s="120"/>
      <c r="QVD38" s="177"/>
      <c r="QVE38" s="120"/>
      <c r="QVF38" s="177"/>
      <c r="QVG38" s="120"/>
      <c r="QVH38" s="177"/>
      <c r="QVI38" s="120"/>
      <c r="QVJ38" s="177"/>
      <c r="QVK38" s="120"/>
      <c r="QVL38" s="177"/>
      <c r="QVM38" s="120"/>
      <c r="QVN38" s="177"/>
      <c r="QVO38" s="120"/>
      <c r="QVP38" s="177"/>
      <c r="QVQ38" s="120"/>
      <c r="QVR38" s="177"/>
      <c r="QVS38" s="120"/>
      <c r="QVT38" s="177"/>
      <c r="QVU38" s="120"/>
      <c r="QVV38" s="177"/>
      <c r="QVW38" s="120"/>
      <c r="QVX38" s="177"/>
      <c r="QVY38" s="120"/>
      <c r="QVZ38" s="177"/>
      <c r="QWA38" s="120"/>
      <c r="QWB38" s="177"/>
      <c r="QWC38" s="120"/>
      <c r="QWD38" s="177"/>
      <c r="QWE38" s="120"/>
      <c r="QWF38" s="177"/>
      <c r="QWG38" s="120"/>
      <c r="QWH38" s="177"/>
      <c r="QWI38" s="120"/>
      <c r="QWJ38" s="177"/>
      <c r="QWK38" s="120"/>
      <c r="QWL38" s="177"/>
      <c r="QWM38" s="120"/>
      <c r="QWN38" s="177"/>
      <c r="QWO38" s="120"/>
      <c r="QWP38" s="177"/>
      <c r="QWQ38" s="120"/>
      <c r="QWR38" s="177"/>
      <c r="QWS38" s="120"/>
      <c r="QWT38" s="177"/>
      <c r="QWU38" s="120"/>
      <c r="QWV38" s="177"/>
      <c r="QWW38" s="120"/>
      <c r="QWX38" s="177"/>
      <c r="QWY38" s="120"/>
      <c r="QWZ38" s="177"/>
      <c r="QXA38" s="120"/>
      <c r="QXB38" s="177"/>
      <c r="QXC38" s="120"/>
      <c r="QXD38" s="177"/>
      <c r="QXE38" s="120"/>
      <c r="QXF38" s="177"/>
      <c r="QXG38" s="120"/>
      <c r="QXH38" s="177"/>
      <c r="QXI38" s="120"/>
      <c r="QXJ38" s="177"/>
      <c r="QXK38" s="120"/>
      <c r="QXL38" s="177"/>
      <c r="QXM38" s="120"/>
      <c r="QXN38" s="177"/>
      <c r="QXO38" s="120"/>
      <c r="QXP38" s="177"/>
      <c r="QXQ38" s="120"/>
      <c r="QXR38" s="177"/>
      <c r="QXS38" s="120"/>
      <c r="QXT38" s="177"/>
      <c r="QXU38" s="120"/>
      <c r="QXV38" s="177"/>
      <c r="QXW38" s="120"/>
      <c r="QXX38" s="177"/>
      <c r="QXY38" s="120"/>
      <c r="QXZ38" s="177"/>
      <c r="QYA38" s="120"/>
      <c r="QYB38" s="177"/>
      <c r="QYC38" s="120"/>
      <c r="QYD38" s="177"/>
      <c r="QYE38" s="120"/>
      <c r="QYF38" s="177"/>
      <c r="QYG38" s="120"/>
      <c r="QYH38" s="177"/>
      <c r="QYI38" s="120"/>
      <c r="QYJ38" s="177"/>
      <c r="QYK38" s="120"/>
      <c r="QYL38" s="177"/>
      <c r="QYM38" s="120"/>
      <c r="QYN38" s="177"/>
      <c r="QYO38" s="120"/>
      <c r="QYP38" s="177"/>
      <c r="QYQ38" s="120"/>
      <c r="QYR38" s="177"/>
      <c r="QYS38" s="120"/>
      <c r="QYT38" s="177"/>
      <c r="QYU38" s="120"/>
      <c r="QYV38" s="177"/>
      <c r="QYW38" s="120"/>
      <c r="QYX38" s="177"/>
      <c r="QYY38" s="120"/>
      <c r="QYZ38" s="177"/>
      <c r="QZA38" s="120"/>
      <c r="QZB38" s="177"/>
      <c r="QZC38" s="120"/>
      <c r="QZD38" s="177"/>
      <c r="QZE38" s="120"/>
      <c r="QZF38" s="177"/>
      <c r="QZG38" s="120"/>
      <c r="QZH38" s="177"/>
      <c r="QZI38" s="120"/>
      <c r="QZJ38" s="177"/>
      <c r="QZK38" s="120"/>
      <c r="QZL38" s="177"/>
      <c r="QZM38" s="120"/>
      <c r="QZN38" s="177"/>
      <c r="QZO38" s="120"/>
      <c r="QZP38" s="177"/>
      <c r="QZQ38" s="120"/>
      <c r="QZR38" s="177"/>
      <c r="QZS38" s="120"/>
      <c r="QZT38" s="177"/>
      <c r="QZU38" s="120"/>
      <c r="QZV38" s="177"/>
      <c r="QZW38" s="120"/>
      <c r="QZX38" s="177"/>
      <c r="QZY38" s="120"/>
      <c r="QZZ38" s="177"/>
      <c r="RAA38" s="120"/>
      <c r="RAB38" s="177"/>
      <c r="RAC38" s="120"/>
      <c r="RAD38" s="177"/>
      <c r="RAE38" s="120"/>
      <c r="RAF38" s="177"/>
      <c r="RAG38" s="120"/>
      <c r="RAH38" s="177"/>
      <c r="RAI38" s="120"/>
      <c r="RAJ38" s="177"/>
      <c r="RAK38" s="120"/>
      <c r="RAL38" s="177"/>
      <c r="RAM38" s="120"/>
      <c r="RAN38" s="177"/>
      <c r="RAO38" s="120"/>
      <c r="RAP38" s="177"/>
      <c r="RAQ38" s="120"/>
      <c r="RAR38" s="177"/>
      <c r="RAS38" s="120"/>
      <c r="RAT38" s="177"/>
      <c r="RAU38" s="120"/>
      <c r="RAV38" s="177"/>
      <c r="RAW38" s="120"/>
      <c r="RAX38" s="177"/>
      <c r="RAY38" s="120"/>
      <c r="RAZ38" s="177"/>
      <c r="RBA38" s="120"/>
      <c r="RBB38" s="177"/>
      <c r="RBC38" s="120"/>
      <c r="RBD38" s="177"/>
      <c r="RBE38" s="120"/>
      <c r="RBF38" s="177"/>
      <c r="RBG38" s="120"/>
      <c r="RBH38" s="177"/>
      <c r="RBI38" s="120"/>
      <c r="RBJ38" s="177"/>
      <c r="RBK38" s="120"/>
      <c r="RBL38" s="177"/>
      <c r="RBM38" s="120"/>
      <c r="RBN38" s="177"/>
      <c r="RBO38" s="120"/>
      <c r="RBP38" s="177"/>
      <c r="RBQ38" s="120"/>
      <c r="RBR38" s="177"/>
      <c r="RBS38" s="120"/>
      <c r="RBT38" s="177"/>
      <c r="RBU38" s="120"/>
      <c r="RBV38" s="177"/>
      <c r="RBW38" s="120"/>
      <c r="RBX38" s="177"/>
      <c r="RBY38" s="120"/>
      <c r="RBZ38" s="177"/>
      <c r="RCA38" s="120"/>
      <c r="RCB38" s="177"/>
      <c r="RCC38" s="120"/>
      <c r="RCD38" s="177"/>
      <c r="RCE38" s="120"/>
      <c r="RCF38" s="177"/>
      <c r="RCG38" s="120"/>
      <c r="RCH38" s="177"/>
      <c r="RCI38" s="120"/>
      <c r="RCJ38" s="177"/>
      <c r="RCK38" s="120"/>
      <c r="RCL38" s="177"/>
      <c r="RCM38" s="120"/>
      <c r="RCN38" s="177"/>
      <c r="RCO38" s="120"/>
      <c r="RCP38" s="177"/>
      <c r="RCQ38" s="120"/>
      <c r="RCR38" s="177"/>
      <c r="RCS38" s="120"/>
      <c r="RCT38" s="177"/>
      <c r="RCU38" s="120"/>
      <c r="RCV38" s="177"/>
      <c r="RCW38" s="120"/>
      <c r="RCX38" s="177"/>
      <c r="RCY38" s="120"/>
      <c r="RCZ38" s="177"/>
      <c r="RDA38" s="120"/>
      <c r="RDB38" s="177"/>
      <c r="RDC38" s="120"/>
      <c r="RDD38" s="177"/>
      <c r="RDE38" s="120"/>
      <c r="RDF38" s="177"/>
      <c r="RDG38" s="120"/>
      <c r="RDH38" s="177"/>
      <c r="RDI38" s="120"/>
      <c r="RDJ38" s="177"/>
      <c r="RDK38" s="120"/>
      <c r="RDL38" s="177"/>
      <c r="RDM38" s="120"/>
      <c r="RDN38" s="177"/>
      <c r="RDO38" s="120"/>
      <c r="RDP38" s="177"/>
      <c r="RDQ38" s="120"/>
      <c r="RDR38" s="177"/>
      <c r="RDS38" s="120"/>
      <c r="RDT38" s="177"/>
      <c r="RDU38" s="120"/>
      <c r="RDV38" s="177"/>
      <c r="RDW38" s="120"/>
      <c r="RDX38" s="177"/>
      <c r="RDY38" s="120"/>
      <c r="RDZ38" s="177"/>
      <c r="REA38" s="120"/>
      <c r="REB38" s="177"/>
      <c r="REC38" s="120"/>
      <c r="RED38" s="177"/>
      <c r="REE38" s="120"/>
      <c r="REF38" s="177"/>
      <c r="REG38" s="120"/>
      <c r="REH38" s="177"/>
      <c r="REI38" s="120"/>
      <c r="REJ38" s="177"/>
      <c r="REK38" s="120"/>
      <c r="REL38" s="177"/>
      <c r="REM38" s="120"/>
      <c r="REN38" s="177"/>
      <c r="REO38" s="120"/>
      <c r="REP38" s="177"/>
      <c r="REQ38" s="120"/>
      <c r="RER38" s="177"/>
      <c r="RES38" s="120"/>
      <c r="RET38" s="177"/>
      <c r="REU38" s="120"/>
      <c r="REV38" s="177"/>
      <c r="REW38" s="120"/>
      <c r="REX38" s="177"/>
      <c r="REY38" s="120"/>
      <c r="REZ38" s="177"/>
      <c r="RFA38" s="120"/>
      <c r="RFB38" s="177"/>
      <c r="RFC38" s="120"/>
      <c r="RFD38" s="177"/>
      <c r="RFE38" s="120"/>
      <c r="RFF38" s="177"/>
      <c r="RFG38" s="120"/>
      <c r="RFH38" s="177"/>
      <c r="RFI38" s="120"/>
      <c r="RFJ38" s="177"/>
      <c r="RFK38" s="120"/>
      <c r="RFL38" s="177"/>
      <c r="RFM38" s="120"/>
      <c r="RFN38" s="177"/>
      <c r="RFO38" s="120"/>
      <c r="RFP38" s="177"/>
      <c r="RFQ38" s="120"/>
      <c r="RFR38" s="177"/>
      <c r="RFS38" s="120"/>
      <c r="RFT38" s="177"/>
      <c r="RFU38" s="120"/>
      <c r="RFV38" s="177"/>
      <c r="RFW38" s="120"/>
      <c r="RFX38" s="177"/>
      <c r="RFY38" s="120"/>
      <c r="RFZ38" s="177"/>
      <c r="RGA38" s="120"/>
      <c r="RGB38" s="177"/>
      <c r="RGC38" s="120"/>
      <c r="RGD38" s="177"/>
      <c r="RGE38" s="120"/>
      <c r="RGF38" s="177"/>
      <c r="RGG38" s="120"/>
      <c r="RGH38" s="177"/>
      <c r="RGI38" s="120"/>
      <c r="RGJ38" s="177"/>
      <c r="RGK38" s="120"/>
      <c r="RGL38" s="177"/>
      <c r="RGM38" s="120"/>
      <c r="RGN38" s="177"/>
      <c r="RGO38" s="120"/>
      <c r="RGP38" s="177"/>
      <c r="RGQ38" s="120"/>
      <c r="RGR38" s="177"/>
      <c r="RGS38" s="120"/>
      <c r="RGT38" s="177"/>
      <c r="RGU38" s="120"/>
      <c r="RGV38" s="177"/>
      <c r="RGW38" s="120"/>
      <c r="RGX38" s="177"/>
      <c r="RGY38" s="120"/>
      <c r="RGZ38" s="177"/>
      <c r="RHA38" s="120"/>
      <c r="RHB38" s="177"/>
      <c r="RHC38" s="120"/>
      <c r="RHD38" s="177"/>
      <c r="RHE38" s="120"/>
      <c r="RHF38" s="177"/>
      <c r="RHG38" s="120"/>
      <c r="RHH38" s="177"/>
      <c r="RHI38" s="120"/>
      <c r="RHJ38" s="177"/>
      <c r="RHK38" s="120"/>
      <c r="RHL38" s="177"/>
      <c r="RHM38" s="120"/>
      <c r="RHN38" s="177"/>
      <c r="RHO38" s="120"/>
      <c r="RHP38" s="177"/>
      <c r="RHQ38" s="120"/>
      <c r="RHR38" s="177"/>
      <c r="RHS38" s="120"/>
      <c r="RHT38" s="177"/>
      <c r="RHU38" s="120"/>
      <c r="RHV38" s="177"/>
      <c r="RHW38" s="120"/>
      <c r="RHX38" s="177"/>
      <c r="RHY38" s="120"/>
      <c r="RHZ38" s="177"/>
      <c r="RIA38" s="120"/>
      <c r="RIB38" s="177"/>
      <c r="RIC38" s="120"/>
      <c r="RID38" s="177"/>
      <c r="RIE38" s="120"/>
      <c r="RIF38" s="177"/>
      <c r="RIG38" s="120"/>
      <c r="RIH38" s="177"/>
      <c r="RII38" s="120"/>
      <c r="RIJ38" s="177"/>
      <c r="RIK38" s="120"/>
      <c r="RIL38" s="177"/>
      <c r="RIM38" s="120"/>
      <c r="RIN38" s="177"/>
      <c r="RIO38" s="120"/>
      <c r="RIP38" s="177"/>
      <c r="RIQ38" s="120"/>
      <c r="RIR38" s="177"/>
      <c r="RIS38" s="120"/>
      <c r="RIT38" s="177"/>
      <c r="RIU38" s="120"/>
      <c r="RIV38" s="177"/>
      <c r="RIW38" s="120"/>
      <c r="RIX38" s="177"/>
      <c r="RIY38" s="120"/>
      <c r="RIZ38" s="177"/>
      <c r="RJA38" s="120"/>
      <c r="RJB38" s="177"/>
      <c r="RJC38" s="120"/>
      <c r="RJD38" s="177"/>
      <c r="RJE38" s="120"/>
      <c r="RJF38" s="177"/>
      <c r="RJG38" s="120"/>
      <c r="RJH38" s="177"/>
      <c r="RJI38" s="120"/>
      <c r="RJJ38" s="177"/>
      <c r="RJK38" s="120"/>
      <c r="RJL38" s="177"/>
      <c r="RJM38" s="120"/>
      <c r="RJN38" s="177"/>
      <c r="RJO38" s="120"/>
      <c r="RJP38" s="177"/>
      <c r="RJQ38" s="120"/>
      <c r="RJR38" s="177"/>
      <c r="RJS38" s="120"/>
      <c r="RJT38" s="177"/>
      <c r="RJU38" s="120"/>
      <c r="RJV38" s="177"/>
      <c r="RJW38" s="120"/>
      <c r="RJX38" s="177"/>
      <c r="RJY38" s="120"/>
      <c r="RJZ38" s="177"/>
      <c r="RKA38" s="120"/>
      <c r="RKB38" s="177"/>
      <c r="RKC38" s="120"/>
      <c r="RKD38" s="177"/>
      <c r="RKE38" s="120"/>
      <c r="RKF38" s="177"/>
      <c r="RKG38" s="120"/>
      <c r="RKH38" s="177"/>
      <c r="RKI38" s="120"/>
      <c r="RKJ38" s="177"/>
      <c r="RKK38" s="120"/>
      <c r="RKL38" s="177"/>
      <c r="RKM38" s="120"/>
      <c r="RKN38" s="177"/>
      <c r="RKO38" s="120"/>
      <c r="RKP38" s="177"/>
      <c r="RKQ38" s="120"/>
      <c r="RKR38" s="177"/>
      <c r="RKS38" s="120"/>
      <c r="RKT38" s="177"/>
      <c r="RKU38" s="120"/>
      <c r="RKV38" s="177"/>
      <c r="RKW38" s="120"/>
      <c r="RKX38" s="177"/>
      <c r="RKY38" s="120"/>
      <c r="RKZ38" s="177"/>
      <c r="RLA38" s="120"/>
      <c r="RLB38" s="177"/>
      <c r="RLC38" s="120"/>
      <c r="RLD38" s="177"/>
      <c r="RLE38" s="120"/>
      <c r="RLF38" s="177"/>
      <c r="RLG38" s="120"/>
      <c r="RLH38" s="177"/>
      <c r="RLI38" s="120"/>
      <c r="RLJ38" s="177"/>
      <c r="RLK38" s="120"/>
      <c r="RLL38" s="177"/>
      <c r="RLM38" s="120"/>
      <c r="RLN38" s="177"/>
      <c r="RLO38" s="120"/>
      <c r="RLP38" s="177"/>
      <c r="RLQ38" s="120"/>
      <c r="RLR38" s="177"/>
      <c r="RLS38" s="120"/>
      <c r="RLT38" s="177"/>
      <c r="RLU38" s="120"/>
      <c r="RLV38" s="177"/>
      <c r="RLW38" s="120"/>
      <c r="RLX38" s="177"/>
      <c r="RLY38" s="120"/>
      <c r="RLZ38" s="177"/>
      <c r="RMA38" s="120"/>
      <c r="RMB38" s="177"/>
      <c r="RMC38" s="120"/>
      <c r="RMD38" s="177"/>
      <c r="RME38" s="120"/>
      <c r="RMF38" s="177"/>
      <c r="RMG38" s="120"/>
      <c r="RMH38" s="177"/>
      <c r="RMI38" s="120"/>
      <c r="RMJ38" s="177"/>
      <c r="RMK38" s="120"/>
      <c r="RML38" s="177"/>
      <c r="RMM38" s="120"/>
      <c r="RMN38" s="177"/>
      <c r="RMO38" s="120"/>
      <c r="RMP38" s="177"/>
      <c r="RMQ38" s="120"/>
      <c r="RMR38" s="177"/>
      <c r="RMS38" s="120"/>
      <c r="RMT38" s="177"/>
      <c r="RMU38" s="120"/>
      <c r="RMV38" s="177"/>
      <c r="RMW38" s="120"/>
      <c r="RMX38" s="177"/>
      <c r="RMY38" s="120"/>
      <c r="RMZ38" s="177"/>
      <c r="RNA38" s="120"/>
      <c r="RNB38" s="177"/>
      <c r="RNC38" s="120"/>
      <c r="RND38" s="177"/>
      <c r="RNE38" s="120"/>
      <c r="RNF38" s="177"/>
      <c r="RNG38" s="120"/>
      <c r="RNH38" s="177"/>
      <c r="RNI38" s="120"/>
      <c r="RNJ38" s="177"/>
      <c r="RNK38" s="120"/>
      <c r="RNL38" s="177"/>
      <c r="RNM38" s="120"/>
      <c r="RNN38" s="177"/>
      <c r="RNO38" s="120"/>
      <c r="RNP38" s="177"/>
      <c r="RNQ38" s="120"/>
      <c r="RNR38" s="177"/>
      <c r="RNS38" s="120"/>
      <c r="RNT38" s="177"/>
      <c r="RNU38" s="120"/>
      <c r="RNV38" s="177"/>
      <c r="RNW38" s="120"/>
      <c r="RNX38" s="177"/>
      <c r="RNY38" s="120"/>
      <c r="RNZ38" s="177"/>
      <c r="ROA38" s="120"/>
      <c r="ROB38" s="177"/>
      <c r="ROC38" s="120"/>
      <c r="ROD38" s="177"/>
      <c r="ROE38" s="120"/>
      <c r="ROF38" s="177"/>
      <c r="ROG38" s="120"/>
      <c r="ROH38" s="177"/>
      <c r="ROI38" s="120"/>
      <c r="ROJ38" s="177"/>
      <c r="ROK38" s="120"/>
      <c r="ROL38" s="177"/>
      <c r="ROM38" s="120"/>
      <c r="RON38" s="177"/>
      <c r="ROO38" s="120"/>
      <c r="ROP38" s="177"/>
      <c r="ROQ38" s="120"/>
      <c r="ROR38" s="177"/>
      <c r="ROS38" s="120"/>
      <c r="ROT38" s="177"/>
      <c r="ROU38" s="120"/>
      <c r="ROV38" s="177"/>
      <c r="ROW38" s="120"/>
      <c r="ROX38" s="177"/>
      <c r="ROY38" s="120"/>
      <c r="ROZ38" s="177"/>
      <c r="RPA38" s="120"/>
      <c r="RPB38" s="177"/>
      <c r="RPC38" s="120"/>
      <c r="RPD38" s="177"/>
      <c r="RPE38" s="120"/>
      <c r="RPF38" s="177"/>
      <c r="RPG38" s="120"/>
      <c r="RPH38" s="177"/>
      <c r="RPI38" s="120"/>
      <c r="RPJ38" s="177"/>
      <c r="RPK38" s="120"/>
      <c r="RPL38" s="177"/>
      <c r="RPM38" s="120"/>
      <c r="RPN38" s="177"/>
      <c r="RPO38" s="120"/>
      <c r="RPP38" s="177"/>
      <c r="RPQ38" s="120"/>
      <c r="RPR38" s="177"/>
      <c r="RPS38" s="120"/>
      <c r="RPT38" s="177"/>
      <c r="RPU38" s="120"/>
      <c r="RPV38" s="177"/>
      <c r="RPW38" s="120"/>
      <c r="RPX38" s="177"/>
      <c r="RPY38" s="120"/>
      <c r="RPZ38" s="177"/>
      <c r="RQA38" s="120"/>
      <c r="RQB38" s="177"/>
      <c r="RQC38" s="120"/>
      <c r="RQD38" s="177"/>
      <c r="RQE38" s="120"/>
      <c r="RQF38" s="177"/>
      <c r="RQG38" s="120"/>
      <c r="RQH38" s="177"/>
      <c r="RQI38" s="120"/>
      <c r="RQJ38" s="177"/>
      <c r="RQK38" s="120"/>
      <c r="RQL38" s="177"/>
      <c r="RQM38" s="120"/>
      <c r="RQN38" s="177"/>
      <c r="RQO38" s="120"/>
      <c r="RQP38" s="177"/>
      <c r="RQQ38" s="120"/>
      <c r="RQR38" s="177"/>
      <c r="RQS38" s="120"/>
      <c r="RQT38" s="177"/>
      <c r="RQU38" s="120"/>
      <c r="RQV38" s="177"/>
      <c r="RQW38" s="120"/>
      <c r="RQX38" s="177"/>
      <c r="RQY38" s="120"/>
      <c r="RQZ38" s="177"/>
      <c r="RRA38" s="120"/>
      <c r="RRB38" s="177"/>
      <c r="RRC38" s="120"/>
      <c r="RRD38" s="177"/>
      <c r="RRE38" s="120"/>
      <c r="RRF38" s="177"/>
      <c r="RRG38" s="120"/>
      <c r="RRH38" s="177"/>
      <c r="RRI38" s="120"/>
      <c r="RRJ38" s="177"/>
      <c r="RRK38" s="120"/>
      <c r="RRL38" s="177"/>
      <c r="RRM38" s="120"/>
      <c r="RRN38" s="177"/>
      <c r="RRO38" s="120"/>
      <c r="RRP38" s="177"/>
      <c r="RRQ38" s="120"/>
      <c r="RRR38" s="177"/>
      <c r="RRS38" s="120"/>
      <c r="RRT38" s="177"/>
      <c r="RRU38" s="120"/>
      <c r="RRV38" s="177"/>
      <c r="RRW38" s="120"/>
      <c r="RRX38" s="177"/>
      <c r="RRY38" s="120"/>
      <c r="RRZ38" s="177"/>
      <c r="RSA38" s="120"/>
      <c r="RSB38" s="177"/>
      <c r="RSC38" s="120"/>
      <c r="RSD38" s="177"/>
      <c r="RSE38" s="120"/>
      <c r="RSF38" s="177"/>
      <c r="RSG38" s="120"/>
      <c r="RSH38" s="177"/>
      <c r="RSI38" s="120"/>
      <c r="RSJ38" s="177"/>
      <c r="RSK38" s="120"/>
      <c r="RSL38" s="177"/>
      <c r="RSM38" s="120"/>
      <c r="RSN38" s="177"/>
      <c r="RSO38" s="120"/>
      <c r="RSP38" s="177"/>
      <c r="RSQ38" s="120"/>
      <c r="RSR38" s="177"/>
      <c r="RSS38" s="120"/>
      <c r="RST38" s="177"/>
      <c r="RSU38" s="120"/>
      <c r="RSV38" s="177"/>
      <c r="RSW38" s="120"/>
      <c r="RSX38" s="177"/>
      <c r="RSY38" s="120"/>
      <c r="RSZ38" s="177"/>
      <c r="RTA38" s="120"/>
      <c r="RTB38" s="177"/>
      <c r="RTC38" s="120"/>
      <c r="RTD38" s="177"/>
      <c r="RTE38" s="120"/>
      <c r="RTF38" s="177"/>
      <c r="RTG38" s="120"/>
      <c r="RTH38" s="177"/>
      <c r="RTI38" s="120"/>
      <c r="RTJ38" s="177"/>
      <c r="RTK38" s="120"/>
      <c r="RTL38" s="177"/>
      <c r="RTM38" s="120"/>
      <c r="RTN38" s="177"/>
      <c r="RTO38" s="120"/>
      <c r="RTP38" s="177"/>
      <c r="RTQ38" s="120"/>
      <c r="RTR38" s="177"/>
      <c r="RTS38" s="120"/>
      <c r="RTT38" s="177"/>
      <c r="RTU38" s="120"/>
      <c r="RTV38" s="177"/>
      <c r="RTW38" s="120"/>
      <c r="RTX38" s="177"/>
      <c r="RTY38" s="120"/>
      <c r="RTZ38" s="177"/>
      <c r="RUA38" s="120"/>
      <c r="RUB38" s="177"/>
      <c r="RUC38" s="120"/>
      <c r="RUD38" s="177"/>
      <c r="RUE38" s="120"/>
      <c r="RUF38" s="177"/>
      <c r="RUG38" s="120"/>
      <c r="RUH38" s="177"/>
      <c r="RUI38" s="120"/>
      <c r="RUJ38" s="177"/>
      <c r="RUK38" s="120"/>
      <c r="RUL38" s="177"/>
      <c r="RUM38" s="120"/>
      <c r="RUN38" s="177"/>
      <c r="RUO38" s="120"/>
      <c r="RUP38" s="177"/>
      <c r="RUQ38" s="120"/>
      <c r="RUR38" s="177"/>
      <c r="RUS38" s="120"/>
      <c r="RUT38" s="177"/>
      <c r="RUU38" s="120"/>
      <c r="RUV38" s="177"/>
      <c r="RUW38" s="120"/>
      <c r="RUX38" s="177"/>
      <c r="RUY38" s="120"/>
      <c r="RUZ38" s="177"/>
      <c r="RVA38" s="120"/>
      <c r="RVB38" s="177"/>
      <c r="RVC38" s="120"/>
      <c r="RVD38" s="177"/>
      <c r="RVE38" s="120"/>
      <c r="RVF38" s="177"/>
      <c r="RVG38" s="120"/>
      <c r="RVH38" s="177"/>
      <c r="RVI38" s="120"/>
      <c r="RVJ38" s="177"/>
      <c r="RVK38" s="120"/>
      <c r="RVL38" s="177"/>
      <c r="RVM38" s="120"/>
      <c r="RVN38" s="177"/>
      <c r="RVO38" s="120"/>
      <c r="RVP38" s="177"/>
      <c r="RVQ38" s="120"/>
      <c r="RVR38" s="177"/>
      <c r="RVS38" s="120"/>
      <c r="RVT38" s="177"/>
      <c r="RVU38" s="120"/>
      <c r="RVV38" s="177"/>
      <c r="RVW38" s="120"/>
      <c r="RVX38" s="177"/>
      <c r="RVY38" s="120"/>
      <c r="RVZ38" s="177"/>
      <c r="RWA38" s="120"/>
      <c r="RWB38" s="177"/>
      <c r="RWC38" s="120"/>
      <c r="RWD38" s="177"/>
      <c r="RWE38" s="120"/>
      <c r="RWF38" s="177"/>
      <c r="RWG38" s="120"/>
      <c r="RWH38" s="177"/>
      <c r="RWI38" s="120"/>
      <c r="RWJ38" s="177"/>
      <c r="RWK38" s="120"/>
      <c r="RWL38" s="177"/>
      <c r="RWM38" s="120"/>
      <c r="RWN38" s="177"/>
      <c r="RWO38" s="120"/>
      <c r="RWP38" s="177"/>
      <c r="RWQ38" s="120"/>
      <c r="RWR38" s="177"/>
      <c r="RWS38" s="120"/>
      <c r="RWT38" s="177"/>
      <c r="RWU38" s="120"/>
      <c r="RWV38" s="177"/>
      <c r="RWW38" s="120"/>
      <c r="RWX38" s="177"/>
      <c r="RWY38" s="120"/>
      <c r="RWZ38" s="177"/>
      <c r="RXA38" s="120"/>
      <c r="RXB38" s="177"/>
      <c r="RXC38" s="120"/>
      <c r="RXD38" s="177"/>
      <c r="RXE38" s="120"/>
      <c r="RXF38" s="177"/>
      <c r="RXG38" s="120"/>
      <c r="RXH38" s="177"/>
      <c r="RXI38" s="120"/>
      <c r="RXJ38" s="177"/>
      <c r="RXK38" s="120"/>
      <c r="RXL38" s="177"/>
      <c r="RXM38" s="120"/>
      <c r="RXN38" s="177"/>
      <c r="RXO38" s="120"/>
      <c r="RXP38" s="177"/>
      <c r="RXQ38" s="120"/>
      <c r="RXR38" s="177"/>
      <c r="RXS38" s="120"/>
      <c r="RXT38" s="177"/>
      <c r="RXU38" s="120"/>
      <c r="RXV38" s="177"/>
      <c r="RXW38" s="120"/>
      <c r="RXX38" s="177"/>
      <c r="RXY38" s="120"/>
      <c r="RXZ38" s="177"/>
      <c r="RYA38" s="120"/>
      <c r="RYB38" s="177"/>
      <c r="RYC38" s="120"/>
      <c r="RYD38" s="177"/>
      <c r="RYE38" s="120"/>
      <c r="RYF38" s="177"/>
      <c r="RYG38" s="120"/>
      <c r="RYH38" s="177"/>
      <c r="RYI38" s="120"/>
      <c r="RYJ38" s="177"/>
      <c r="RYK38" s="120"/>
      <c r="RYL38" s="177"/>
      <c r="RYM38" s="120"/>
      <c r="RYN38" s="177"/>
      <c r="RYO38" s="120"/>
      <c r="RYP38" s="177"/>
      <c r="RYQ38" s="120"/>
      <c r="RYR38" s="177"/>
      <c r="RYS38" s="120"/>
      <c r="RYT38" s="177"/>
      <c r="RYU38" s="120"/>
      <c r="RYV38" s="177"/>
      <c r="RYW38" s="120"/>
      <c r="RYX38" s="177"/>
      <c r="RYY38" s="120"/>
      <c r="RYZ38" s="177"/>
      <c r="RZA38" s="120"/>
      <c r="RZB38" s="177"/>
      <c r="RZC38" s="120"/>
      <c r="RZD38" s="177"/>
      <c r="RZE38" s="120"/>
      <c r="RZF38" s="177"/>
      <c r="RZG38" s="120"/>
      <c r="RZH38" s="177"/>
      <c r="RZI38" s="120"/>
      <c r="RZJ38" s="177"/>
      <c r="RZK38" s="120"/>
      <c r="RZL38" s="177"/>
      <c r="RZM38" s="120"/>
      <c r="RZN38" s="177"/>
      <c r="RZO38" s="120"/>
      <c r="RZP38" s="177"/>
      <c r="RZQ38" s="120"/>
      <c r="RZR38" s="177"/>
      <c r="RZS38" s="120"/>
      <c r="RZT38" s="177"/>
      <c r="RZU38" s="120"/>
      <c r="RZV38" s="177"/>
      <c r="RZW38" s="120"/>
      <c r="RZX38" s="177"/>
      <c r="RZY38" s="120"/>
      <c r="RZZ38" s="177"/>
      <c r="SAA38" s="120"/>
      <c r="SAB38" s="177"/>
      <c r="SAC38" s="120"/>
      <c r="SAD38" s="177"/>
      <c r="SAE38" s="120"/>
      <c r="SAF38" s="177"/>
      <c r="SAG38" s="120"/>
      <c r="SAH38" s="177"/>
      <c r="SAI38" s="120"/>
      <c r="SAJ38" s="177"/>
      <c r="SAK38" s="120"/>
      <c r="SAL38" s="177"/>
      <c r="SAM38" s="120"/>
      <c r="SAN38" s="177"/>
      <c r="SAO38" s="120"/>
      <c r="SAP38" s="177"/>
      <c r="SAQ38" s="120"/>
      <c r="SAR38" s="177"/>
      <c r="SAS38" s="120"/>
      <c r="SAT38" s="177"/>
      <c r="SAU38" s="120"/>
      <c r="SAV38" s="177"/>
      <c r="SAW38" s="120"/>
      <c r="SAX38" s="177"/>
      <c r="SAY38" s="120"/>
      <c r="SAZ38" s="177"/>
      <c r="SBA38" s="120"/>
      <c r="SBB38" s="177"/>
      <c r="SBC38" s="120"/>
      <c r="SBD38" s="177"/>
      <c r="SBE38" s="120"/>
      <c r="SBF38" s="177"/>
      <c r="SBG38" s="120"/>
      <c r="SBH38" s="177"/>
      <c r="SBI38" s="120"/>
      <c r="SBJ38" s="177"/>
      <c r="SBK38" s="120"/>
      <c r="SBL38" s="177"/>
      <c r="SBM38" s="120"/>
      <c r="SBN38" s="177"/>
      <c r="SBO38" s="120"/>
      <c r="SBP38" s="177"/>
      <c r="SBQ38" s="120"/>
      <c r="SBR38" s="177"/>
      <c r="SBS38" s="120"/>
      <c r="SBT38" s="177"/>
      <c r="SBU38" s="120"/>
      <c r="SBV38" s="177"/>
      <c r="SBW38" s="120"/>
      <c r="SBX38" s="177"/>
      <c r="SBY38" s="120"/>
      <c r="SBZ38" s="177"/>
      <c r="SCA38" s="120"/>
      <c r="SCB38" s="177"/>
      <c r="SCC38" s="120"/>
      <c r="SCD38" s="177"/>
      <c r="SCE38" s="120"/>
      <c r="SCF38" s="177"/>
      <c r="SCG38" s="120"/>
      <c r="SCH38" s="177"/>
      <c r="SCI38" s="120"/>
      <c r="SCJ38" s="177"/>
      <c r="SCK38" s="120"/>
      <c r="SCL38" s="177"/>
      <c r="SCM38" s="120"/>
      <c r="SCN38" s="177"/>
      <c r="SCO38" s="120"/>
      <c r="SCP38" s="177"/>
      <c r="SCQ38" s="120"/>
      <c r="SCR38" s="177"/>
      <c r="SCS38" s="120"/>
      <c r="SCT38" s="177"/>
      <c r="SCU38" s="120"/>
      <c r="SCV38" s="177"/>
      <c r="SCW38" s="120"/>
      <c r="SCX38" s="177"/>
      <c r="SCY38" s="120"/>
      <c r="SCZ38" s="177"/>
      <c r="SDA38" s="120"/>
      <c r="SDB38" s="177"/>
      <c r="SDC38" s="120"/>
      <c r="SDD38" s="177"/>
      <c r="SDE38" s="120"/>
      <c r="SDF38" s="177"/>
      <c r="SDG38" s="120"/>
      <c r="SDH38" s="177"/>
      <c r="SDI38" s="120"/>
      <c r="SDJ38" s="177"/>
      <c r="SDK38" s="120"/>
      <c r="SDL38" s="177"/>
      <c r="SDM38" s="120"/>
      <c r="SDN38" s="177"/>
      <c r="SDO38" s="120"/>
      <c r="SDP38" s="177"/>
      <c r="SDQ38" s="120"/>
      <c r="SDR38" s="177"/>
      <c r="SDS38" s="120"/>
      <c r="SDT38" s="177"/>
      <c r="SDU38" s="120"/>
      <c r="SDV38" s="177"/>
      <c r="SDW38" s="120"/>
      <c r="SDX38" s="177"/>
      <c r="SDY38" s="120"/>
      <c r="SDZ38" s="177"/>
      <c r="SEA38" s="120"/>
      <c r="SEB38" s="177"/>
      <c r="SEC38" s="120"/>
      <c r="SED38" s="177"/>
      <c r="SEE38" s="120"/>
      <c r="SEF38" s="177"/>
      <c r="SEG38" s="120"/>
      <c r="SEH38" s="177"/>
      <c r="SEI38" s="120"/>
      <c r="SEJ38" s="177"/>
      <c r="SEK38" s="120"/>
      <c r="SEL38" s="177"/>
      <c r="SEM38" s="120"/>
      <c r="SEN38" s="177"/>
      <c r="SEO38" s="120"/>
      <c r="SEP38" s="177"/>
      <c r="SEQ38" s="120"/>
      <c r="SER38" s="177"/>
      <c r="SES38" s="120"/>
      <c r="SET38" s="177"/>
      <c r="SEU38" s="120"/>
      <c r="SEV38" s="177"/>
      <c r="SEW38" s="120"/>
      <c r="SEX38" s="177"/>
      <c r="SEY38" s="120"/>
      <c r="SEZ38" s="177"/>
      <c r="SFA38" s="120"/>
      <c r="SFB38" s="177"/>
      <c r="SFC38" s="120"/>
      <c r="SFD38" s="177"/>
      <c r="SFE38" s="120"/>
      <c r="SFF38" s="177"/>
      <c r="SFG38" s="120"/>
      <c r="SFH38" s="177"/>
      <c r="SFI38" s="120"/>
      <c r="SFJ38" s="177"/>
      <c r="SFK38" s="120"/>
      <c r="SFL38" s="177"/>
      <c r="SFM38" s="120"/>
      <c r="SFN38" s="177"/>
      <c r="SFO38" s="120"/>
      <c r="SFP38" s="177"/>
      <c r="SFQ38" s="120"/>
      <c r="SFR38" s="177"/>
      <c r="SFS38" s="120"/>
      <c r="SFT38" s="177"/>
      <c r="SFU38" s="120"/>
      <c r="SFV38" s="177"/>
      <c r="SFW38" s="120"/>
      <c r="SFX38" s="177"/>
      <c r="SFY38" s="120"/>
      <c r="SFZ38" s="177"/>
      <c r="SGA38" s="120"/>
      <c r="SGB38" s="177"/>
      <c r="SGC38" s="120"/>
      <c r="SGD38" s="177"/>
      <c r="SGE38" s="120"/>
      <c r="SGF38" s="177"/>
      <c r="SGG38" s="120"/>
      <c r="SGH38" s="177"/>
      <c r="SGI38" s="120"/>
      <c r="SGJ38" s="177"/>
      <c r="SGK38" s="120"/>
      <c r="SGL38" s="177"/>
      <c r="SGM38" s="120"/>
      <c r="SGN38" s="177"/>
      <c r="SGO38" s="120"/>
      <c r="SGP38" s="177"/>
      <c r="SGQ38" s="120"/>
      <c r="SGR38" s="177"/>
      <c r="SGS38" s="120"/>
      <c r="SGT38" s="177"/>
      <c r="SGU38" s="120"/>
      <c r="SGV38" s="177"/>
      <c r="SGW38" s="120"/>
      <c r="SGX38" s="177"/>
      <c r="SGY38" s="120"/>
      <c r="SGZ38" s="177"/>
      <c r="SHA38" s="120"/>
      <c r="SHB38" s="177"/>
      <c r="SHC38" s="120"/>
      <c r="SHD38" s="177"/>
      <c r="SHE38" s="120"/>
      <c r="SHF38" s="177"/>
      <c r="SHG38" s="120"/>
      <c r="SHH38" s="177"/>
      <c r="SHI38" s="120"/>
      <c r="SHJ38" s="177"/>
      <c r="SHK38" s="120"/>
      <c r="SHL38" s="177"/>
      <c r="SHM38" s="120"/>
      <c r="SHN38" s="177"/>
      <c r="SHO38" s="120"/>
      <c r="SHP38" s="177"/>
      <c r="SHQ38" s="120"/>
      <c r="SHR38" s="177"/>
      <c r="SHS38" s="120"/>
      <c r="SHT38" s="177"/>
      <c r="SHU38" s="120"/>
      <c r="SHV38" s="177"/>
      <c r="SHW38" s="120"/>
      <c r="SHX38" s="177"/>
      <c r="SHY38" s="120"/>
      <c r="SHZ38" s="177"/>
      <c r="SIA38" s="120"/>
      <c r="SIB38" s="177"/>
      <c r="SIC38" s="120"/>
      <c r="SID38" s="177"/>
      <c r="SIE38" s="120"/>
      <c r="SIF38" s="177"/>
      <c r="SIG38" s="120"/>
      <c r="SIH38" s="177"/>
      <c r="SII38" s="120"/>
      <c r="SIJ38" s="177"/>
      <c r="SIK38" s="120"/>
      <c r="SIL38" s="177"/>
      <c r="SIM38" s="120"/>
      <c r="SIN38" s="177"/>
      <c r="SIO38" s="120"/>
      <c r="SIP38" s="177"/>
      <c r="SIQ38" s="120"/>
      <c r="SIR38" s="177"/>
      <c r="SIS38" s="120"/>
      <c r="SIT38" s="177"/>
      <c r="SIU38" s="120"/>
      <c r="SIV38" s="177"/>
      <c r="SIW38" s="120"/>
      <c r="SIX38" s="177"/>
      <c r="SIY38" s="120"/>
      <c r="SIZ38" s="177"/>
      <c r="SJA38" s="120"/>
      <c r="SJB38" s="177"/>
      <c r="SJC38" s="120"/>
      <c r="SJD38" s="177"/>
      <c r="SJE38" s="120"/>
      <c r="SJF38" s="177"/>
      <c r="SJG38" s="120"/>
      <c r="SJH38" s="177"/>
      <c r="SJI38" s="120"/>
      <c r="SJJ38" s="177"/>
      <c r="SJK38" s="120"/>
      <c r="SJL38" s="177"/>
      <c r="SJM38" s="120"/>
      <c r="SJN38" s="177"/>
      <c r="SJO38" s="120"/>
      <c r="SJP38" s="177"/>
      <c r="SJQ38" s="120"/>
      <c r="SJR38" s="177"/>
      <c r="SJS38" s="120"/>
      <c r="SJT38" s="177"/>
      <c r="SJU38" s="120"/>
      <c r="SJV38" s="177"/>
      <c r="SJW38" s="120"/>
      <c r="SJX38" s="177"/>
      <c r="SJY38" s="120"/>
      <c r="SJZ38" s="177"/>
      <c r="SKA38" s="120"/>
      <c r="SKB38" s="177"/>
      <c r="SKC38" s="120"/>
      <c r="SKD38" s="177"/>
      <c r="SKE38" s="120"/>
      <c r="SKF38" s="177"/>
      <c r="SKG38" s="120"/>
      <c r="SKH38" s="177"/>
      <c r="SKI38" s="120"/>
      <c r="SKJ38" s="177"/>
      <c r="SKK38" s="120"/>
      <c r="SKL38" s="177"/>
      <c r="SKM38" s="120"/>
      <c r="SKN38" s="177"/>
      <c r="SKO38" s="120"/>
      <c r="SKP38" s="177"/>
      <c r="SKQ38" s="120"/>
      <c r="SKR38" s="177"/>
      <c r="SKS38" s="120"/>
      <c r="SKT38" s="177"/>
      <c r="SKU38" s="120"/>
      <c r="SKV38" s="177"/>
      <c r="SKW38" s="120"/>
      <c r="SKX38" s="177"/>
      <c r="SKY38" s="120"/>
      <c r="SKZ38" s="177"/>
      <c r="SLA38" s="120"/>
      <c r="SLB38" s="177"/>
      <c r="SLC38" s="120"/>
      <c r="SLD38" s="177"/>
      <c r="SLE38" s="120"/>
      <c r="SLF38" s="177"/>
      <c r="SLG38" s="120"/>
      <c r="SLH38" s="177"/>
      <c r="SLI38" s="120"/>
      <c r="SLJ38" s="177"/>
      <c r="SLK38" s="120"/>
      <c r="SLL38" s="177"/>
      <c r="SLM38" s="120"/>
      <c r="SLN38" s="177"/>
      <c r="SLO38" s="120"/>
      <c r="SLP38" s="177"/>
      <c r="SLQ38" s="120"/>
      <c r="SLR38" s="177"/>
      <c r="SLS38" s="120"/>
      <c r="SLT38" s="177"/>
      <c r="SLU38" s="120"/>
      <c r="SLV38" s="177"/>
      <c r="SLW38" s="120"/>
      <c r="SLX38" s="177"/>
      <c r="SLY38" s="120"/>
      <c r="SLZ38" s="177"/>
      <c r="SMA38" s="120"/>
      <c r="SMB38" s="177"/>
      <c r="SMC38" s="120"/>
      <c r="SMD38" s="177"/>
      <c r="SME38" s="120"/>
      <c r="SMF38" s="177"/>
      <c r="SMG38" s="120"/>
      <c r="SMH38" s="177"/>
      <c r="SMI38" s="120"/>
      <c r="SMJ38" s="177"/>
      <c r="SMK38" s="120"/>
      <c r="SML38" s="177"/>
      <c r="SMM38" s="120"/>
      <c r="SMN38" s="177"/>
      <c r="SMO38" s="120"/>
      <c r="SMP38" s="177"/>
      <c r="SMQ38" s="120"/>
      <c r="SMR38" s="177"/>
      <c r="SMS38" s="120"/>
      <c r="SMT38" s="177"/>
      <c r="SMU38" s="120"/>
      <c r="SMV38" s="177"/>
      <c r="SMW38" s="120"/>
      <c r="SMX38" s="177"/>
      <c r="SMY38" s="120"/>
      <c r="SMZ38" s="177"/>
      <c r="SNA38" s="120"/>
      <c r="SNB38" s="177"/>
      <c r="SNC38" s="120"/>
      <c r="SND38" s="177"/>
      <c r="SNE38" s="120"/>
      <c r="SNF38" s="177"/>
      <c r="SNG38" s="120"/>
      <c r="SNH38" s="177"/>
      <c r="SNI38" s="120"/>
      <c r="SNJ38" s="177"/>
      <c r="SNK38" s="120"/>
      <c r="SNL38" s="177"/>
      <c r="SNM38" s="120"/>
      <c r="SNN38" s="177"/>
      <c r="SNO38" s="120"/>
      <c r="SNP38" s="177"/>
      <c r="SNQ38" s="120"/>
      <c r="SNR38" s="177"/>
      <c r="SNS38" s="120"/>
      <c r="SNT38" s="177"/>
      <c r="SNU38" s="120"/>
      <c r="SNV38" s="177"/>
      <c r="SNW38" s="120"/>
      <c r="SNX38" s="177"/>
      <c r="SNY38" s="120"/>
      <c r="SNZ38" s="177"/>
      <c r="SOA38" s="120"/>
      <c r="SOB38" s="177"/>
      <c r="SOC38" s="120"/>
      <c r="SOD38" s="177"/>
      <c r="SOE38" s="120"/>
      <c r="SOF38" s="177"/>
      <c r="SOG38" s="120"/>
      <c r="SOH38" s="177"/>
      <c r="SOI38" s="120"/>
      <c r="SOJ38" s="177"/>
      <c r="SOK38" s="120"/>
      <c r="SOL38" s="177"/>
      <c r="SOM38" s="120"/>
      <c r="SON38" s="177"/>
      <c r="SOO38" s="120"/>
      <c r="SOP38" s="177"/>
      <c r="SOQ38" s="120"/>
      <c r="SOR38" s="177"/>
      <c r="SOS38" s="120"/>
      <c r="SOT38" s="177"/>
      <c r="SOU38" s="120"/>
      <c r="SOV38" s="177"/>
      <c r="SOW38" s="120"/>
      <c r="SOX38" s="177"/>
      <c r="SOY38" s="120"/>
      <c r="SOZ38" s="177"/>
      <c r="SPA38" s="120"/>
      <c r="SPB38" s="177"/>
      <c r="SPC38" s="120"/>
      <c r="SPD38" s="177"/>
      <c r="SPE38" s="120"/>
      <c r="SPF38" s="177"/>
      <c r="SPG38" s="120"/>
      <c r="SPH38" s="177"/>
      <c r="SPI38" s="120"/>
      <c r="SPJ38" s="177"/>
      <c r="SPK38" s="120"/>
      <c r="SPL38" s="177"/>
      <c r="SPM38" s="120"/>
      <c r="SPN38" s="177"/>
      <c r="SPO38" s="120"/>
      <c r="SPP38" s="177"/>
      <c r="SPQ38" s="120"/>
      <c r="SPR38" s="177"/>
      <c r="SPS38" s="120"/>
      <c r="SPT38" s="177"/>
      <c r="SPU38" s="120"/>
      <c r="SPV38" s="177"/>
      <c r="SPW38" s="120"/>
      <c r="SPX38" s="177"/>
      <c r="SPY38" s="120"/>
      <c r="SPZ38" s="177"/>
      <c r="SQA38" s="120"/>
      <c r="SQB38" s="177"/>
      <c r="SQC38" s="120"/>
      <c r="SQD38" s="177"/>
      <c r="SQE38" s="120"/>
      <c r="SQF38" s="177"/>
      <c r="SQG38" s="120"/>
      <c r="SQH38" s="177"/>
      <c r="SQI38" s="120"/>
      <c r="SQJ38" s="177"/>
      <c r="SQK38" s="120"/>
      <c r="SQL38" s="177"/>
      <c r="SQM38" s="120"/>
      <c r="SQN38" s="177"/>
      <c r="SQO38" s="120"/>
      <c r="SQP38" s="177"/>
      <c r="SQQ38" s="120"/>
      <c r="SQR38" s="177"/>
      <c r="SQS38" s="120"/>
      <c r="SQT38" s="177"/>
      <c r="SQU38" s="120"/>
      <c r="SQV38" s="177"/>
      <c r="SQW38" s="120"/>
      <c r="SQX38" s="177"/>
      <c r="SQY38" s="120"/>
      <c r="SQZ38" s="177"/>
      <c r="SRA38" s="120"/>
      <c r="SRB38" s="177"/>
      <c r="SRC38" s="120"/>
      <c r="SRD38" s="177"/>
      <c r="SRE38" s="120"/>
      <c r="SRF38" s="177"/>
      <c r="SRG38" s="120"/>
      <c r="SRH38" s="177"/>
      <c r="SRI38" s="120"/>
      <c r="SRJ38" s="177"/>
      <c r="SRK38" s="120"/>
      <c r="SRL38" s="177"/>
      <c r="SRM38" s="120"/>
      <c r="SRN38" s="177"/>
      <c r="SRO38" s="120"/>
      <c r="SRP38" s="177"/>
      <c r="SRQ38" s="120"/>
      <c r="SRR38" s="177"/>
      <c r="SRS38" s="120"/>
      <c r="SRT38" s="177"/>
      <c r="SRU38" s="120"/>
      <c r="SRV38" s="177"/>
      <c r="SRW38" s="120"/>
      <c r="SRX38" s="177"/>
      <c r="SRY38" s="120"/>
      <c r="SRZ38" s="177"/>
      <c r="SSA38" s="120"/>
      <c r="SSB38" s="177"/>
      <c r="SSC38" s="120"/>
      <c r="SSD38" s="177"/>
      <c r="SSE38" s="120"/>
      <c r="SSF38" s="177"/>
      <c r="SSG38" s="120"/>
      <c r="SSH38" s="177"/>
      <c r="SSI38" s="120"/>
      <c r="SSJ38" s="177"/>
      <c r="SSK38" s="120"/>
      <c r="SSL38" s="177"/>
      <c r="SSM38" s="120"/>
      <c r="SSN38" s="177"/>
      <c r="SSO38" s="120"/>
      <c r="SSP38" s="177"/>
      <c r="SSQ38" s="120"/>
      <c r="SSR38" s="177"/>
      <c r="SSS38" s="120"/>
      <c r="SST38" s="177"/>
      <c r="SSU38" s="120"/>
      <c r="SSV38" s="177"/>
      <c r="SSW38" s="120"/>
      <c r="SSX38" s="177"/>
      <c r="SSY38" s="120"/>
      <c r="SSZ38" s="177"/>
      <c r="STA38" s="120"/>
      <c r="STB38" s="177"/>
      <c r="STC38" s="120"/>
      <c r="STD38" s="177"/>
      <c r="STE38" s="120"/>
      <c r="STF38" s="177"/>
      <c r="STG38" s="120"/>
      <c r="STH38" s="177"/>
      <c r="STI38" s="120"/>
      <c r="STJ38" s="177"/>
      <c r="STK38" s="120"/>
      <c r="STL38" s="177"/>
      <c r="STM38" s="120"/>
      <c r="STN38" s="177"/>
      <c r="STO38" s="120"/>
      <c r="STP38" s="177"/>
      <c r="STQ38" s="120"/>
      <c r="STR38" s="177"/>
      <c r="STS38" s="120"/>
      <c r="STT38" s="177"/>
      <c r="STU38" s="120"/>
      <c r="STV38" s="177"/>
      <c r="STW38" s="120"/>
      <c r="STX38" s="177"/>
      <c r="STY38" s="120"/>
      <c r="STZ38" s="177"/>
      <c r="SUA38" s="120"/>
      <c r="SUB38" s="177"/>
      <c r="SUC38" s="120"/>
      <c r="SUD38" s="177"/>
      <c r="SUE38" s="120"/>
      <c r="SUF38" s="177"/>
      <c r="SUG38" s="120"/>
      <c r="SUH38" s="177"/>
      <c r="SUI38" s="120"/>
      <c r="SUJ38" s="177"/>
      <c r="SUK38" s="120"/>
      <c r="SUL38" s="177"/>
      <c r="SUM38" s="120"/>
      <c r="SUN38" s="177"/>
      <c r="SUO38" s="120"/>
      <c r="SUP38" s="177"/>
      <c r="SUQ38" s="120"/>
      <c r="SUR38" s="177"/>
      <c r="SUS38" s="120"/>
      <c r="SUT38" s="177"/>
      <c r="SUU38" s="120"/>
      <c r="SUV38" s="177"/>
      <c r="SUW38" s="120"/>
      <c r="SUX38" s="177"/>
      <c r="SUY38" s="120"/>
      <c r="SUZ38" s="177"/>
      <c r="SVA38" s="120"/>
      <c r="SVB38" s="177"/>
      <c r="SVC38" s="120"/>
      <c r="SVD38" s="177"/>
      <c r="SVE38" s="120"/>
      <c r="SVF38" s="177"/>
      <c r="SVG38" s="120"/>
      <c r="SVH38" s="177"/>
      <c r="SVI38" s="120"/>
      <c r="SVJ38" s="177"/>
      <c r="SVK38" s="120"/>
      <c r="SVL38" s="177"/>
      <c r="SVM38" s="120"/>
      <c r="SVN38" s="177"/>
      <c r="SVO38" s="120"/>
      <c r="SVP38" s="177"/>
      <c r="SVQ38" s="120"/>
      <c r="SVR38" s="177"/>
      <c r="SVS38" s="120"/>
      <c r="SVT38" s="177"/>
      <c r="SVU38" s="120"/>
      <c r="SVV38" s="177"/>
      <c r="SVW38" s="120"/>
      <c r="SVX38" s="177"/>
      <c r="SVY38" s="120"/>
      <c r="SVZ38" s="177"/>
      <c r="SWA38" s="120"/>
      <c r="SWB38" s="177"/>
      <c r="SWC38" s="120"/>
      <c r="SWD38" s="177"/>
      <c r="SWE38" s="120"/>
      <c r="SWF38" s="177"/>
      <c r="SWG38" s="120"/>
      <c r="SWH38" s="177"/>
      <c r="SWI38" s="120"/>
      <c r="SWJ38" s="177"/>
      <c r="SWK38" s="120"/>
      <c r="SWL38" s="177"/>
      <c r="SWM38" s="120"/>
      <c r="SWN38" s="177"/>
      <c r="SWO38" s="120"/>
      <c r="SWP38" s="177"/>
      <c r="SWQ38" s="120"/>
      <c r="SWR38" s="177"/>
      <c r="SWS38" s="120"/>
      <c r="SWT38" s="177"/>
      <c r="SWU38" s="120"/>
      <c r="SWV38" s="177"/>
      <c r="SWW38" s="120"/>
      <c r="SWX38" s="177"/>
      <c r="SWY38" s="120"/>
      <c r="SWZ38" s="177"/>
      <c r="SXA38" s="120"/>
      <c r="SXB38" s="177"/>
      <c r="SXC38" s="120"/>
      <c r="SXD38" s="177"/>
      <c r="SXE38" s="120"/>
      <c r="SXF38" s="177"/>
      <c r="SXG38" s="120"/>
      <c r="SXH38" s="177"/>
      <c r="SXI38" s="120"/>
      <c r="SXJ38" s="177"/>
      <c r="SXK38" s="120"/>
      <c r="SXL38" s="177"/>
      <c r="SXM38" s="120"/>
      <c r="SXN38" s="177"/>
      <c r="SXO38" s="120"/>
      <c r="SXP38" s="177"/>
      <c r="SXQ38" s="120"/>
      <c r="SXR38" s="177"/>
      <c r="SXS38" s="120"/>
      <c r="SXT38" s="177"/>
      <c r="SXU38" s="120"/>
      <c r="SXV38" s="177"/>
      <c r="SXW38" s="120"/>
      <c r="SXX38" s="177"/>
      <c r="SXY38" s="120"/>
      <c r="SXZ38" s="177"/>
      <c r="SYA38" s="120"/>
      <c r="SYB38" s="177"/>
      <c r="SYC38" s="120"/>
      <c r="SYD38" s="177"/>
      <c r="SYE38" s="120"/>
      <c r="SYF38" s="177"/>
      <c r="SYG38" s="120"/>
      <c r="SYH38" s="177"/>
      <c r="SYI38" s="120"/>
      <c r="SYJ38" s="177"/>
      <c r="SYK38" s="120"/>
      <c r="SYL38" s="177"/>
      <c r="SYM38" s="120"/>
      <c r="SYN38" s="177"/>
      <c r="SYO38" s="120"/>
      <c r="SYP38" s="177"/>
      <c r="SYQ38" s="120"/>
      <c r="SYR38" s="177"/>
      <c r="SYS38" s="120"/>
      <c r="SYT38" s="177"/>
      <c r="SYU38" s="120"/>
      <c r="SYV38" s="177"/>
      <c r="SYW38" s="120"/>
      <c r="SYX38" s="177"/>
      <c r="SYY38" s="120"/>
      <c r="SYZ38" s="177"/>
      <c r="SZA38" s="120"/>
      <c r="SZB38" s="177"/>
      <c r="SZC38" s="120"/>
      <c r="SZD38" s="177"/>
      <c r="SZE38" s="120"/>
      <c r="SZF38" s="177"/>
      <c r="SZG38" s="120"/>
      <c r="SZH38" s="177"/>
      <c r="SZI38" s="120"/>
      <c r="SZJ38" s="177"/>
      <c r="SZK38" s="120"/>
      <c r="SZL38" s="177"/>
      <c r="SZM38" s="120"/>
      <c r="SZN38" s="177"/>
      <c r="SZO38" s="120"/>
      <c r="SZP38" s="177"/>
      <c r="SZQ38" s="120"/>
      <c r="SZR38" s="177"/>
      <c r="SZS38" s="120"/>
      <c r="SZT38" s="177"/>
      <c r="SZU38" s="120"/>
      <c r="SZV38" s="177"/>
      <c r="SZW38" s="120"/>
      <c r="SZX38" s="177"/>
      <c r="SZY38" s="120"/>
      <c r="SZZ38" s="177"/>
      <c r="TAA38" s="120"/>
      <c r="TAB38" s="177"/>
      <c r="TAC38" s="120"/>
      <c r="TAD38" s="177"/>
      <c r="TAE38" s="120"/>
      <c r="TAF38" s="177"/>
      <c r="TAG38" s="120"/>
      <c r="TAH38" s="177"/>
      <c r="TAI38" s="120"/>
      <c r="TAJ38" s="177"/>
      <c r="TAK38" s="120"/>
      <c r="TAL38" s="177"/>
      <c r="TAM38" s="120"/>
      <c r="TAN38" s="177"/>
      <c r="TAO38" s="120"/>
      <c r="TAP38" s="177"/>
      <c r="TAQ38" s="120"/>
      <c r="TAR38" s="177"/>
      <c r="TAS38" s="120"/>
      <c r="TAT38" s="177"/>
      <c r="TAU38" s="120"/>
      <c r="TAV38" s="177"/>
      <c r="TAW38" s="120"/>
      <c r="TAX38" s="177"/>
      <c r="TAY38" s="120"/>
      <c r="TAZ38" s="177"/>
      <c r="TBA38" s="120"/>
      <c r="TBB38" s="177"/>
      <c r="TBC38" s="120"/>
      <c r="TBD38" s="177"/>
      <c r="TBE38" s="120"/>
      <c r="TBF38" s="177"/>
      <c r="TBG38" s="120"/>
      <c r="TBH38" s="177"/>
      <c r="TBI38" s="120"/>
      <c r="TBJ38" s="177"/>
      <c r="TBK38" s="120"/>
      <c r="TBL38" s="177"/>
      <c r="TBM38" s="120"/>
      <c r="TBN38" s="177"/>
      <c r="TBO38" s="120"/>
      <c r="TBP38" s="177"/>
      <c r="TBQ38" s="120"/>
      <c r="TBR38" s="177"/>
      <c r="TBS38" s="120"/>
      <c r="TBT38" s="177"/>
      <c r="TBU38" s="120"/>
      <c r="TBV38" s="177"/>
      <c r="TBW38" s="120"/>
      <c r="TBX38" s="177"/>
      <c r="TBY38" s="120"/>
      <c r="TBZ38" s="177"/>
      <c r="TCA38" s="120"/>
      <c r="TCB38" s="177"/>
      <c r="TCC38" s="120"/>
      <c r="TCD38" s="177"/>
      <c r="TCE38" s="120"/>
      <c r="TCF38" s="177"/>
      <c r="TCG38" s="120"/>
      <c r="TCH38" s="177"/>
      <c r="TCI38" s="120"/>
      <c r="TCJ38" s="177"/>
      <c r="TCK38" s="120"/>
      <c r="TCL38" s="177"/>
      <c r="TCM38" s="120"/>
      <c r="TCN38" s="177"/>
      <c r="TCO38" s="120"/>
      <c r="TCP38" s="177"/>
      <c r="TCQ38" s="120"/>
      <c r="TCR38" s="177"/>
      <c r="TCS38" s="120"/>
      <c r="TCT38" s="177"/>
      <c r="TCU38" s="120"/>
      <c r="TCV38" s="177"/>
      <c r="TCW38" s="120"/>
      <c r="TCX38" s="177"/>
      <c r="TCY38" s="120"/>
      <c r="TCZ38" s="177"/>
      <c r="TDA38" s="120"/>
      <c r="TDB38" s="177"/>
      <c r="TDC38" s="120"/>
      <c r="TDD38" s="177"/>
      <c r="TDE38" s="120"/>
      <c r="TDF38" s="177"/>
      <c r="TDG38" s="120"/>
      <c r="TDH38" s="177"/>
      <c r="TDI38" s="120"/>
      <c r="TDJ38" s="177"/>
      <c r="TDK38" s="120"/>
      <c r="TDL38" s="177"/>
      <c r="TDM38" s="120"/>
      <c r="TDN38" s="177"/>
      <c r="TDO38" s="120"/>
      <c r="TDP38" s="177"/>
      <c r="TDQ38" s="120"/>
      <c r="TDR38" s="177"/>
      <c r="TDS38" s="120"/>
      <c r="TDT38" s="177"/>
      <c r="TDU38" s="120"/>
      <c r="TDV38" s="177"/>
      <c r="TDW38" s="120"/>
      <c r="TDX38" s="177"/>
      <c r="TDY38" s="120"/>
      <c r="TDZ38" s="177"/>
      <c r="TEA38" s="120"/>
      <c r="TEB38" s="177"/>
      <c r="TEC38" s="120"/>
      <c r="TED38" s="177"/>
      <c r="TEE38" s="120"/>
      <c r="TEF38" s="177"/>
      <c r="TEG38" s="120"/>
      <c r="TEH38" s="177"/>
      <c r="TEI38" s="120"/>
      <c r="TEJ38" s="177"/>
      <c r="TEK38" s="120"/>
      <c r="TEL38" s="177"/>
      <c r="TEM38" s="120"/>
      <c r="TEN38" s="177"/>
      <c r="TEO38" s="120"/>
      <c r="TEP38" s="177"/>
      <c r="TEQ38" s="120"/>
      <c r="TER38" s="177"/>
      <c r="TES38" s="120"/>
      <c r="TET38" s="177"/>
      <c r="TEU38" s="120"/>
      <c r="TEV38" s="177"/>
      <c r="TEW38" s="120"/>
      <c r="TEX38" s="177"/>
      <c r="TEY38" s="120"/>
      <c r="TEZ38" s="177"/>
      <c r="TFA38" s="120"/>
      <c r="TFB38" s="177"/>
      <c r="TFC38" s="120"/>
      <c r="TFD38" s="177"/>
      <c r="TFE38" s="120"/>
      <c r="TFF38" s="177"/>
      <c r="TFG38" s="120"/>
      <c r="TFH38" s="177"/>
      <c r="TFI38" s="120"/>
      <c r="TFJ38" s="177"/>
      <c r="TFK38" s="120"/>
      <c r="TFL38" s="177"/>
      <c r="TFM38" s="120"/>
      <c r="TFN38" s="177"/>
      <c r="TFO38" s="120"/>
      <c r="TFP38" s="177"/>
      <c r="TFQ38" s="120"/>
      <c r="TFR38" s="177"/>
      <c r="TFS38" s="120"/>
      <c r="TFT38" s="177"/>
      <c r="TFU38" s="120"/>
      <c r="TFV38" s="177"/>
      <c r="TFW38" s="120"/>
      <c r="TFX38" s="177"/>
      <c r="TFY38" s="120"/>
      <c r="TFZ38" s="177"/>
      <c r="TGA38" s="120"/>
      <c r="TGB38" s="177"/>
      <c r="TGC38" s="120"/>
      <c r="TGD38" s="177"/>
      <c r="TGE38" s="120"/>
      <c r="TGF38" s="177"/>
      <c r="TGG38" s="120"/>
      <c r="TGH38" s="177"/>
      <c r="TGI38" s="120"/>
      <c r="TGJ38" s="177"/>
      <c r="TGK38" s="120"/>
      <c r="TGL38" s="177"/>
      <c r="TGM38" s="120"/>
      <c r="TGN38" s="177"/>
      <c r="TGO38" s="120"/>
      <c r="TGP38" s="177"/>
      <c r="TGQ38" s="120"/>
      <c r="TGR38" s="177"/>
      <c r="TGS38" s="120"/>
      <c r="TGT38" s="177"/>
      <c r="TGU38" s="120"/>
      <c r="TGV38" s="177"/>
      <c r="TGW38" s="120"/>
      <c r="TGX38" s="177"/>
      <c r="TGY38" s="120"/>
      <c r="TGZ38" s="177"/>
      <c r="THA38" s="120"/>
      <c r="THB38" s="177"/>
      <c r="THC38" s="120"/>
      <c r="THD38" s="177"/>
      <c r="THE38" s="120"/>
      <c r="THF38" s="177"/>
      <c r="THG38" s="120"/>
      <c r="THH38" s="177"/>
      <c r="THI38" s="120"/>
      <c r="THJ38" s="177"/>
      <c r="THK38" s="120"/>
      <c r="THL38" s="177"/>
      <c r="THM38" s="120"/>
      <c r="THN38" s="177"/>
      <c r="THO38" s="120"/>
      <c r="THP38" s="177"/>
      <c r="THQ38" s="120"/>
      <c r="THR38" s="177"/>
      <c r="THS38" s="120"/>
      <c r="THT38" s="177"/>
      <c r="THU38" s="120"/>
      <c r="THV38" s="177"/>
      <c r="THW38" s="120"/>
      <c r="THX38" s="177"/>
      <c r="THY38" s="120"/>
      <c r="THZ38" s="177"/>
      <c r="TIA38" s="120"/>
      <c r="TIB38" s="177"/>
      <c r="TIC38" s="120"/>
      <c r="TID38" s="177"/>
      <c r="TIE38" s="120"/>
      <c r="TIF38" s="177"/>
      <c r="TIG38" s="120"/>
      <c r="TIH38" s="177"/>
      <c r="TII38" s="120"/>
      <c r="TIJ38" s="177"/>
      <c r="TIK38" s="120"/>
      <c r="TIL38" s="177"/>
      <c r="TIM38" s="120"/>
      <c r="TIN38" s="177"/>
      <c r="TIO38" s="120"/>
      <c r="TIP38" s="177"/>
      <c r="TIQ38" s="120"/>
      <c r="TIR38" s="177"/>
      <c r="TIS38" s="120"/>
      <c r="TIT38" s="177"/>
      <c r="TIU38" s="120"/>
      <c r="TIV38" s="177"/>
      <c r="TIW38" s="120"/>
      <c r="TIX38" s="177"/>
      <c r="TIY38" s="120"/>
      <c r="TIZ38" s="177"/>
      <c r="TJA38" s="120"/>
      <c r="TJB38" s="177"/>
      <c r="TJC38" s="120"/>
      <c r="TJD38" s="177"/>
      <c r="TJE38" s="120"/>
      <c r="TJF38" s="177"/>
      <c r="TJG38" s="120"/>
      <c r="TJH38" s="177"/>
      <c r="TJI38" s="120"/>
      <c r="TJJ38" s="177"/>
      <c r="TJK38" s="120"/>
      <c r="TJL38" s="177"/>
      <c r="TJM38" s="120"/>
      <c r="TJN38" s="177"/>
      <c r="TJO38" s="120"/>
      <c r="TJP38" s="177"/>
      <c r="TJQ38" s="120"/>
      <c r="TJR38" s="177"/>
      <c r="TJS38" s="120"/>
      <c r="TJT38" s="177"/>
      <c r="TJU38" s="120"/>
      <c r="TJV38" s="177"/>
      <c r="TJW38" s="120"/>
      <c r="TJX38" s="177"/>
      <c r="TJY38" s="120"/>
      <c r="TJZ38" s="177"/>
      <c r="TKA38" s="120"/>
      <c r="TKB38" s="177"/>
      <c r="TKC38" s="120"/>
      <c r="TKD38" s="177"/>
      <c r="TKE38" s="120"/>
      <c r="TKF38" s="177"/>
      <c r="TKG38" s="120"/>
      <c r="TKH38" s="177"/>
      <c r="TKI38" s="120"/>
      <c r="TKJ38" s="177"/>
      <c r="TKK38" s="120"/>
      <c r="TKL38" s="177"/>
      <c r="TKM38" s="120"/>
      <c r="TKN38" s="177"/>
      <c r="TKO38" s="120"/>
      <c r="TKP38" s="177"/>
      <c r="TKQ38" s="120"/>
      <c r="TKR38" s="177"/>
      <c r="TKS38" s="120"/>
      <c r="TKT38" s="177"/>
      <c r="TKU38" s="120"/>
      <c r="TKV38" s="177"/>
      <c r="TKW38" s="120"/>
      <c r="TKX38" s="177"/>
      <c r="TKY38" s="120"/>
      <c r="TKZ38" s="177"/>
      <c r="TLA38" s="120"/>
      <c r="TLB38" s="177"/>
      <c r="TLC38" s="120"/>
      <c r="TLD38" s="177"/>
      <c r="TLE38" s="120"/>
      <c r="TLF38" s="177"/>
      <c r="TLG38" s="120"/>
      <c r="TLH38" s="177"/>
      <c r="TLI38" s="120"/>
      <c r="TLJ38" s="177"/>
      <c r="TLK38" s="120"/>
      <c r="TLL38" s="177"/>
      <c r="TLM38" s="120"/>
      <c r="TLN38" s="177"/>
      <c r="TLO38" s="120"/>
      <c r="TLP38" s="177"/>
      <c r="TLQ38" s="120"/>
      <c r="TLR38" s="177"/>
      <c r="TLS38" s="120"/>
      <c r="TLT38" s="177"/>
      <c r="TLU38" s="120"/>
      <c r="TLV38" s="177"/>
      <c r="TLW38" s="120"/>
      <c r="TLX38" s="177"/>
      <c r="TLY38" s="120"/>
      <c r="TLZ38" s="177"/>
      <c r="TMA38" s="120"/>
      <c r="TMB38" s="177"/>
      <c r="TMC38" s="120"/>
      <c r="TMD38" s="177"/>
      <c r="TME38" s="120"/>
      <c r="TMF38" s="177"/>
      <c r="TMG38" s="120"/>
      <c r="TMH38" s="177"/>
      <c r="TMI38" s="120"/>
      <c r="TMJ38" s="177"/>
      <c r="TMK38" s="120"/>
      <c r="TML38" s="177"/>
      <c r="TMM38" s="120"/>
      <c r="TMN38" s="177"/>
      <c r="TMO38" s="120"/>
      <c r="TMP38" s="177"/>
      <c r="TMQ38" s="120"/>
      <c r="TMR38" s="177"/>
      <c r="TMS38" s="120"/>
      <c r="TMT38" s="177"/>
      <c r="TMU38" s="120"/>
      <c r="TMV38" s="177"/>
      <c r="TMW38" s="120"/>
      <c r="TMX38" s="177"/>
      <c r="TMY38" s="120"/>
      <c r="TMZ38" s="177"/>
      <c r="TNA38" s="120"/>
      <c r="TNB38" s="177"/>
      <c r="TNC38" s="120"/>
      <c r="TND38" s="177"/>
      <c r="TNE38" s="120"/>
      <c r="TNF38" s="177"/>
      <c r="TNG38" s="120"/>
      <c r="TNH38" s="177"/>
      <c r="TNI38" s="120"/>
      <c r="TNJ38" s="177"/>
      <c r="TNK38" s="120"/>
      <c r="TNL38" s="177"/>
      <c r="TNM38" s="120"/>
      <c r="TNN38" s="177"/>
      <c r="TNO38" s="120"/>
      <c r="TNP38" s="177"/>
      <c r="TNQ38" s="120"/>
      <c r="TNR38" s="177"/>
      <c r="TNS38" s="120"/>
      <c r="TNT38" s="177"/>
      <c r="TNU38" s="120"/>
      <c r="TNV38" s="177"/>
      <c r="TNW38" s="120"/>
      <c r="TNX38" s="177"/>
      <c r="TNY38" s="120"/>
      <c r="TNZ38" s="177"/>
      <c r="TOA38" s="120"/>
      <c r="TOB38" s="177"/>
      <c r="TOC38" s="120"/>
      <c r="TOD38" s="177"/>
      <c r="TOE38" s="120"/>
      <c r="TOF38" s="177"/>
      <c r="TOG38" s="120"/>
      <c r="TOH38" s="177"/>
      <c r="TOI38" s="120"/>
      <c r="TOJ38" s="177"/>
      <c r="TOK38" s="120"/>
      <c r="TOL38" s="177"/>
      <c r="TOM38" s="120"/>
      <c r="TON38" s="177"/>
      <c r="TOO38" s="120"/>
      <c r="TOP38" s="177"/>
      <c r="TOQ38" s="120"/>
      <c r="TOR38" s="177"/>
      <c r="TOS38" s="120"/>
      <c r="TOT38" s="177"/>
      <c r="TOU38" s="120"/>
      <c r="TOV38" s="177"/>
      <c r="TOW38" s="120"/>
      <c r="TOX38" s="177"/>
      <c r="TOY38" s="120"/>
      <c r="TOZ38" s="177"/>
      <c r="TPA38" s="120"/>
      <c r="TPB38" s="177"/>
      <c r="TPC38" s="120"/>
      <c r="TPD38" s="177"/>
      <c r="TPE38" s="120"/>
      <c r="TPF38" s="177"/>
      <c r="TPG38" s="120"/>
      <c r="TPH38" s="177"/>
      <c r="TPI38" s="120"/>
      <c r="TPJ38" s="177"/>
      <c r="TPK38" s="120"/>
      <c r="TPL38" s="177"/>
      <c r="TPM38" s="120"/>
      <c r="TPN38" s="177"/>
      <c r="TPO38" s="120"/>
      <c r="TPP38" s="177"/>
      <c r="TPQ38" s="120"/>
      <c r="TPR38" s="177"/>
      <c r="TPS38" s="120"/>
      <c r="TPT38" s="177"/>
      <c r="TPU38" s="120"/>
      <c r="TPV38" s="177"/>
      <c r="TPW38" s="120"/>
      <c r="TPX38" s="177"/>
      <c r="TPY38" s="120"/>
      <c r="TPZ38" s="177"/>
      <c r="TQA38" s="120"/>
      <c r="TQB38" s="177"/>
      <c r="TQC38" s="120"/>
      <c r="TQD38" s="177"/>
      <c r="TQE38" s="120"/>
      <c r="TQF38" s="177"/>
      <c r="TQG38" s="120"/>
      <c r="TQH38" s="177"/>
      <c r="TQI38" s="120"/>
      <c r="TQJ38" s="177"/>
      <c r="TQK38" s="120"/>
      <c r="TQL38" s="177"/>
      <c r="TQM38" s="120"/>
      <c r="TQN38" s="177"/>
      <c r="TQO38" s="120"/>
      <c r="TQP38" s="177"/>
      <c r="TQQ38" s="120"/>
      <c r="TQR38" s="177"/>
      <c r="TQS38" s="120"/>
      <c r="TQT38" s="177"/>
      <c r="TQU38" s="120"/>
      <c r="TQV38" s="177"/>
      <c r="TQW38" s="120"/>
      <c r="TQX38" s="177"/>
      <c r="TQY38" s="120"/>
      <c r="TQZ38" s="177"/>
      <c r="TRA38" s="120"/>
      <c r="TRB38" s="177"/>
      <c r="TRC38" s="120"/>
      <c r="TRD38" s="177"/>
      <c r="TRE38" s="120"/>
      <c r="TRF38" s="177"/>
      <c r="TRG38" s="120"/>
      <c r="TRH38" s="177"/>
      <c r="TRI38" s="120"/>
      <c r="TRJ38" s="177"/>
      <c r="TRK38" s="120"/>
      <c r="TRL38" s="177"/>
      <c r="TRM38" s="120"/>
      <c r="TRN38" s="177"/>
      <c r="TRO38" s="120"/>
      <c r="TRP38" s="177"/>
      <c r="TRQ38" s="120"/>
      <c r="TRR38" s="177"/>
      <c r="TRS38" s="120"/>
      <c r="TRT38" s="177"/>
      <c r="TRU38" s="120"/>
      <c r="TRV38" s="177"/>
      <c r="TRW38" s="120"/>
      <c r="TRX38" s="177"/>
      <c r="TRY38" s="120"/>
      <c r="TRZ38" s="177"/>
      <c r="TSA38" s="120"/>
      <c r="TSB38" s="177"/>
      <c r="TSC38" s="120"/>
      <c r="TSD38" s="177"/>
      <c r="TSE38" s="120"/>
      <c r="TSF38" s="177"/>
      <c r="TSG38" s="120"/>
      <c r="TSH38" s="177"/>
      <c r="TSI38" s="120"/>
      <c r="TSJ38" s="177"/>
      <c r="TSK38" s="120"/>
      <c r="TSL38" s="177"/>
      <c r="TSM38" s="120"/>
      <c r="TSN38" s="177"/>
      <c r="TSO38" s="120"/>
      <c r="TSP38" s="177"/>
      <c r="TSQ38" s="120"/>
      <c r="TSR38" s="177"/>
      <c r="TSS38" s="120"/>
      <c r="TST38" s="177"/>
      <c r="TSU38" s="120"/>
      <c r="TSV38" s="177"/>
      <c r="TSW38" s="120"/>
      <c r="TSX38" s="177"/>
      <c r="TSY38" s="120"/>
      <c r="TSZ38" s="177"/>
      <c r="TTA38" s="120"/>
      <c r="TTB38" s="177"/>
      <c r="TTC38" s="120"/>
      <c r="TTD38" s="177"/>
      <c r="TTE38" s="120"/>
      <c r="TTF38" s="177"/>
      <c r="TTG38" s="120"/>
      <c r="TTH38" s="177"/>
      <c r="TTI38" s="120"/>
      <c r="TTJ38" s="177"/>
      <c r="TTK38" s="120"/>
      <c r="TTL38" s="177"/>
      <c r="TTM38" s="120"/>
      <c r="TTN38" s="177"/>
      <c r="TTO38" s="120"/>
      <c r="TTP38" s="177"/>
      <c r="TTQ38" s="120"/>
      <c r="TTR38" s="177"/>
      <c r="TTS38" s="120"/>
      <c r="TTT38" s="177"/>
      <c r="TTU38" s="120"/>
      <c r="TTV38" s="177"/>
      <c r="TTW38" s="120"/>
      <c r="TTX38" s="177"/>
      <c r="TTY38" s="120"/>
      <c r="TTZ38" s="177"/>
      <c r="TUA38" s="120"/>
      <c r="TUB38" s="177"/>
      <c r="TUC38" s="120"/>
      <c r="TUD38" s="177"/>
      <c r="TUE38" s="120"/>
      <c r="TUF38" s="177"/>
      <c r="TUG38" s="120"/>
      <c r="TUH38" s="177"/>
      <c r="TUI38" s="120"/>
      <c r="TUJ38" s="177"/>
      <c r="TUK38" s="120"/>
      <c r="TUL38" s="177"/>
      <c r="TUM38" s="120"/>
      <c r="TUN38" s="177"/>
      <c r="TUO38" s="120"/>
      <c r="TUP38" s="177"/>
      <c r="TUQ38" s="120"/>
      <c r="TUR38" s="177"/>
      <c r="TUS38" s="120"/>
      <c r="TUT38" s="177"/>
      <c r="TUU38" s="120"/>
      <c r="TUV38" s="177"/>
      <c r="TUW38" s="120"/>
      <c r="TUX38" s="177"/>
      <c r="TUY38" s="120"/>
      <c r="TUZ38" s="177"/>
      <c r="TVA38" s="120"/>
      <c r="TVB38" s="177"/>
      <c r="TVC38" s="120"/>
      <c r="TVD38" s="177"/>
      <c r="TVE38" s="120"/>
      <c r="TVF38" s="177"/>
      <c r="TVG38" s="120"/>
      <c r="TVH38" s="177"/>
      <c r="TVI38" s="120"/>
      <c r="TVJ38" s="177"/>
      <c r="TVK38" s="120"/>
      <c r="TVL38" s="177"/>
      <c r="TVM38" s="120"/>
      <c r="TVN38" s="177"/>
      <c r="TVO38" s="120"/>
      <c r="TVP38" s="177"/>
      <c r="TVQ38" s="120"/>
      <c r="TVR38" s="177"/>
      <c r="TVS38" s="120"/>
      <c r="TVT38" s="177"/>
      <c r="TVU38" s="120"/>
      <c r="TVV38" s="177"/>
      <c r="TVW38" s="120"/>
      <c r="TVX38" s="177"/>
      <c r="TVY38" s="120"/>
      <c r="TVZ38" s="177"/>
      <c r="TWA38" s="120"/>
      <c r="TWB38" s="177"/>
      <c r="TWC38" s="120"/>
      <c r="TWD38" s="177"/>
      <c r="TWE38" s="120"/>
      <c r="TWF38" s="177"/>
      <c r="TWG38" s="120"/>
      <c r="TWH38" s="177"/>
      <c r="TWI38" s="120"/>
      <c r="TWJ38" s="177"/>
      <c r="TWK38" s="120"/>
      <c r="TWL38" s="177"/>
      <c r="TWM38" s="120"/>
      <c r="TWN38" s="177"/>
      <c r="TWO38" s="120"/>
      <c r="TWP38" s="177"/>
      <c r="TWQ38" s="120"/>
      <c r="TWR38" s="177"/>
      <c r="TWS38" s="120"/>
      <c r="TWT38" s="177"/>
      <c r="TWU38" s="120"/>
      <c r="TWV38" s="177"/>
      <c r="TWW38" s="120"/>
      <c r="TWX38" s="177"/>
      <c r="TWY38" s="120"/>
      <c r="TWZ38" s="177"/>
      <c r="TXA38" s="120"/>
      <c r="TXB38" s="177"/>
      <c r="TXC38" s="120"/>
      <c r="TXD38" s="177"/>
      <c r="TXE38" s="120"/>
      <c r="TXF38" s="177"/>
      <c r="TXG38" s="120"/>
      <c r="TXH38" s="177"/>
      <c r="TXI38" s="120"/>
      <c r="TXJ38" s="177"/>
      <c r="TXK38" s="120"/>
      <c r="TXL38" s="177"/>
      <c r="TXM38" s="120"/>
      <c r="TXN38" s="177"/>
      <c r="TXO38" s="120"/>
      <c r="TXP38" s="177"/>
      <c r="TXQ38" s="120"/>
      <c r="TXR38" s="177"/>
      <c r="TXS38" s="120"/>
      <c r="TXT38" s="177"/>
      <c r="TXU38" s="120"/>
      <c r="TXV38" s="177"/>
      <c r="TXW38" s="120"/>
      <c r="TXX38" s="177"/>
      <c r="TXY38" s="120"/>
      <c r="TXZ38" s="177"/>
      <c r="TYA38" s="120"/>
      <c r="TYB38" s="177"/>
      <c r="TYC38" s="120"/>
      <c r="TYD38" s="177"/>
      <c r="TYE38" s="120"/>
      <c r="TYF38" s="177"/>
      <c r="TYG38" s="120"/>
      <c r="TYH38" s="177"/>
      <c r="TYI38" s="120"/>
      <c r="TYJ38" s="177"/>
      <c r="TYK38" s="120"/>
      <c r="TYL38" s="177"/>
      <c r="TYM38" s="120"/>
      <c r="TYN38" s="177"/>
      <c r="TYO38" s="120"/>
      <c r="TYP38" s="177"/>
      <c r="TYQ38" s="120"/>
      <c r="TYR38" s="177"/>
      <c r="TYS38" s="120"/>
      <c r="TYT38" s="177"/>
      <c r="TYU38" s="120"/>
      <c r="TYV38" s="177"/>
      <c r="TYW38" s="120"/>
      <c r="TYX38" s="177"/>
      <c r="TYY38" s="120"/>
      <c r="TYZ38" s="177"/>
      <c r="TZA38" s="120"/>
      <c r="TZB38" s="177"/>
      <c r="TZC38" s="120"/>
      <c r="TZD38" s="177"/>
      <c r="TZE38" s="120"/>
      <c r="TZF38" s="177"/>
      <c r="TZG38" s="120"/>
      <c r="TZH38" s="177"/>
      <c r="TZI38" s="120"/>
      <c r="TZJ38" s="177"/>
      <c r="TZK38" s="120"/>
      <c r="TZL38" s="177"/>
      <c r="TZM38" s="120"/>
      <c r="TZN38" s="177"/>
      <c r="TZO38" s="120"/>
      <c r="TZP38" s="177"/>
      <c r="TZQ38" s="120"/>
      <c r="TZR38" s="177"/>
      <c r="TZS38" s="120"/>
      <c r="TZT38" s="177"/>
      <c r="TZU38" s="120"/>
      <c r="TZV38" s="177"/>
      <c r="TZW38" s="120"/>
      <c r="TZX38" s="177"/>
      <c r="TZY38" s="120"/>
      <c r="TZZ38" s="177"/>
      <c r="UAA38" s="120"/>
      <c r="UAB38" s="177"/>
      <c r="UAC38" s="120"/>
      <c r="UAD38" s="177"/>
      <c r="UAE38" s="120"/>
      <c r="UAF38" s="177"/>
      <c r="UAG38" s="120"/>
      <c r="UAH38" s="177"/>
      <c r="UAI38" s="120"/>
      <c r="UAJ38" s="177"/>
      <c r="UAK38" s="120"/>
      <c r="UAL38" s="177"/>
      <c r="UAM38" s="120"/>
      <c r="UAN38" s="177"/>
      <c r="UAO38" s="120"/>
      <c r="UAP38" s="177"/>
      <c r="UAQ38" s="120"/>
      <c r="UAR38" s="177"/>
      <c r="UAS38" s="120"/>
      <c r="UAT38" s="177"/>
      <c r="UAU38" s="120"/>
      <c r="UAV38" s="177"/>
      <c r="UAW38" s="120"/>
      <c r="UAX38" s="177"/>
      <c r="UAY38" s="120"/>
      <c r="UAZ38" s="177"/>
      <c r="UBA38" s="120"/>
      <c r="UBB38" s="177"/>
      <c r="UBC38" s="120"/>
      <c r="UBD38" s="177"/>
      <c r="UBE38" s="120"/>
      <c r="UBF38" s="177"/>
      <c r="UBG38" s="120"/>
      <c r="UBH38" s="177"/>
      <c r="UBI38" s="120"/>
      <c r="UBJ38" s="177"/>
      <c r="UBK38" s="120"/>
      <c r="UBL38" s="177"/>
      <c r="UBM38" s="120"/>
      <c r="UBN38" s="177"/>
      <c r="UBO38" s="120"/>
      <c r="UBP38" s="177"/>
      <c r="UBQ38" s="120"/>
      <c r="UBR38" s="177"/>
      <c r="UBS38" s="120"/>
      <c r="UBT38" s="177"/>
      <c r="UBU38" s="120"/>
      <c r="UBV38" s="177"/>
      <c r="UBW38" s="120"/>
      <c r="UBX38" s="177"/>
      <c r="UBY38" s="120"/>
      <c r="UBZ38" s="177"/>
      <c r="UCA38" s="120"/>
      <c r="UCB38" s="177"/>
      <c r="UCC38" s="120"/>
      <c r="UCD38" s="177"/>
      <c r="UCE38" s="120"/>
      <c r="UCF38" s="177"/>
      <c r="UCG38" s="120"/>
      <c r="UCH38" s="177"/>
      <c r="UCI38" s="120"/>
      <c r="UCJ38" s="177"/>
      <c r="UCK38" s="120"/>
      <c r="UCL38" s="177"/>
      <c r="UCM38" s="120"/>
      <c r="UCN38" s="177"/>
      <c r="UCO38" s="120"/>
      <c r="UCP38" s="177"/>
      <c r="UCQ38" s="120"/>
      <c r="UCR38" s="177"/>
      <c r="UCS38" s="120"/>
      <c r="UCT38" s="177"/>
      <c r="UCU38" s="120"/>
      <c r="UCV38" s="177"/>
      <c r="UCW38" s="120"/>
      <c r="UCX38" s="177"/>
      <c r="UCY38" s="120"/>
      <c r="UCZ38" s="177"/>
      <c r="UDA38" s="120"/>
      <c r="UDB38" s="177"/>
      <c r="UDC38" s="120"/>
      <c r="UDD38" s="177"/>
      <c r="UDE38" s="120"/>
      <c r="UDF38" s="177"/>
      <c r="UDG38" s="120"/>
      <c r="UDH38" s="177"/>
      <c r="UDI38" s="120"/>
      <c r="UDJ38" s="177"/>
      <c r="UDK38" s="120"/>
      <c r="UDL38" s="177"/>
      <c r="UDM38" s="120"/>
      <c r="UDN38" s="177"/>
      <c r="UDO38" s="120"/>
      <c r="UDP38" s="177"/>
      <c r="UDQ38" s="120"/>
      <c r="UDR38" s="177"/>
      <c r="UDS38" s="120"/>
      <c r="UDT38" s="177"/>
      <c r="UDU38" s="120"/>
      <c r="UDV38" s="177"/>
      <c r="UDW38" s="120"/>
      <c r="UDX38" s="177"/>
      <c r="UDY38" s="120"/>
      <c r="UDZ38" s="177"/>
      <c r="UEA38" s="120"/>
      <c r="UEB38" s="177"/>
      <c r="UEC38" s="120"/>
      <c r="UED38" s="177"/>
      <c r="UEE38" s="120"/>
      <c r="UEF38" s="177"/>
      <c r="UEG38" s="120"/>
      <c r="UEH38" s="177"/>
      <c r="UEI38" s="120"/>
      <c r="UEJ38" s="177"/>
      <c r="UEK38" s="120"/>
      <c r="UEL38" s="177"/>
      <c r="UEM38" s="120"/>
      <c r="UEN38" s="177"/>
      <c r="UEO38" s="120"/>
      <c r="UEP38" s="177"/>
      <c r="UEQ38" s="120"/>
      <c r="UER38" s="177"/>
      <c r="UES38" s="120"/>
      <c r="UET38" s="177"/>
      <c r="UEU38" s="120"/>
      <c r="UEV38" s="177"/>
      <c r="UEW38" s="120"/>
      <c r="UEX38" s="177"/>
      <c r="UEY38" s="120"/>
      <c r="UEZ38" s="177"/>
      <c r="UFA38" s="120"/>
      <c r="UFB38" s="177"/>
      <c r="UFC38" s="120"/>
      <c r="UFD38" s="177"/>
      <c r="UFE38" s="120"/>
      <c r="UFF38" s="177"/>
      <c r="UFG38" s="120"/>
      <c r="UFH38" s="177"/>
      <c r="UFI38" s="120"/>
      <c r="UFJ38" s="177"/>
      <c r="UFK38" s="120"/>
      <c r="UFL38" s="177"/>
      <c r="UFM38" s="120"/>
      <c r="UFN38" s="177"/>
      <c r="UFO38" s="120"/>
      <c r="UFP38" s="177"/>
      <c r="UFQ38" s="120"/>
      <c r="UFR38" s="177"/>
      <c r="UFS38" s="120"/>
      <c r="UFT38" s="177"/>
      <c r="UFU38" s="120"/>
      <c r="UFV38" s="177"/>
      <c r="UFW38" s="120"/>
      <c r="UFX38" s="177"/>
      <c r="UFY38" s="120"/>
      <c r="UFZ38" s="177"/>
      <c r="UGA38" s="120"/>
      <c r="UGB38" s="177"/>
      <c r="UGC38" s="120"/>
      <c r="UGD38" s="177"/>
      <c r="UGE38" s="120"/>
      <c r="UGF38" s="177"/>
      <c r="UGG38" s="120"/>
      <c r="UGH38" s="177"/>
      <c r="UGI38" s="120"/>
      <c r="UGJ38" s="177"/>
      <c r="UGK38" s="120"/>
      <c r="UGL38" s="177"/>
      <c r="UGM38" s="120"/>
      <c r="UGN38" s="177"/>
      <c r="UGO38" s="120"/>
      <c r="UGP38" s="177"/>
      <c r="UGQ38" s="120"/>
      <c r="UGR38" s="177"/>
      <c r="UGS38" s="120"/>
      <c r="UGT38" s="177"/>
      <c r="UGU38" s="120"/>
      <c r="UGV38" s="177"/>
      <c r="UGW38" s="120"/>
      <c r="UGX38" s="177"/>
      <c r="UGY38" s="120"/>
      <c r="UGZ38" s="177"/>
      <c r="UHA38" s="120"/>
      <c r="UHB38" s="177"/>
      <c r="UHC38" s="120"/>
      <c r="UHD38" s="177"/>
      <c r="UHE38" s="120"/>
      <c r="UHF38" s="177"/>
      <c r="UHG38" s="120"/>
      <c r="UHH38" s="177"/>
      <c r="UHI38" s="120"/>
      <c r="UHJ38" s="177"/>
      <c r="UHK38" s="120"/>
      <c r="UHL38" s="177"/>
      <c r="UHM38" s="120"/>
      <c r="UHN38" s="177"/>
      <c r="UHO38" s="120"/>
      <c r="UHP38" s="177"/>
      <c r="UHQ38" s="120"/>
      <c r="UHR38" s="177"/>
      <c r="UHS38" s="120"/>
      <c r="UHT38" s="177"/>
      <c r="UHU38" s="120"/>
      <c r="UHV38" s="177"/>
      <c r="UHW38" s="120"/>
      <c r="UHX38" s="177"/>
      <c r="UHY38" s="120"/>
      <c r="UHZ38" s="177"/>
      <c r="UIA38" s="120"/>
      <c r="UIB38" s="177"/>
      <c r="UIC38" s="120"/>
      <c r="UID38" s="177"/>
      <c r="UIE38" s="120"/>
      <c r="UIF38" s="177"/>
      <c r="UIG38" s="120"/>
      <c r="UIH38" s="177"/>
      <c r="UII38" s="120"/>
      <c r="UIJ38" s="177"/>
      <c r="UIK38" s="120"/>
      <c r="UIL38" s="177"/>
      <c r="UIM38" s="120"/>
      <c r="UIN38" s="177"/>
      <c r="UIO38" s="120"/>
      <c r="UIP38" s="177"/>
      <c r="UIQ38" s="120"/>
      <c r="UIR38" s="177"/>
      <c r="UIS38" s="120"/>
      <c r="UIT38" s="177"/>
      <c r="UIU38" s="120"/>
      <c r="UIV38" s="177"/>
      <c r="UIW38" s="120"/>
      <c r="UIX38" s="177"/>
      <c r="UIY38" s="120"/>
      <c r="UIZ38" s="177"/>
      <c r="UJA38" s="120"/>
      <c r="UJB38" s="177"/>
      <c r="UJC38" s="120"/>
      <c r="UJD38" s="177"/>
      <c r="UJE38" s="120"/>
      <c r="UJF38" s="177"/>
      <c r="UJG38" s="120"/>
      <c r="UJH38" s="177"/>
      <c r="UJI38" s="120"/>
      <c r="UJJ38" s="177"/>
      <c r="UJK38" s="120"/>
      <c r="UJL38" s="177"/>
      <c r="UJM38" s="120"/>
      <c r="UJN38" s="177"/>
      <c r="UJO38" s="120"/>
      <c r="UJP38" s="177"/>
      <c r="UJQ38" s="120"/>
      <c r="UJR38" s="177"/>
      <c r="UJS38" s="120"/>
      <c r="UJT38" s="177"/>
      <c r="UJU38" s="120"/>
      <c r="UJV38" s="177"/>
      <c r="UJW38" s="120"/>
      <c r="UJX38" s="177"/>
      <c r="UJY38" s="120"/>
      <c r="UJZ38" s="177"/>
      <c r="UKA38" s="120"/>
      <c r="UKB38" s="177"/>
      <c r="UKC38" s="120"/>
      <c r="UKD38" s="177"/>
      <c r="UKE38" s="120"/>
      <c r="UKF38" s="177"/>
      <c r="UKG38" s="120"/>
      <c r="UKH38" s="177"/>
      <c r="UKI38" s="120"/>
      <c r="UKJ38" s="177"/>
      <c r="UKK38" s="120"/>
      <c r="UKL38" s="177"/>
      <c r="UKM38" s="120"/>
      <c r="UKN38" s="177"/>
      <c r="UKO38" s="120"/>
      <c r="UKP38" s="177"/>
      <c r="UKQ38" s="120"/>
      <c r="UKR38" s="177"/>
      <c r="UKS38" s="120"/>
      <c r="UKT38" s="177"/>
      <c r="UKU38" s="120"/>
      <c r="UKV38" s="177"/>
      <c r="UKW38" s="120"/>
      <c r="UKX38" s="177"/>
      <c r="UKY38" s="120"/>
      <c r="UKZ38" s="177"/>
      <c r="ULA38" s="120"/>
      <c r="ULB38" s="177"/>
      <c r="ULC38" s="120"/>
      <c r="ULD38" s="177"/>
      <c r="ULE38" s="120"/>
      <c r="ULF38" s="177"/>
      <c r="ULG38" s="120"/>
      <c r="ULH38" s="177"/>
      <c r="ULI38" s="120"/>
      <c r="ULJ38" s="177"/>
      <c r="ULK38" s="120"/>
      <c r="ULL38" s="177"/>
      <c r="ULM38" s="120"/>
      <c r="ULN38" s="177"/>
      <c r="ULO38" s="120"/>
      <c r="ULP38" s="177"/>
      <c r="ULQ38" s="120"/>
      <c r="ULR38" s="177"/>
      <c r="ULS38" s="120"/>
      <c r="ULT38" s="177"/>
      <c r="ULU38" s="120"/>
      <c r="ULV38" s="177"/>
      <c r="ULW38" s="120"/>
      <c r="ULX38" s="177"/>
      <c r="ULY38" s="120"/>
      <c r="ULZ38" s="177"/>
      <c r="UMA38" s="120"/>
      <c r="UMB38" s="177"/>
      <c r="UMC38" s="120"/>
      <c r="UMD38" s="177"/>
      <c r="UME38" s="120"/>
      <c r="UMF38" s="177"/>
      <c r="UMG38" s="120"/>
      <c r="UMH38" s="177"/>
      <c r="UMI38" s="120"/>
      <c r="UMJ38" s="177"/>
      <c r="UMK38" s="120"/>
      <c r="UML38" s="177"/>
      <c r="UMM38" s="120"/>
      <c r="UMN38" s="177"/>
      <c r="UMO38" s="120"/>
      <c r="UMP38" s="177"/>
      <c r="UMQ38" s="120"/>
      <c r="UMR38" s="177"/>
      <c r="UMS38" s="120"/>
      <c r="UMT38" s="177"/>
      <c r="UMU38" s="120"/>
      <c r="UMV38" s="177"/>
      <c r="UMW38" s="120"/>
      <c r="UMX38" s="177"/>
      <c r="UMY38" s="120"/>
      <c r="UMZ38" s="177"/>
      <c r="UNA38" s="120"/>
      <c r="UNB38" s="177"/>
      <c r="UNC38" s="120"/>
      <c r="UND38" s="177"/>
      <c r="UNE38" s="120"/>
      <c r="UNF38" s="177"/>
      <c r="UNG38" s="120"/>
      <c r="UNH38" s="177"/>
      <c r="UNI38" s="120"/>
      <c r="UNJ38" s="177"/>
      <c r="UNK38" s="120"/>
      <c r="UNL38" s="177"/>
      <c r="UNM38" s="120"/>
      <c r="UNN38" s="177"/>
      <c r="UNO38" s="120"/>
      <c r="UNP38" s="177"/>
      <c r="UNQ38" s="120"/>
      <c r="UNR38" s="177"/>
      <c r="UNS38" s="120"/>
      <c r="UNT38" s="177"/>
      <c r="UNU38" s="120"/>
      <c r="UNV38" s="177"/>
      <c r="UNW38" s="120"/>
      <c r="UNX38" s="177"/>
      <c r="UNY38" s="120"/>
      <c r="UNZ38" s="177"/>
      <c r="UOA38" s="120"/>
      <c r="UOB38" s="177"/>
      <c r="UOC38" s="120"/>
      <c r="UOD38" s="177"/>
      <c r="UOE38" s="120"/>
      <c r="UOF38" s="177"/>
      <c r="UOG38" s="120"/>
      <c r="UOH38" s="177"/>
      <c r="UOI38" s="120"/>
      <c r="UOJ38" s="177"/>
      <c r="UOK38" s="120"/>
      <c r="UOL38" s="177"/>
      <c r="UOM38" s="120"/>
      <c r="UON38" s="177"/>
      <c r="UOO38" s="120"/>
      <c r="UOP38" s="177"/>
      <c r="UOQ38" s="120"/>
      <c r="UOR38" s="177"/>
      <c r="UOS38" s="120"/>
      <c r="UOT38" s="177"/>
      <c r="UOU38" s="120"/>
      <c r="UOV38" s="177"/>
      <c r="UOW38" s="120"/>
      <c r="UOX38" s="177"/>
      <c r="UOY38" s="120"/>
      <c r="UOZ38" s="177"/>
      <c r="UPA38" s="120"/>
      <c r="UPB38" s="177"/>
      <c r="UPC38" s="120"/>
      <c r="UPD38" s="177"/>
      <c r="UPE38" s="120"/>
      <c r="UPF38" s="177"/>
      <c r="UPG38" s="120"/>
      <c r="UPH38" s="177"/>
      <c r="UPI38" s="120"/>
      <c r="UPJ38" s="177"/>
      <c r="UPK38" s="120"/>
      <c r="UPL38" s="177"/>
      <c r="UPM38" s="120"/>
      <c r="UPN38" s="177"/>
      <c r="UPO38" s="120"/>
      <c r="UPP38" s="177"/>
      <c r="UPQ38" s="120"/>
      <c r="UPR38" s="177"/>
      <c r="UPS38" s="120"/>
      <c r="UPT38" s="177"/>
      <c r="UPU38" s="120"/>
      <c r="UPV38" s="177"/>
      <c r="UPW38" s="120"/>
      <c r="UPX38" s="177"/>
      <c r="UPY38" s="120"/>
      <c r="UPZ38" s="177"/>
      <c r="UQA38" s="120"/>
      <c r="UQB38" s="177"/>
      <c r="UQC38" s="120"/>
      <c r="UQD38" s="177"/>
      <c r="UQE38" s="120"/>
      <c r="UQF38" s="177"/>
      <c r="UQG38" s="120"/>
      <c r="UQH38" s="177"/>
      <c r="UQI38" s="120"/>
      <c r="UQJ38" s="177"/>
      <c r="UQK38" s="120"/>
      <c r="UQL38" s="177"/>
      <c r="UQM38" s="120"/>
      <c r="UQN38" s="177"/>
      <c r="UQO38" s="120"/>
      <c r="UQP38" s="177"/>
      <c r="UQQ38" s="120"/>
      <c r="UQR38" s="177"/>
      <c r="UQS38" s="120"/>
      <c r="UQT38" s="177"/>
      <c r="UQU38" s="120"/>
      <c r="UQV38" s="177"/>
      <c r="UQW38" s="120"/>
      <c r="UQX38" s="177"/>
      <c r="UQY38" s="120"/>
      <c r="UQZ38" s="177"/>
      <c r="URA38" s="120"/>
      <c r="URB38" s="177"/>
      <c r="URC38" s="120"/>
      <c r="URD38" s="177"/>
      <c r="URE38" s="120"/>
      <c r="URF38" s="177"/>
      <c r="URG38" s="120"/>
      <c r="URH38" s="177"/>
      <c r="URI38" s="120"/>
      <c r="URJ38" s="177"/>
      <c r="URK38" s="120"/>
      <c r="URL38" s="177"/>
      <c r="URM38" s="120"/>
      <c r="URN38" s="177"/>
      <c r="URO38" s="120"/>
      <c r="URP38" s="177"/>
      <c r="URQ38" s="120"/>
      <c r="URR38" s="177"/>
      <c r="URS38" s="120"/>
      <c r="URT38" s="177"/>
      <c r="URU38" s="120"/>
      <c r="URV38" s="177"/>
      <c r="URW38" s="120"/>
      <c r="URX38" s="177"/>
      <c r="URY38" s="120"/>
      <c r="URZ38" s="177"/>
      <c r="USA38" s="120"/>
      <c r="USB38" s="177"/>
      <c r="USC38" s="120"/>
      <c r="USD38" s="177"/>
      <c r="USE38" s="120"/>
      <c r="USF38" s="177"/>
      <c r="USG38" s="120"/>
      <c r="USH38" s="177"/>
      <c r="USI38" s="120"/>
      <c r="USJ38" s="177"/>
      <c r="USK38" s="120"/>
      <c r="USL38" s="177"/>
      <c r="USM38" s="120"/>
      <c r="USN38" s="177"/>
      <c r="USO38" s="120"/>
      <c r="USP38" s="177"/>
      <c r="USQ38" s="120"/>
      <c r="USR38" s="177"/>
      <c r="USS38" s="120"/>
      <c r="UST38" s="177"/>
      <c r="USU38" s="120"/>
      <c r="USV38" s="177"/>
      <c r="USW38" s="120"/>
      <c r="USX38" s="177"/>
      <c r="USY38" s="120"/>
      <c r="USZ38" s="177"/>
      <c r="UTA38" s="120"/>
      <c r="UTB38" s="177"/>
      <c r="UTC38" s="120"/>
      <c r="UTD38" s="177"/>
      <c r="UTE38" s="120"/>
      <c r="UTF38" s="177"/>
      <c r="UTG38" s="120"/>
      <c r="UTH38" s="177"/>
      <c r="UTI38" s="120"/>
      <c r="UTJ38" s="177"/>
      <c r="UTK38" s="120"/>
      <c r="UTL38" s="177"/>
      <c r="UTM38" s="120"/>
      <c r="UTN38" s="177"/>
      <c r="UTO38" s="120"/>
      <c r="UTP38" s="177"/>
      <c r="UTQ38" s="120"/>
      <c r="UTR38" s="177"/>
      <c r="UTS38" s="120"/>
      <c r="UTT38" s="177"/>
      <c r="UTU38" s="120"/>
      <c r="UTV38" s="177"/>
      <c r="UTW38" s="120"/>
      <c r="UTX38" s="177"/>
      <c r="UTY38" s="120"/>
      <c r="UTZ38" s="177"/>
      <c r="UUA38" s="120"/>
      <c r="UUB38" s="177"/>
      <c r="UUC38" s="120"/>
      <c r="UUD38" s="177"/>
      <c r="UUE38" s="120"/>
      <c r="UUF38" s="177"/>
      <c r="UUG38" s="120"/>
      <c r="UUH38" s="177"/>
      <c r="UUI38" s="120"/>
      <c r="UUJ38" s="177"/>
      <c r="UUK38" s="120"/>
      <c r="UUL38" s="177"/>
      <c r="UUM38" s="120"/>
      <c r="UUN38" s="177"/>
      <c r="UUO38" s="120"/>
      <c r="UUP38" s="177"/>
      <c r="UUQ38" s="120"/>
      <c r="UUR38" s="177"/>
      <c r="UUS38" s="120"/>
      <c r="UUT38" s="177"/>
      <c r="UUU38" s="120"/>
      <c r="UUV38" s="177"/>
      <c r="UUW38" s="120"/>
      <c r="UUX38" s="177"/>
      <c r="UUY38" s="120"/>
      <c r="UUZ38" s="177"/>
      <c r="UVA38" s="120"/>
      <c r="UVB38" s="177"/>
      <c r="UVC38" s="120"/>
      <c r="UVD38" s="177"/>
      <c r="UVE38" s="120"/>
      <c r="UVF38" s="177"/>
      <c r="UVG38" s="120"/>
      <c r="UVH38" s="177"/>
      <c r="UVI38" s="120"/>
      <c r="UVJ38" s="177"/>
      <c r="UVK38" s="120"/>
      <c r="UVL38" s="177"/>
      <c r="UVM38" s="120"/>
      <c r="UVN38" s="177"/>
      <c r="UVO38" s="120"/>
      <c r="UVP38" s="177"/>
      <c r="UVQ38" s="120"/>
      <c r="UVR38" s="177"/>
      <c r="UVS38" s="120"/>
      <c r="UVT38" s="177"/>
      <c r="UVU38" s="120"/>
      <c r="UVV38" s="177"/>
      <c r="UVW38" s="120"/>
      <c r="UVX38" s="177"/>
      <c r="UVY38" s="120"/>
      <c r="UVZ38" s="177"/>
      <c r="UWA38" s="120"/>
      <c r="UWB38" s="177"/>
      <c r="UWC38" s="120"/>
      <c r="UWD38" s="177"/>
      <c r="UWE38" s="120"/>
      <c r="UWF38" s="177"/>
      <c r="UWG38" s="120"/>
      <c r="UWH38" s="177"/>
      <c r="UWI38" s="120"/>
      <c r="UWJ38" s="177"/>
      <c r="UWK38" s="120"/>
      <c r="UWL38" s="177"/>
      <c r="UWM38" s="120"/>
      <c r="UWN38" s="177"/>
      <c r="UWO38" s="120"/>
      <c r="UWP38" s="177"/>
      <c r="UWQ38" s="120"/>
      <c r="UWR38" s="177"/>
      <c r="UWS38" s="120"/>
      <c r="UWT38" s="177"/>
      <c r="UWU38" s="120"/>
      <c r="UWV38" s="177"/>
      <c r="UWW38" s="120"/>
      <c r="UWX38" s="177"/>
      <c r="UWY38" s="120"/>
      <c r="UWZ38" s="177"/>
      <c r="UXA38" s="120"/>
      <c r="UXB38" s="177"/>
      <c r="UXC38" s="120"/>
      <c r="UXD38" s="177"/>
      <c r="UXE38" s="120"/>
      <c r="UXF38" s="177"/>
      <c r="UXG38" s="120"/>
      <c r="UXH38" s="177"/>
      <c r="UXI38" s="120"/>
      <c r="UXJ38" s="177"/>
      <c r="UXK38" s="120"/>
      <c r="UXL38" s="177"/>
      <c r="UXM38" s="120"/>
      <c r="UXN38" s="177"/>
      <c r="UXO38" s="120"/>
      <c r="UXP38" s="177"/>
      <c r="UXQ38" s="120"/>
      <c r="UXR38" s="177"/>
      <c r="UXS38" s="120"/>
      <c r="UXT38" s="177"/>
      <c r="UXU38" s="120"/>
      <c r="UXV38" s="177"/>
      <c r="UXW38" s="120"/>
      <c r="UXX38" s="177"/>
      <c r="UXY38" s="120"/>
      <c r="UXZ38" s="177"/>
      <c r="UYA38" s="120"/>
      <c r="UYB38" s="177"/>
      <c r="UYC38" s="120"/>
      <c r="UYD38" s="177"/>
      <c r="UYE38" s="120"/>
      <c r="UYF38" s="177"/>
      <c r="UYG38" s="120"/>
      <c r="UYH38" s="177"/>
      <c r="UYI38" s="120"/>
      <c r="UYJ38" s="177"/>
      <c r="UYK38" s="120"/>
      <c r="UYL38" s="177"/>
      <c r="UYM38" s="120"/>
      <c r="UYN38" s="177"/>
      <c r="UYO38" s="120"/>
      <c r="UYP38" s="177"/>
      <c r="UYQ38" s="120"/>
      <c r="UYR38" s="177"/>
      <c r="UYS38" s="120"/>
      <c r="UYT38" s="177"/>
      <c r="UYU38" s="120"/>
      <c r="UYV38" s="177"/>
      <c r="UYW38" s="120"/>
      <c r="UYX38" s="177"/>
      <c r="UYY38" s="120"/>
      <c r="UYZ38" s="177"/>
      <c r="UZA38" s="120"/>
      <c r="UZB38" s="177"/>
      <c r="UZC38" s="120"/>
      <c r="UZD38" s="177"/>
      <c r="UZE38" s="120"/>
      <c r="UZF38" s="177"/>
      <c r="UZG38" s="120"/>
      <c r="UZH38" s="177"/>
      <c r="UZI38" s="120"/>
      <c r="UZJ38" s="177"/>
      <c r="UZK38" s="120"/>
      <c r="UZL38" s="177"/>
      <c r="UZM38" s="120"/>
      <c r="UZN38" s="177"/>
      <c r="UZO38" s="120"/>
      <c r="UZP38" s="177"/>
      <c r="UZQ38" s="120"/>
      <c r="UZR38" s="177"/>
      <c r="UZS38" s="120"/>
      <c r="UZT38" s="177"/>
      <c r="UZU38" s="120"/>
      <c r="UZV38" s="177"/>
      <c r="UZW38" s="120"/>
      <c r="UZX38" s="177"/>
      <c r="UZY38" s="120"/>
      <c r="UZZ38" s="177"/>
      <c r="VAA38" s="120"/>
      <c r="VAB38" s="177"/>
      <c r="VAC38" s="120"/>
      <c r="VAD38" s="177"/>
      <c r="VAE38" s="120"/>
      <c r="VAF38" s="177"/>
      <c r="VAG38" s="120"/>
      <c r="VAH38" s="177"/>
      <c r="VAI38" s="120"/>
      <c r="VAJ38" s="177"/>
      <c r="VAK38" s="120"/>
      <c r="VAL38" s="177"/>
      <c r="VAM38" s="120"/>
      <c r="VAN38" s="177"/>
      <c r="VAO38" s="120"/>
      <c r="VAP38" s="177"/>
      <c r="VAQ38" s="120"/>
      <c r="VAR38" s="177"/>
      <c r="VAS38" s="120"/>
      <c r="VAT38" s="177"/>
      <c r="VAU38" s="120"/>
      <c r="VAV38" s="177"/>
      <c r="VAW38" s="120"/>
      <c r="VAX38" s="177"/>
      <c r="VAY38" s="120"/>
      <c r="VAZ38" s="177"/>
      <c r="VBA38" s="120"/>
      <c r="VBB38" s="177"/>
      <c r="VBC38" s="120"/>
      <c r="VBD38" s="177"/>
      <c r="VBE38" s="120"/>
      <c r="VBF38" s="177"/>
      <c r="VBG38" s="120"/>
      <c r="VBH38" s="177"/>
      <c r="VBI38" s="120"/>
      <c r="VBJ38" s="177"/>
      <c r="VBK38" s="120"/>
      <c r="VBL38" s="177"/>
      <c r="VBM38" s="120"/>
      <c r="VBN38" s="177"/>
      <c r="VBO38" s="120"/>
      <c r="VBP38" s="177"/>
      <c r="VBQ38" s="120"/>
      <c r="VBR38" s="177"/>
      <c r="VBS38" s="120"/>
      <c r="VBT38" s="177"/>
      <c r="VBU38" s="120"/>
      <c r="VBV38" s="177"/>
      <c r="VBW38" s="120"/>
      <c r="VBX38" s="177"/>
      <c r="VBY38" s="120"/>
      <c r="VBZ38" s="177"/>
      <c r="VCA38" s="120"/>
      <c r="VCB38" s="177"/>
      <c r="VCC38" s="120"/>
      <c r="VCD38" s="177"/>
      <c r="VCE38" s="120"/>
      <c r="VCF38" s="177"/>
      <c r="VCG38" s="120"/>
      <c r="VCH38" s="177"/>
      <c r="VCI38" s="120"/>
      <c r="VCJ38" s="177"/>
      <c r="VCK38" s="120"/>
      <c r="VCL38" s="177"/>
      <c r="VCM38" s="120"/>
      <c r="VCN38" s="177"/>
      <c r="VCO38" s="120"/>
      <c r="VCP38" s="177"/>
      <c r="VCQ38" s="120"/>
      <c r="VCR38" s="177"/>
      <c r="VCS38" s="120"/>
      <c r="VCT38" s="177"/>
      <c r="VCU38" s="120"/>
      <c r="VCV38" s="177"/>
      <c r="VCW38" s="120"/>
      <c r="VCX38" s="177"/>
      <c r="VCY38" s="120"/>
      <c r="VCZ38" s="177"/>
      <c r="VDA38" s="120"/>
      <c r="VDB38" s="177"/>
      <c r="VDC38" s="120"/>
      <c r="VDD38" s="177"/>
      <c r="VDE38" s="120"/>
      <c r="VDF38" s="177"/>
      <c r="VDG38" s="120"/>
      <c r="VDH38" s="177"/>
      <c r="VDI38" s="120"/>
      <c r="VDJ38" s="177"/>
      <c r="VDK38" s="120"/>
      <c r="VDL38" s="177"/>
      <c r="VDM38" s="120"/>
      <c r="VDN38" s="177"/>
      <c r="VDO38" s="120"/>
      <c r="VDP38" s="177"/>
      <c r="VDQ38" s="120"/>
      <c r="VDR38" s="177"/>
      <c r="VDS38" s="120"/>
      <c r="VDT38" s="177"/>
      <c r="VDU38" s="120"/>
      <c r="VDV38" s="177"/>
      <c r="VDW38" s="120"/>
      <c r="VDX38" s="177"/>
      <c r="VDY38" s="120"/>
      <c r="VDZ38" s="177"/>
      <c r="VEA38" s="120"/>
      <c r="VEB38" s="177"/>
      <c r="VEC38" s="120"/>
      <c r="VED38" s="177"/>
      <c r="VEE38" s="120"/>
      <c r="VEF38" s="177"/>
      <c r="VEG38" s="120"/>
      <c r="VEH38" s="177"/>
      <c r="VEI38" s="120"/>
      <c r="VEJ38" s="177"/>
      <c r="VEK38" s="120"/>
      <c r="VEL38" s="177"/>
      <c r="VEM38" s="120"/>
      <c r="VEN38" s="177"/>
      <c r="VEO38" s="120"/>
      <c r="VEP38" s="177"/>
      <c r="VEQ38" s="120"/>
      <c r="VER38" s="177"/>
      <c r="VES38" s="120"/>
      <c r="VET38" s="177"/>
      <c r="VEU38" s="120"/>
      <c r="VEV38" s="177"/>
      <c r="VEW38" s="120"/>
      <c r="VEX38" s="177"/>
      <c r="VEY38" s="120"/>
      <c r="VEZ38" s="177"/>
      <c r="VFA38" s="120"/>
      <c r="VFB38" s="177"/>
      <c r="VFC38" s="120"/>
      <c r="VFD38" s="177"/>
      <c r="VFE38" s="120"/>
      <c r="VFF38" s="177"/>
      <c r="VFG38" s="120"/>
      <c r="VFH38" s="177"/>
      <c r="VFI38" s="120"/>
      <c r="VFJ38" s="177"/>
      <c r="VFK38" s="120"/>
      <c r="VFL38" s="177"/>
      <c r="VFM38" s="120"/>
      <c r="VFN38" s="177"/>
      <c r="VFO38" s="120"/>
      <c r="VFP38" s="177"/>
      <c r="VFQ38" s="120"/>
      <c r="VFR38" s="177"/>
      <c r="VFS38" s="120"/>
      <c r="VFT38" s="177"/>
      <c r="VFU38" s="120"/>
      <c r="VFV38" s="177"/>
      <c r="VFW38" s="120"/>
      <c r="VFX38" s="177"/>
      <c r="VFY38" s="120"/>
      <c r="VFZ38" s="177"/>
      <c r="VGA38" s="120"/>
      <c r="VGB38" s="177"/>
      <c r="VGC38" s="120"/>
      <c r="VGD38" s="177"/>
      <c r="VGE38" s="120"/>
      <c r="VGF38" s="177"/>
      <c r="VGG38" s="120"/>
      <c r="VGH38" s="177"/>
      <c r="VGI38" s="120"/>
      <c r="VGJ38" s="177"/>
      <c r="VGK38" s="120"/>
      <c r="VGL38" s="177"/>
      <c r="VGM38" s="120"/>
      <c r="VGN38" s="177"/>
      <c r="VGO38" s="120"/>
      <c r="VGP38" s="177"/>
      <c r="VGQ38" s="120"/>
      <c r="VGR38" s="177"/>
      <c r="VGS38" s="120"/>
      <c r="VGT38" s="177"/>
      <c r="VGU38" s="120"/>
      <c r="VGV38" s="177"/>
      <c r="VGW38" s="120"/>
      <c r="VGX38" s="177"/>
      <c r="VGY38" s="120"/>
      <c r="VGZ38" s="177"/>
      <c r="VHA38" s="120"/>
      <c r="VHB38" s="177"/>
      <c r="VHC38" s="120"/>
      <c r="VHD38" s="177"/>
      <c r="VHE38" s="120"/>
      <c r="VHF38" s="177"/>
      <c r="VHG38" s="120"/>
      <c r="VHH38" s="177"/>
      <c r="VHI38" s="120"/>
      <c r="VHJ38" s="177"/>
      <c r="VHK38" s="120"/>
      <c r="VHL38" s="177"/>
      <c r="VHM38" s="120"/>
      <c r="VHN38" s="177"/>
      <c r="VHO38" s="120"/>
      <c r="VHP38" s="177"/>
      <c r="VHQ38" s="120"/>
      <c r="VHR38" s="177"/>
      <c r="VHS38" s="120"/>
      <c r="VHT38" s="177"/>
      <c r="VHU38" s="120"/>
      <c r="VHV38" s="177"/>
      <c r="VHW38" s="120"/>
      <c r="VHX38" s="177"/>
      <c r="VHY38" s="120"/>
      <c r="VHZ38" s="177"/>
      <c r="VIA38" s="120"/>
      <c r="VIB38" s="177"/>
      <c r="VIC38" s="120"/>
      <c r="VID38" s="177"/>
      <c r="VIE38" s="120"/>
      <c r="VIF38" s="177"/>
      <c r="VIG38" s="120"/>
      <c r="VIH38" s="177"/>
      <c r="VII38" s="120"/>
      <c r="VIJ38" s="177"/>
      <c r="VIK38" s="120"/>
      <c r="VIL38" s="177"/>
      <c r="VIM38" s="120"/>
      <c r="VIN38" s="177"/>
      <c r="VIO38" s="120"/>
      <c r="VIP38" s="177"/>
      <c r="VIQ38" s="120"/>
      <c r="VIR38" s="177"/>
      <c r="VIS38" s="120"/>
      <c r="VIT38" s="177"/>
      <c r="VIU38" s="120"/>
      <c r="VIV38" s="177"/>
      <c r="VIW38" s="120"/>
      <c r="VIX38" s="177"/>
      <c r="VIY38" s="120"/>
      <c r="VIZ38" s="177"/>
      <c r="VJA38" s="120"/>
      <c r="VJB38" s="177"/>
      <c r="VJC38" s="120"/>
      <c r="VJD38" s="177"/>
      <c r="VJE38" s="120"/>
      <c r="VJF38" s="177"/>
      <c r="VJG38" s="120"/>
      <c r="VJH38" s="177"/>
      <c r="VJI38" s="120"/>
      <c r="VJJ38" s="177"/>
      <c r="VJK38" s="120"/>
      <c r="VJL38" s="177"/>
      <c r="VJM38" s="120"/>
      <c r="VJN38" s="177"/>
      <c r="VJO38" s="120"/>
      <c r="VJP38" s="177"/>
      <c r="VJQ38" s="120"/>
      <c r="VJR38" s="177"/>
      <c r="VJS38" s="120"/>
      <c r="VJT38" s="177"/>
      <c r="VJU38" s="120"/>
      <c r="VJV38" s="177"/>
      <c r="VJW38" s="120"/>
      <c r="VJX38" s="177"/>
      <c r="VJY38" s="120"/>
      <c r="VJZ38" s="177"/>
      <c r="VKA38" s="120"/>
      <c r="VKB38" s="177"/>
      <c r="VKC38" s="120"/>
      <c r="VKD38" s="177"/>
      <c r="VKE38" s="120"/>
      <c r="VKF38" s="177"/>
      <c r="VKG38" s="120"/>
      <c r="VKH38" s="177"/>
      <c r="VKI38" s="120"/>
      <c r="VKJ38" s="177"/>
      <c r="VKK38" s="120"/>
      <c r="VKL38" s="177"/>
      <c r="VKM38" s="120"/>
      <c r="VKN38" s="177"/>
      <c r="VKO38" s="120"/>
      <c r="VKP38" s="177"/>
      <c r="VKQ38" s="120"/>
      <c r="VKR38" s="177"/>
      <c r="VKS38" s="120"/>
      <c r="VKT38" s="177"/>
      <c r="VKU38" s="120"/>
      <c r="VKV38" s="177"/>
      <c r="VKW38" s="120"/>
      <c r="VKX38" s="177"/>
      <c r="VKY38" s="120"/>
      <c r="VKZ38" s="177"/>
      <c r="VLA38" s="120"/>
      <c r="VLB38" s="177"/>
      <c r="VLC38" s="120"/>
      <c r="VLD38" s="177"/>
      <c r="VLE38" s="120"/>
      <c r="VLF38" s="177"/>
      <c r="VLG38" s="120"/>
      <c r="VLH38" s="177"/>
      <c r="VLI38" s="120"/>
      <c r="VLJ38" s="177"/>
      <c r="VLK38" s="120"/>
      <c r="VLL38" s="177"/>
      <c r="VLM38" s="120"/>
      <c r="VLN38" s="177"/>
      <c r="VLO38" s="120"/>
      <c r="VLP38" s="177"/>
      <c r="VLQ38" s="120"/>
      <c r="VLR38" s="177"/>
      <c r="VLS38" s="120"/>
      <c r="VLT38" s="177"/>
      <c r="VLU38" s="120"/>
      <c r="VLV38" s="177"/>
      <c r="VLW38" s="120"/>
      <c r="VLX38" s="177"/>
      <c r="VLY38" s="120"/>
      <c r="VLZ38" s="177"/>
      <c r="VMA38" s="120"/>
      <c r="VMB38" s="177"/>
      <c r="VMC38" s="120"/>
      <c r="VMD38" s="177"/>
      <c r="VME38" s="120"/>
      <c r="VMF38" s="177"/>
      <c r="VMG38" s="120"/>
      <c r="VMH38" s="177"/>
      <c r="VMI38" s="120"/>
      <c r="VMJ38" s="177"/>
      <c r="VMK38" s="120"/>
      <c r="VML38" s="177"/>
      <c r="VMM38" s="120"/>
      <c r="VMN38" s="177"/>
      <c r="VMO38" s="120"/>
      <c r="VMP38" s="177"/>
      <c r="VMQ38" s="120"/>
      <c r="VMR38" s="177"/>
      <c r="VMS38" s="120"/>
      <c r="VMT38" s="177"/>
      <c r="VMU38" s="120"/>
      <c r="VMV38" s="177"/>
      <c r="VMW38" s="120"/>
      <c r="VMX38" s="177"/>
      <c r="VMY38" s="120"/>
      <c r="VMZ38" s="177"/>
      <c r="VNA38" s="120"/>
      <c r="VNB38" s="177"/>
      <c r="VNC38" s="120"/>
      <c r="VND38" s="177"/>
      <c r="VNE38" s="120"/>
      <c r="VNF38" s="177"/>
      <c r="VNG38" s="120"/>
      <c r="VNH38" s="177"/>
      <c r="VNI38" s="120"/>
      <c r="VNJ38" s="177"/>
      <c r="VNK38" s="120"/>
      <c r="VNL38" s="177"/>
      <c r="VNM38" s="120"/>
      <c r="VNN38" s="177"/>
      <c r="VNO38" s="120"/>
      <c r="VNP38" s="177"/>
      <c r="VNQ38" s="120"/>
      <c r="VNR38" s="177"/>
      <c r="VNS38" s="120"/>
      <c r="VNT38" s="177"/>
      <c r="VNU38" s="120"/>
      <c r="VNV38" s="177"/>
      <c r="VNW38" s="120"/>
      <c r="VNX38" s="177"/>
      <c r="VNY38" s="120"/>
      <c r="VNZ38" s="177"/>
      <c r="VOA38" s="120"/>
      <c r="VOB38" s="177"/>
      <c r="VOC38" s="120"/>
      <c r="VOD38" s="177"/>
      <c r="VOE38" s="120"/>
      <c r="VOF38" s="177"/>
      <c r="VOG38" s="120"/>
      <c r="VOH38" s="177"/>
      <c r="VOI38" s="120"/>
      <c r="VOJ38" s="177"/>
      <c r="VOK38" s="120"/>
      <c r="VOL38" s="177"/>
      <c r="VOM38" s="120"/>
      <c r="VON38" s="177"/>
      <c r="VOO38" s="120"/>
      <c r="VOP38" s="177"/>
      <c r="VOQ38" s="120"/>
      <c r="VOR38" s="177"/>
      <c r="VOS38" s="120"/>
      <c r="VOT38" s="177"/>
      <c r="VOU38" s="120"/>
      <c r="VOV38" s="177"/>
      <c r="VOW38" s="120"/>
      <c r="VOX38" s="177"/>
      <c r="VOY38" s="120"/>
      <c r="VOZ38" s="177"/>
      <c r="VPA38" s="120"/>
      <c r="VPB38" s="177"/>
      <c r="VPC38" s="120"/>
      <c r="VPD38" s="177"/>
      <c r="VPE38" s="120"/>
      <c r="VPF38" s="177"/>
      <c r="VPG38" s="120"/>
      <c r="VPH38" s="177"/>
      <c r="VPI38" s="120"/>
      <c r="VPJ38" s="177"/>
      <c r="VPK38" s="120"/>
      <c r="VPL38" s="177"/>
      <c r="VPM38" s="120"/>
      <c r="VPN38" s="177"/>
      <c r="VPO38" s="120"/>
      <c r="VPP38" s="177"/>
      <c r="VPQ38" s="120"/>
      <c r="VPR38" s="177"/>
      <c r="VPS38" s="120"/>
      <c r="VPT38" s="177"/>
      <c r="VPU38" s="120"/>
      <c r="VPV38" s="177"/>
      <c r="VPW38" s="120"/>
      <c r="VPX38" s="177"/>
      <c r="VPY38" s="120"/>
      <c r="VPZ38" s="177"/>
      <c r="VQA38" s="120"/>
      <c r="VQB38" s="177"/>
      <c r="VQC38" s="120"/>
      <c r="VQD38" s="177"/>
      <c r="VQE38" s="120"/>
      <c r="VQF38" s="177"/>
      <c r="VQG38" s="120"/>
      <c r="VQH38" s="177"/>
      <c r="VQI38" s="120"/>
      <c r="VQJ38" s="177"/>
      <c r="VQK38" s="120"/>
      <c r="VQL38" s="177"/>
      <c r="VQM38" s="120"/>
      <c r="VQN38" s="177"/>
      <c r="VQO38" s="120"/>
      <c r="VQP38" s="177"/>
      <c r="VQQ38" s="120"/>
      <c r="VQR38" s="177"/>
      <c r="VQS38" s="120"/>
      <c r="VQT38" s="177"/>
      <c r="VQU38" s="120"/>
      <c r="VQV38" s="177"/>
      <c r="VQW38" s="120"/>
      <c r="VQX38" s="177"/>
      <c r="VQY38" s="120"/>
      <c r="VQZ38" s="177"/>
      <c r="VRA38" s="120"/>
      <c r="VRB38" s="177"/>
      <c r="VRC38" s="120"/>
      <c r="VRD38" s="177"/>
      <c r="VRE38" s="120"/>
      <c r="VRF38" s="177"/>
      <c r="VRG38" s="120"/>
      <c r="VRH38" s="177"/>
      <c r="VRI38" s="120"/>
      <c r="VRJ38" s="177"/>
      <c r="VRK38" s="120"/>
      <c r="VRL38" s="177"/>
      <c r="VRM38" s="120"/>
      <c r="VRN38" s="177"/>
      <c r="VRO38" s="120"/>
      <c r="VRP38" s="177"/>
      <c r="VRQ38" s="120"/>
      <c r="VRR38" s="177"/>
      <c r="VRS38" s="120"/>
      <c r="VRT38" s="177"/>
      <c r="VRU38" s="120"/>
      <c r="VRV38" s="177"/>
      <c r="VRW38" s="120"/>
      <c r="VRX38" s="177"/>
      <c r="VRY38" s="120"/>
      <c r="VRZ38" s="177"/>
      <c r="VSA38" s="120"/>
      <c r="VSB38" s="177"/>
      <c r="VSC38" s="120"/>
      <c r="VSD38" s="177"/>
      <c r="VSE38" s="120"/>
      <c r="VSF38" s="177"/>
      <c r="VSG38" s="120"/>
      <c r="VSH38" s="177"/>
      <c r="VSI38" s="120"/>
      <c r="VSJ38" s="177"/>
      <c r="VSK38" s="120"/>
      <c r="VSL38" s="177"/>
      <c r="VSM38" s="120"/>
      <c r="VSN38" s="177"/>
      <c r="VSO38" s="120"/>
      <c r="VSP38" s="177"/>
      <c r="VSQ38" s="120"/>
      <c r="VSR38" s="177"/>
      <c r="VSS38" s="120"/>
      <c r="VST38" s="177"/>
      <c r="VSU38" s="120"/>
      <c r="VSV38" s="177"/>
      <c r="VSW38" s="120"/>
      <c r="VSX38" s="177"/>
      <c r="VSY38" s="120"/>
      <c r="VSZ38" s="177"/>
      <c r="VTA38" s="120"/>
      <c r="VTB38" s="177"/>
      <c r="VTC38" s="120"/>
      <c r="VTD38" s="177"/>
      <c r="VTE38" s="120"/>
      <c r="VTF38" s="177"/>
      <c r="VTG38" s="120"/>
      <c r="VTH38" s="177"/>
      <c r="VTI38" s="120"/>
      <c r="VTJ38" s="177"/>
      <c r="VTK38" s="120"/>
      <c r="VTL38" s="177"/>
      <c r="VTM38" s="120"/>
      <c r="VTN38" s="177"/>
      <c r="VTO38" s="120"/>
      <c r="VTP38" s="177"/>
      <c r="VTQ38" s="120"/>
      <c r="VTR38" s="177"/>
      <c r="VTS38" s="120"/>
      <c r="VTT38" s="177"/>
      <c r="VTU38" s="120"/>
      <c r="VTV38" s="177"/>
      <c r="VTW38" s="120"/>
      <c r="VTX38" s="177"/>
      <c r="VTY38" s="120"/>
      <c r="VTZ38" s="177"/>
      <c r="VUA38" s="120"/>
      <c r="VUB38" s="177"/>
      <c r="VUC38" s="120"/>
      <c r="VUD38" s="177"/>
      <c r="VUE38" s="120"/>
      <c r="VUF38" s="177"/>
      <c r="VUG38" s="120"/>
      <c r="VUH38" s="177"/>
      <c r="VUI38" s="120"/>
      <c r="VUJ38" s="177"/>
      <c r="VUK38" s="120"/>
      <c r="VUL38" s="177"/>
      <c r="VUM38" s="120"/>
      <c r="VUN38" s="177"/>
      <c r="VUO38" s="120"/>
      <c r="VUP38" s="177"/>
      <c r="VUQ38" s="120"/>
      <c r="VUR38" s="177"/>
      <c r="VUS38" s="120"/>
      <c r="VUT38" s="177"/>
      <c r="VUU38" s="120"/>
      <c r="VUV38" s="177"/>
      <c r="VUW38" s="120"/>
      <c r="VUX38" s="177"/>
      <c r="VUY38" s="120"/>
      <c r="VUZ38" s="177"/>
      <c r="VVA38" s="120"/>
      <c r="VVB38" s="177"/>
      <c r="VVC38" s="120"/>
      <c r="VVD38" s="177"/>
      <c r="VVE38" s="120"/>
      <c r="VVF38" s="177"/>
      <c r="VVG38" s="120"/>
      <c r="VVH38" s="177"/>
      <c r="VVI38" s="120"/>
      <c r="VVJ38" s="177"/>
      <c r="VVK38" s="120"/>
      <c r="VVL38" s="177"/>
      <c r="VVM38" s="120"/>
      <c r="VVN38" s="177"/>
      <c r="VVO38" s="120"/>
      <c r="VVP38" s="177"/>
      <c r="VVQ38" s="120"/>
      <c r="VVR38" s="177"/>
      <c r="VVS38" s="120"/>
      <c r="VVT38" s="177"/>
      <c r="VVU38" s="120"/>
      <c r="VVV38" s="177"/>
      <c r="VVW38" s="120"/>
      <c r="VVX38" s="177"/>
      <c r="VVY38" s="120"/>
      <c r="VVZ38" s="177"/>
      <c r="VWA38" s="120"/>
      <c r="VWB38" s="177"/>
      <c r="VWC38" s="120"/>
      <c r="VWD38" s="177"/>
      <c r="VWE38" s="120"/>
      <c r="VWF38" s="177"/>
      <c r="VWG38" s="120"/>
      <c r="VWH38" s="177"/>
      <c r="VWI38" s="120"/>
      <c r="VWJ38" s="177"/>
      <c r="VWK38" s="120"/>
      <c r="VWL38" s="177"/>
      <c r="VWM38" s="120"/>
      <c r="VWN38" s="177"/>
      <c r="VWO38" s="120"/>
      <c r="VWP38" s="177"/>
      <c r="VWQ38" s="120"/>
      <c r="VWR38" s="177"/>
      <c r="VWS38" s="120"/>
      <c r="VWT38" s="177"/>
      <c r="VWU38" s="120"/>
      <c r="VWV38" s="177"/>
      <c r="VWW38" s="120"/>
      <c r="VWX38" s="177"/>
      <c r="VWY38" s="120"/>
      <c r="VWZ38" s="177"/>
      <c r="VXA38" s="120"/>
      <c r="VXB38" s="177"/>
      <c r="VXC38" s="120"/>
      <c r="VXD38" s="177"/>
      <c r="VXE38" s="120"/>
      <c r="VXF38" s="177"/>
      <c r="VXG38" s="120"/>
      <c r="VXH38" s="177"/>
      <c r="VXI38" s="120"/>
      <c r="VXJ38" s="177"/>
      <c r="VXK38" s="120"/>
      <c r="VXL38" s="177"/>
      <c r="VXM38" s="120"/>
      <c r="VXN38" s="177"/>
      <c r="VXO38" s="120"/>
      <c r="VXP38" s="177"/>
      <c r="VXQ38" s="120"/>
      <c r="VXR38" s="177"/>
      <c r="VXS38" s="120"/>
      <c r="VXT38" s="177"/>
      <c r="VXU38" s="120"/>
      <c r="VXV38" s="177"/>
      <c r="VXW38" s="120"/>
      <c r="VXX38" s="177"/>
      <c r="VXY38" s="120"/>
      <c r="VXZ38" s="177"/>
      <c r="VYA38" s="120"/>
      <c r="VYB38" s="177"/>
      <c r="VYC38" s="120"/>
      <c r="VYD38" s="177"/>
      <c r="VYE38" s="120"/>
      <c r="VYF38" s="177"/>
      <c r="VYG38" s="120"/>
      <c r="VYH38" s="177"/>
      <c r="VYI38" s="120"/>
      <c r="VYJ38" s="177"/>
      <c r="VYK38" s="120"/>
      <c r="VYL38" s="177"/>
      <c r="VYM38" s="120"/>
      <c r="VYN38" s="177"/>
      <c r="VYO38" s="120"/>
      <c r="VYP38" s="177"/>
      <c r="VYQ38" s="120"/>
      <c r="VYR38" s="177"/>
      <c r="VYS38" s="120"/>
      <c r="VYT38" s="177"/>
      <c r="VYU38" s="120"/>
      <c r="VYV38" s="177"/>
      <c r="VYW38" s="120"/>
      <c r="VYX38" s="177"/>
      <c r="VYY38" s="120"/>
      <c r="VYZ38" s="177"/>
      <c r="VZA38" s="120"/>
      <c r="VZB38" s="177"/>
      <c r="VZC38" s="120"/>
      <c r="VZD38" s="177"/>
      <c r="VZE38" s="120"/>
      <c r="VZF38" s="177"/>
      <c r="VZG38" s="120"/>
      <c r="VZH38" s="177"/>
      <c r="VZI38" s="120"/>
      <c r="VZJ38" s="177"/>
      <c r="VZK38" s="120"/>
      <c r="VZL38" s="177"/>
      <c r="VZM38" s="120"/>
      <c r="VZN38" s="177"/>
      <c r="VZO38" s="120"/>
      <c r="VZP38" s="177"/>
      <c r="VZQ38" s="120"/>
      <c r="VZR38" s="177"/>
      <c r="VZS38" s="120"/>
      <c r="VZT38" s="177"/>
      <c r="VZU38" s="120"/>
      <c r="VZV38" s="177"/>
      <c r="VZW38" s="120"/>
      <c r="VZX38" s="177"/>
      <c r="VZY38" s="120"/>
      <c r="VZZ38" s="177"/>
      <c r="WAA38" s="120"/>
      <c r="WAB38" s="177"/>
      <c r="WAC38" s="120"/>
      <c r="WAD38" s="177"/>
      <c r="WAE38" s="120"/>
      <c r="WAF38" s="177"/>
      <c r="WAG38" s="120"/>
      <c r="WAH38" s="177"/>
      <c r="WAI38" s="120"/>
      <c r="WAJ38" s="177"/>
      <c r="WAK38" s="120"/>
      <c r="WAL38" s="177"/>
      <c r="WAM38" s="120"/>
      <c r="WAN38" s="177"/>
      <c r="WAO38" s="120"/>
      <c r="WAP38" s="177"/>
      <c r="WAQ38" s="120"/>
      <c r="WAR38" s="177"/>
      <c r="WAS38" s="120"/>
      <c r="WAT38" s="177"/>
      <c r="WAU38" s="120"/>
      <c r="WAV38" s="177"/>
      <c r="WAW38" s="120"/>
      <c r="WAX38" s="177"/>
      <c r="WAY38" s="120"/>
      <c r="WAZ38" s="177"/>
      <c r="WBA38" s="120"/>
      <c r="WBB38" s="177"/>
      <c r="WBC38" s="120"/>
      <c r="WBD38" s="177"/>
      <c r="WBE38" s="120"/>
      <c r="WBF38" s="177"/>
      <c r="WBG38" s="120"/>
      <c r="WBH38" s="177"/>
      <c r="WBI38" s="120"/>
      <c r="WBJ38" s="177"/>
      <c r="WBK38" s="120"/>
      <c r="WBL38" s="177"/>
      <c r="WBM38" s="120"/>
      <c r="WBN38" s="177"/>
      <c r="WBO38" s="120"/>
      <c r="WBP38" s="177"/>
      <c r="WBQ38" s="120"/>
      <c r="WBR38" s="177"/>
      <c r="WBS38" s="120"/>
      <c r="WBT38" s="177"/>
      <c r="WBU38" s="120"/>
      <c r="WBV38" s="177"/>
      <c r="WBW38" s="120"/>
      <c r="WBX38" s="177"/>
      <c r="WBY38" s="120"/>
      <c r="WBZ38" s="177"/>
      <c r="WCA38" s="120"/>
      <c r="WCB38" s="177"/>
      <c r="WCC38" s="120"/>
      <c r="WCD38" s="177"/>
      <c r="WCE38" s="120"/>
      <c r="WCF38" s="177"/>
      <c r="WCG38" s="120"/>
      <c r="WCH38" s="177"/>
      <c r="WCI38" s="120"/>
      <c r="WCJ38" s="177"/>
      <c r="WCK38" s="120"/>
      <c r="WCL38" s="177"/>
      <c r="WCM38" s="120"/>
      <c r="WCN38" s="177"/>
      <c r="WCO38" s="120"/>
      <c r="WCP38" s="177"/>
      <c r="WCQ38" s="120"/>
      <c r="WCR38" s="177"/>
      <c r="WCS38" s="120"/>
      <c r="WCT38" s="177"/>
      <c r="WCU38" s="120"/>
      <c r="WCV38" s="177"/>
      <c r="WCW38" s="120"/>
      <c r="WCX38" s="177"/>
      <c r="WCY38" s="120"/>
      <c r="WCZ38" s="177"/>
      <c r="WDA38" s="120"/>
      <c r="WDB38" s="177"/>
      <c r="WDC38" s="120"/>
      <c r="WDD38" s="177"/>
      <c r="WDE38" s="120"/>
      <c r="WDF38" s="177"/>
      <c r="WDG38" s="120"/>
      <c r="WDH38" s="177"/>
      <c r="WDI38" s="120"/>
      <c r="WDJ38" s="177"/>
      <c r="WDK38" s="120"/>
      <c r="WDL38" s="177"/>
      <c r="WDM38" s="120"/>
      <c r="WDN38" s="177"/>
      <c r="WDO38" s="120"/>
      <c r="WDP38" s="177"/>
      <c r="WDQ38" s="120"/>
      <c r="WDR38" s="177"/>
      <c r="WDS38" s="120"/>
      <c r="WDT38" s="177"/>
      <c r="WDU38" s="120"/>
      <c r="WDV38" s="177"/>
      <c r="WDW38" s="120"/>
      <c r="WDX38" s="177"/>
      <c r="WDY38" s="120"/>
      <c r="WDZ38" s="177"/>
      <c r="WEA38" s="120"/>
      <c r="WEB38" s="177"/>
      <c r="WEC38" s="120"/>
      <c r="WED38" s="177"/>
      <c r="WEE38" s="120"/>
      <c r="WEF38" s="177"/>
      <c r="WEG38" s="120"/>
      <c r="WEH38" s="177"/>
      <c r="WEI38" s="120"/>
      <c r="WEJ38" s="177"/>
      <c r="WEK38" s="120"/>
      <c r="WEL38" s="177"/>
      <c r="WEM38" s="120"/>
      <c r="WEN38" s="177"/>
      <c r="WEO38" s="120"/>
      <c r="WEP38" s="177"/>
      <c r="WEQ38" s="120"/>
      <c r="WER38" s="177"/>
      <c r="WES38" s="120"/>
      <c r="WET38" s="177"/>
      <c r="WEU38" s="120"/>
      <c r="WEV38" s="177"/>
      <c r="WEW38" s="120"/>
      <c r="WEX38" s="177"/>
      <c r="WEY38" s="120"/>
      <c r="WEZ38" s="177"/>
      <c r="WFA38" s="120"/>
      <c r="WFB38" s="177"/>
      <c r="WFC38" s="120"/>
      <c r="WFD38" s="177"/>
      <c r="WFE38" s="120"/>
      <c r="WFF38" s="177"/>
      <c r="WFG38" s="120"/>
      <c r="WFH38" s="177"/>
      <c r="WFI38" s="120"/>
      <c r="WFJ38" s="177"/>
      <c r="WFK38" s="120"/>
      <c r="WFL38" s="177"/>
      <c r="WFM38" s="120"/>
      <c r="WFN38" s="177"/>
      <c r="WFO38" s="120"/>
      <c r="WFP38" s="177"/>
      <c r="WFQ38" s="120"/>
      <c r="WFR38" s="177"/>
      <c r="WFS38" s="120"/>
      <c r="WFT38" s="177"/>
      <c r="WFU38" s="120"/>
      <c r="WFV38" s="177"/>
      <c r="WFW38" s="120"/>
      <c r="WFX38" s="177"/>
      <c r="WFY38" s="120"/>
      <c r="WFZ38" s="177"/>
      <c r="WGA38" s="120"/>
      <c r="WGB38" s="177"/>
      <c r="WGC38" s="120"/>
      <c r="WGD38" s="177"/>
      <c r="WGE38" s="120"/>
      <c r="WGF38" s="177"/>
      <c r="WGG38" s="120"/>
      <c r="WGH38" s="177"/>
      <c r="WGI38" s="120"/>
      <c r="WGJ38" s="177"/>
      <c r="WGK38" s="120"/>
      <c r="WGL38" s="177"/>
      <c r="WGM38" s="120"/>
      <c r="WGN38" s="177"/>
      <c r="WGO38" s="120"/>
      <c r="WGP38" s="177"/>
      <c r="WGQ38" s="120"/>
      <c r="WGR38" s="177"/>
      <c r="WGS38" s="120"/>
      <c r="WGT38" s="177"/>
      <c r="WGU38" s="120"/>
      <c r="WGV38" s="177"/>
      <c r="WGW38" s="120"/>
      <c r="WGX38" s="177"/>
      <c r="WGY38" s="120"/>
      <c r="WGZ38" s="177"/>
      <c r="WHA38" s="120"/>
      <c r="WHB38" s="177"/>
      <c r="WHC38" s="120"/>
      <c r="WHD38" s="177"/>
      <c r="WHE38" s="120"/>
      <c r="WHF38" s="177"/>
      <c r="WHG38" s="120"/>
      <c r="WHH38" s="177"/>
      <c r="WHI38" s="120"/>
      <c r="WHJ38" s="177"/>
      <c r="WHK38" s="120"/>
      <c r="WHL38" s="177"/>
      <c r="WHM38" s="120"/>
      <c r="WHN38" s="177"/>
      <c r="WHO38" s="120"/>
      <c r="WHP38" s="177"/>
      <c r="WHQ38" s="120"/>
      <c r="WHR38" s="177"/>
      <c r="WHS38" s="120"/>
      <c r="WHT38" s="177"/>
      <c r="WHU38" s="120"/>
      <c r="WHV38" s="177"/>
      <c r="WHW38" s="120"/>
      <c r="WHX38" s="177"/>
      <c r="WHY38" s="120"/>
      <c r="WHZ38" s="177"/>
      <c r="WIA38" s="120"/>
      <c r="WIB38" s="177"/>
      <c r="WIC38" s="120"/>
      <c r="WID38" s="177"/>
      <c r="WIE38" s="120"/>
      <c r="WIF38" s="177"/>
      <c r="WIG38" s="120"/>
      <c r="WIH38" s="177"/>
      <c r="WII38" s="120"/>
      <c r="WIJ38" s="177"/>
      <c r="WIK38" s="120"/>
      <c r="WIL38" s="177"/>
      <c r="WIM38" s="120"/>
      <c r="WIN38" s="177"/>
      <c r="WIO38" s="120"/>
      <c r="WIP38" s="177"/>
      <c r="WIQ38" s="120"/>
      <c r="WIR38" s="177"/>
      <c r="WIS38" s="120"/>
      <c r="WIT38" s="177"/>
      <c r="WIU38" s="120"/>
      <c r="WIV38" s="177"/>
      <c r="WIW38" s="120"/>
      <c r="WIX38" s="177"/>
      <c r="WIY38" s="120"/>
      <c r="WIZ38" s="177"/>
      <c r="WJA38" s="120"/>
      <c r="WJB38" s="177"/>
      <c r="WJC38" s="120"/>
      <c r="WJD38" s="177"/>
      <c r="WJE38" s="120"/>
      <c r="WJF38" s="177"/>
      <c r="WJG38" s="120"/>
      <c r="WJH38" s="177"/>
      <c r="WJI38" s="120"/>
      <c r="WJJ38" s="177"/>
      <c r="WJK38" s="120"/>
      <c r="WJL38" s="177"/>
      <c r="WJM38" s="120"/>
      <c r="WJN38" s="177"/>
      <c r="WJO38" s="120"/>
      <c r="WJP38" s="177"/>
      <c r="WJQ38" s="120"/>
      <c r="WJR38" s="177"/>
      <c r="WJS38" s="120"/>
      <c r="WJT38" s="177"/>
      <c r="WJU38" s="120"/>
      <c r="WJV38" s="177"/>
      <c r="WJW38" s="120"/>
      <c r="WJX38" s="177"/>
      <c r="WJY38" s="120"/>
      <c r="WJZ38" s="177"/>
      <c r="WKA38" s="120"/>
      <c r="WKB38" s="177"/>
      <c r="WKC38" s="120"/>
      <c r="WKD38" s="177"/>
      <c r="WKE38" s="120"/>
      <c r="WKF38" s="177"/>
      <c r="WKG38" s="120"/>
      <c r="WKH38" s="177"/>
      <c r="WKI38" s="120"/>
      <c r="WKJ38" s="177"/>
      <c r="WKK38" s="120"/>
      <c r="WKL38" s="177"/>
      <c r="WKM38" s="120"/>
      <c r="WKN38" s="177"/>
      <c r="WKO38" s="120"/>
      <c r="WKP38" s="177"/>
      <c r="WKQ38" s="120"/>
      <c r="WKR38" s="177"/>
      <c r="WKS38" s="120"/>
      <c r="WKT38" s="177"/>
      <c r="WKU38" s="120"/>
      <c r="WKV38" s="177"/>
      <c r="WKW38" s="120"/>
      <c r="WKX38" s="177"/>
      <c r="WKY38" s="120"/>
      <c r="WKZ38" s="177"/>
      <c r="WLA38" s="120"/>
      <c r="WLB38" s="177"/>
      <c r="WLC38" s="120"/>
      <c r="WLD38" s="177"/>
      <c r="WLE38" s="120"/>
      <c r="WLF38" s="177"/>
      <c r="WLG38" s="120"/>
      <c r="WLH38" s="177"/>
      <c r="WLI38" s="120"/>
      <c r="WLJ38" s="177"/>
      <c r="WLK38" s="120"/>
      <c r="WLL38" s="177"/>
      <c r="WLM38" s="120"/>
      <c r="WLN38" s="177"/>
      <c r="WLO38" s="120"/>
      <c r="WLP38" s="177"/>
      <c r="WLQ38" s="120"/>
      <c r="WLR38" s="177"/>
      <c r="WLS38" s="120"/>
      <c r="WLT38" s="177"/>
      <c r="WLU38" s="120"/>
      <c r="WLV38" s="177"/>
      <c r="WLW38" s="120"/>
      <c r="WLX38" s="177"/>
      <c r="WLY38" s="120"/>
      <c r="WLZ38" s="177"/>
      <c r="WMA38" s="120"/>
      <c r="WMB38" s="177"/>
      <c r="WMC38" s="120"/>
      <c r="WMD38" s="177"/>
      <c r="WME38" s="120"/>
      <c r="WMF38" s="177"/>
      <c r="WMG38" s="120"/>
      <c r="WMH38" s="177"/>
      <c r="WMI38" s="120"/>
      <c r="WMJ38" s="177"/>
      <c r="WMK38" s="120"/>
      <c r="WML38" s="177"/>
      <c r="WMM38" s="120"/>
      <c r="WMN38" s="177"/>
      <c r="WMO38" s="120"/>
      <c r="WMP38" s="177"/>
      <c r="WMQ38" s="120"/>
      <c r="WMR38" s="177"/>
      <c r="WMS38" s="120"/>
      <c r="WMT38" s="177"/>
      <c r="WMU38" s="120"/>
      <c r="WMV38" s="177"/>
      <c r="WMW38" s="120"/>
      <c r="WMX38" s="177"/>
      <c r="WMY38" s="120"/>
      <c r="WMZ38" s="177"/>
      <c r="WNA38" s="120"/>
      <c r="WNB38" s="177"/>
      <c r="WNC38" s="120"/>
      <c r="WND38" s="177"/>
      <c r="WNE38" s="120"/>
      <c r="WNF38" s="177"/>
      <c r="WNG38" s="120"/>
      <c r="WNH38" s="177"/>
      <c r="WNI38" s="120"/>
      <c r="WNJ38" s="177"/>
      <c r="WNK38" s="120"/>
      <c r="WNL38" s="177"/>
      <c r="WNM38" s="120"/>
      <c r="WNN38" s="177"/>
      <c r="WNO38" s="120"/>
      <c r="WNP38" s="177"/>
      <c r="WNQ38" s="120"/>
      <c r="WNR38" s="177"/>
      <c r="WNS38" s="120"/>
      <c r="WNT38" s="177"/>
      <c r="WNU38" s="120"/>
      <c r="WNV38" s="177"/>
      <c r="WNW38" s="120"/>
      <c r="WNX38" s="177"/>
      <c r="WNY38" s="120"/>
      <c r="WNZ38" s="177"/>
      <c r="WOA38" s="120"/>
      <c r="WOB38" s="177"/>
      <c r="WOC38" s="120"/>
      <c r="WOD38" s="177"/>
      <c r="WOE38" s="120"/>
      <c r="WOF38" s="177"/>
      <c r="WOG38" s="120"/>
      <c r="WOH38" s="177"/>
      <c r="WOI38" s="120"/>
      <c r="WOJ38" s="177"/>
      <c r="WOK38" s="120"/>
      <c r="WOL38" s="177"/>
      <c r="WOM38" s="120"/>
      <c r="WON38" s="177"/>
      <c r="WOO38" s="120"/>
      <c r="WOP38" s="177"/>
      <c r="WOQ38" s="120"/>
      <c r="WOR38" s="177"/>
      <c r="WOS38" s="120"/>
      <c r="WOT38" s="177"/>
      <c r="WOU38" s="120"/>
      <c r="WOV38" s="177"/>
      <c r="WOW38" s="120"/>
      <c r="WOX38" s="177"/>
      <c r="WOY38" s="120"/>
      <c r="WOZ38" s="177"/>
      <c r="WPA38" s="120"/>
      <c r="WPB38" s="177"/>
      <c r="WPC38" s="120"/>
      <c r="WPD38" s="177"/>
      <c r="WPE38" s="120"/>
      <c r="WPF38" s="177"/>
      <c r="WPG38" s="120"/>
      <c r="WPH38" s="177"/>
      <c r="WPI38" s="120"/>
      <c r="WPJ38" s="177"/>
      <c r="WPK38" s="120"/>
      <c r="WPL38" s="177"/>
      <c r="WPM38" s="120"/>
      <c r="WPN38" s="177"/>
      <c r="WPO38" s="120"/>
      <c r="WPP38" s="177"/>
      <c r="WPQ38" s="120"/>
      <c r="WPR38" s="177"/>
      <c r="WPS38" s="120"/>
      <c r="WPT38" s="177"/>
      <c r="WPU38" s="120"/>
      <c r="WPV38" s="177"/>
      <c r="WPW38" s="120"/>
      <c r="WPX38" s="177"/>
      <c r="WPY38" s="120"/>
      <c r="WPZ38" s="177"/>
      <c r="WQA38" s="120"/>
      <c r="WQB38" s="177"/>
      <c r="WQC38" s="120"/>
      <c r="WQD38" s="177"/>
      <c r="WQE38" s="120"/>
      <c r="WQF38" s="177"/>
      <c r="WQG38" s="120"/>
      <c r="WQH38" s="177"/>
      <c r="WQI38" s="120"/>
      <c r="WQJ38" s="177"/>
      <c r="WQK38" s="120"/>
      <c r="WQL38" s="177"/>
      <c r="WQM38" s="120"/>
      <c r="WQN38" s="177"/>
      <c r="WQO38" s="120"/>
      <c r="WQP38" s="177"/>
      <c r="WQQ38" s="120"/>
      <c r="WQR38" s="177"/>
      <c r="WQS38" s="120"/>
      <c r="WQT38" s="177"/>
      <c r="WQU38" s="120"/>
      <c r="WQV38" s="177"/>
      <c r="WQW38" s="120"/>
      <c r="WQX38" s="177"/>
      <c r="WQY38" s="120"/>
      <c r="WQZ38" s="177"/>
      <c r="WRA38" s="120"/>
      <c r="WRB38" s="177"/>
      <c r="WRC38" s="120"/>
      <c r="WRD38" s="177"/>
      <c r="WRE38" s="120"/>
      <c r="WRF38" s="177"/>
      <c r="WRG38" s="120"/>
      <c r="WRH38" s="177"/>
      <c r="WRI38" s="120"/>
      <c r="WRJ38" s="177"/>
      <c r="WRK38" s="120"/>
      <c r="WRL38" s="177"/>
      <c r="WRM38" s="120"/>
      <c r="WRN38" s="177"/>
      <c r="WRO38" s="120"/>
      <c r="WRP38" s="177"/>
      <c r="WRQ38" s="120"/>
      <c r="WRR38" s="177"/>
      <c r="WRS38" s="120"/>
      <c r="WRT38" s="177"/>
      <c r="WRU38" s="120"/>
      <c r="WRV38" s="177"/>
      <c r="WRW38" s="120"/>
      <c r="WRX38" s="177"/>
      <c r="WRY38" s="120"/>
      <c r="WRZ38" s="177"/>
      <c r="WSA38" s="120"/>
      <c r="WSB38" s="177"/>
      <c r="WSC38" s="120"/>
      <c r="WSD38" s="177"/>
      <c r="WSE38" s="120"/>
      <c r="WSF38" s="177"/>
      <c r="WSG38" s="120"/>
      <c r="WSH38" s="177"/>
      <c r="WSI38" s="120"/>
      <c r="WSJ38" s="177"/>
      <c r="WSK38" s="120"/>
      <c r="WSL38" s="177"/>
      <c r="WSM38" s="120"/>
      <c r="WSN38" s="177"/>
      <c r="WSO38" s="120"/>
      <c r="WSP38" s="177"/>
      <c r="WSQ38" s="120"/>
      <c r="WSR38" s="177"/>
      <c r="WSS38" s="120"/>
      <c r="WST38" s="177"/>
      <c r="WSU38" s="120"/>
      <c r="WSV38" s="177"/>
      <c r="WSW38" s="120"/>
      <c r="WSX38" s="177"/>
      <c r="WSY38" s="120"/>
      <c r="WSZ38" s="177"/>
      <c r="WTA38" s="120"/>
      <c r="WTB38" s="177"/>
      <c r="WTC38" s="120"/>
      <c r="WTD38" s="177"/>
      <c r="WTE38" s="120"/>
      <c r="WTF38" s="177"/>
      <c r="WTG38" s="120"/>
      <c r="WTH38" s="177"/>
      <c r="WTI38" s="120"/>
      <c r="WTJ38" s="177"/>
      <c r="WTK38" s="120"/>
      <c r="WTL38" s="177"/>
      <c r="WTM38" s="120"/>
      <c r="WTN38" s="177"/>
      <c r="WTO38" s="120"/>
      <c r="WTP38" s="177"/>
      <c r="WTQ38" s="120"/>
      <c r="WTR38" s="177"/>
      <c r="WTS38" s="120"/>
      <c r="WTT38" s="177"/>
      <c r="WTU38" s="120"/>
      <c r="WTV38" s="177"/>
      <c r="WTW38" s="120"/>
      <c r="WTX38" s="177"/>
      <c r="WTY38" s="120"/>
      <c r="WTZ38" s="177"/>
      <c r="WUA38" s="120"/>
      <c r="WUB38" s="177"/>
      <c r="WUC38" s="120"/>
      <c r="WUD38" s="177"/>
      <c r="WUE38" s="120"/>
      <c r="WUF38" s="177"/>
      <c r="WUG38" s="120"/>
      <c r="WUH38" s="177"/>
      <c r="WUI38" s="120"/>
      <c r="WUJ38" s="177"/>
      <c r="WUK38" s="120"/>
      <c r="WUL38" s="177"/>
      <c r="WUM38" s="120"/>
      <c r="WUN38" s="177"/>
      <c r="WUO38" s="120"/>
      <c r="WUP38" s="177"/>
      <c r="WUQ38" s="120"/>
      <c r="WUR38" s="177"/>
      <c r="WUS38" s="120"/>
      <c r="WUT38" s="177"/>
      <c r="WUU38" s="120"/>
      <c r="WUV38" s="177"/>
      <c r="WUW38" s="120"/>
      <c r="WUX38" s="177"/>
      <c r="WUY38" s="120"/>
      <c r="WUZ38" s="177"/>
      <c r="WVA38" s="120"/>
      <c r="WVB38" s="177"/>
      <c r="WVC38" s="120"/>
      <c r="WVD38" s="177"/>
      <c r="WVE38" s="120"/>
      <c r="WVF38" s="177"/>
      <c r="WVG38" s="120"/>
      <c r="WVH38" s="177"/>
      <c r="WVI38" s="120"/>
      <c r="WVJ38" s="177"/>
      <c r="WVK38" s="120"/>
      <c r="WVL38" s="177"/>
      <c r="WVM38" s="120"/>
      <c r="WVN38" s="177"/>
      <c r="WVO38" s="120"/>
      <c r="WVP38" s="177"/>
      <c r="WVQ38" s="120"/>
      <c r="WVR38" s="177"/>
      <c r="WVS38" s="120"/>
      <c r="WVT38" s="177"/>
      <c r="WVU38" s="120"/>
      <c r="WVV38" s="177"/>
      <c r="WVW38" s="120"/>
      <c r="WVX38" s="177"/>
      <c r="WVY38" s="120"/>
      <c r="WVZ38" s="177"/>
      <c r="WWA38" s="120"/>
      <c r="WWB38" s="177"/>
      <c r="WWC38" s="120"/>
      <c r="WWD38" s="177"/>
      <c r="WWE38" s="120"/>
      <c r="WWF38" s="177"/>
      <c r="WWG38" s="120"/>
      <c r="WWH38" s="177"/>
      <c r="WWI38" s="120"/>
      <c r="WWJ38" s="177"/>
      <c r="WWK38" s="120"/>
      <c r="WWL38" s="177"/>
      <c r="WWM38" s="120"/>
      <c r="WWN38" s="177"/>
      <c r="WWO38" s="120"/>
      <c r="WWP38" s="177"/>
      <c r="WWQ38" s="120"/>
      <c r="WWR38" s="177"/>
      <c r="WWS38" s="120"/>
      <c r="WWT38" s="177"/>
      <c r="WWU38" s="120"/>
      <c r="WWV38" s="177"/>
      <c r="WWW38" s="120"/>
      <c r="WWX38" s="177"/>
      <c r="WWY38" s="120"/>
      <c r="WWZ38" s="177"/>
      <c r="WXA38" s="120"/>
      <c r="WXB38" s="177"/>
      <c r="WXC38" s="120"/>
      <c r="WXD38" s="177"/>
      <c r="WXE38" s="120"/>
      <c r="WXF38" s="177"/>
      <c r="WXG38" s="120"/>
      <c r="WXH38" s="177"/>
      <c r="WXI38" s="120"/>
      <c r="WXJ38" s="177"/>
      <c r="WXK38" s="120"/>
      <c r="WXL38" s="177"/>
      <c r="WXM38" s="120"/>
      <c r="WXN38" s="177"/>
      <c r="WXO38" s="120"/>
      <c r="WXP38" s="177"/>
      <c r="WXQ38" s="120"/>
      <c r="WXR38" s="177"/>
      <c r="WXS38" s="120"/>
      <c r="WXT38" s="177"/>
      <c r="WXU38" s="120"/>
      <c r="WXV38" s="177"/>
      <c r="WXW38" s="120"/>
      <c r="WXX38" s="177"/>
      <c r="WXY38" s="120"/>
      <c r="WXZ38" s="177"/>
      <c r="WYA38" s="120"/>
      <c r="WYB38" s="177"/>
      <c r="WYC38" s="120"/>
      <c r="WYD38" s="177"/>
      <c r="WYE38" s="120"/>
      <c r="WYF38" s="177"/>
      <c r="WYG38" s="120"/>
      <c r="WYH38" s="177"/>
      <c r="WYI38" s="120"/>
      <c r="WYJ38" s="177"/>
      <c r="WYK38" s="120"/>
      <c r="WYL38" s="177"/>
      <c r="WYM38" s="120"/>
      <c r="WYN38" s="177"/>
      <c r="WYO38" s="120"/>
      <c r="WYP38" s="177"/>
      <c r="WYQ38" s="120"/>
      <c r="WYR38" s="177"/>
      <c r="WYS38" s="120"/>
      <c r="WYT38" s="177"/>
      <c r="WYU38" s="120"/>
      <c r="WYV38" s="177"/>
      <c r="WYW38" s="120"/>
      <c r="WYX38" s="177"/>
      <c r="WYY38" s="120"/>
      <c r="WYZ38" s="177"/>
      <c r="WZA38" s="120"/>
      <c r="WZB38" s="177"/>
      <c r="WZC38" s="120"/>
      <c r="WZD38" s="177"/>
      <c r="WZE38" s="120"/>
      <c r="WZF38" s="177"/>
      <c r="WZG38" s="120"/>
      <c r="WZH38" s="177"/>
      <c r="WZI38" s="120"/>
      <c r="WZJ38" s="177"/>
      <c r="WZK38" s="120"/>
      <c r="WZL38" s="177"/>
      <c r="WZM38" s="120"/>
      <c r="WZN38" s="177"/>
      <c r="WZO38" s="120"/>
      <c r="WZP38" s="177"/>
      <c r="WZQ38" s="120"/>
      <c r="WZR38" s="177"/>
      <c r="WZS38" s="120"/>
      <c r="WZT38" s="177"/>
      <c r="WZU38" s="120"/>
      <c r="WZV38" s="177"/>
      <c r="WZW38" s="120"/>
      <c r="WZX38" s="177"/>
      <c r="WZY38" s="120"/>
      <c r="WZZ38" s="177"/>
      <c r="XAA38" s="120"/>
      <c r="XAB38" s="177"/>
      <c r="XAC38" s="120"/>
      <c r="XAD38" s="177"/>
      <c r="XAE38" s="120"/>
      <c r="XAF38" s="177"/>
      <c r="XAG38" s="120"/>
      <c r="XAH38" s="177"/>
      <c r="XAI38" s="120"/>
      <c r="XAJ38" s="177"/>
      <c r="XAK38" s="120"/>
      <c r="XAL38" s="177"/>
      <c r="XAM38" s="120"/>
      <c r="XAN38" s="177"/>
      <c r="XAO38" s="120"/>
      <c r="XAP38" s="177"/>
      <c r="XAQ38" s="120"/>
      <c r="XAR38" s="177"/>
      <c r="XAS38" s="120"/>
      <c r="XAT38" s="177"/>
      <c r="XAU38" s="120"/>
      <c r="XAV38" s="177"/>
      <c r="XAW38" s="120"/>
      <c r="XAX38" s="177"/>
      <c r="XAY38" s="120"/>
      <c r="XAZ38" s="177"/>
      <c r="XBA38" s="120"/>
      <c r="XBB38" s="177"/>
      <c r="XBC38" s="120"/>
      <c r="XBD38" s="177"/>
      <c r="XBE38" s="120"/>
      <c r="XBF38" s="177"/>
      <c r="XBG38" s="120"/>
      <c r="XBH38" s="177"/>
      <c r="XBI38" s="120"/>
      <c r="XBJ38" s="177"/>
      <c r="XBK38" s="120"/>
      <c r="XBL38" s="177"/>
      <c r="XBM38" s="120"/>
      <c r="XBN38" s="177"/>
      <c r="XBO38" s="120"/>
      <c r="XBP38" s="177"/>
      <c r="XBQ38" s="120"/>
      <c r="XBR38" s="177"/>
      <c r="XBS38" s="120"/>
      <c r="XBT38" s="177"/>
      <c r="XBU38" s="120"/>
      <c r="XBV38" s="177"/>
      <c r="XBW38" s="120"/>
      <c r="XBX38" s="177"/>
      <c r="XBY38" s="120"/>
      <c r="XBZ38" s="177"/>
      <c r="XCA38" s="120"/>
      <c r="XCB38" s="177"/>
      <c r="XCC38" s="120"/>
      <c r="XCD38" s="177"/>
      <c r="XCE38" s="120"/>
      <c r="XCF38" s="177"/>
      <c r="XCG38" s="120"/>
      <c r="XCH38" s="177"/>
      <c r="XCI38" s="120"/>
      <c r="XCJ38" s="177"/>
      <c r="XCK38" s="120"/>
      <c r="XCL38" s="177"/>
      <c r="XCM38" s="120"/>
      <c r="XCN38" s="177"/>
      <c r="XCO38" s="120"/>
      <c r="XCP38" s="177"/>
      <c r="XCQ38" s="120"/>
      <c r="XCR38" s="177"/>
      <c r="XCS38" s="120"/>
      <c r="XCT38" s="177"/>
      <c r="XCU38" s="120"/>
      <c r="XCV38" s="177"/>
      <c r="XCW38" s="120"/>
      <c r="XCX38" s="177"/>
      <c r="XCY38" s="120"/>
      <c r="XCZ38" s="177"/>
      <c r="XDA38" s="120"/>
      <c r="XDB38" s="177"/>
      <c r="XDC38" s="120"/>
      <c r="XDD38" s="177"/>
      <c r="XDE38" s="120"/>
      <c r="XDF38" s="177"/>
      <c r="XDG38" s="120"/>
      <c r="XDH38" s="177"/>
      <c r="XDI38" s="120"/>
      <c r="XDJ38" s="177"/>
      <c r="XDK38" s="120"/>
      <c r="XDL38" s="177"/>
      <c r="XDM38" s="120"/>
      <c r="XDN38" s="177"/>
      <c r="XDO38" s="120"/>
      <c r="XDP38" s="177"/>
      <c r="XDQ38" s="120"/>
      <c r="XDR38" s="177"/>
      <c r="XDS38" s="120"/>
      <c r="XDT38" s="177"/>
      <c r="XDU38" s="120"/>
      <c r="XDV38" s="177"/>
      <c r="XDW38" s="120"/>
      <c r="XDX38" s="177"/>
      <c r="XDY38" s="120"/>
      <c r="XDZ38" s="177"/>
      <c r="XEA38" s="120"/>
      <c r="XEB38" s="177"/>
      <c r="XEC38" s="120"/>
      <c r="XED38" s="177"/>
      <c r="XEE38" s="120"/>
      <c r="XEF38" s="177"/>
      <c r="XEG38" s="120"/>
      <c r="XEH38" s="177"/>
      <c r="XEI38" s="120"/>
      <c r="XEJ38" s="177"/>
      <c r="XEK38" s="120"/>
      <c r="XEL38" s="177"/>
      <c r="XEM38" s="120"/>
      <c r="XEN38" s="177"/>
      <c r="XEO38" s="120"/>
      <c r="XEP38" s="177"/>
      <c r="XEQ38" s="120"/>
      <c r="XER38" s="177"/>
      <c r="XES38" s="120"/>
      <c r="XET38" s="177"/>
      <c r="XEU38" s="120"/>
      <c r="XEV38" s="177"/>
      <c r="XEW38" s="120"/>
      <c r="XEX38" s="177"/>
      <c r="XEY38" s="120"/>
      <c r="XEZ38" s="177"/>
      <c r="XFA38" s="120"/>
      <c r="XFB38" s="177"/>
      <c r="XFC38" s="120"/>
      <c r="XFD38" s="177"/>
    </row>
    <row r="39" spans="1:16384" customHeight="1" ht="15" s="176" customFormat="1">
      <c r="A39" s="120"/>
      <c r="D39" s="177"/>
      <c r="E39" s="120"/>
      <c r="F39" s="177"/>
      <c r="G39" s="116" t="s">
        <v>31</v>
      </c>
      <c r="H39" s="183">
        <f>VLOOKUP('Pagina principal'!$C$4,'Industry Averages'!$A$19:$AE$112,14,FALSE)</f>
        <v>0.7084336708458</v>
      </c>
      <c r="I39" s="120"/>
      <c r="J39" s="177"/>
      <c r="K39" s="120"/>
      <c r="L39" s="177"/>
      <c r="M39" s="120"/>
      <c r="N39" s="177"/>
      <c r="O39" s="120"/>
      <c r="P39" s="177"/>
      <c r="Q39" s="120"/>
      <c r="R39" s="177"/>
      <c r="S39" s="120"/>
      <c r="T39" s="177"/>
      <c r="U39" s="120"/>
      <c r="V39" s="177"/>
      <c r="W39" s="120"/>
      <c r="X39" s="177"/>
      <c r="Y39" s="120"/>
      <c r="Z39" s="177"/>
      <c r="AA39" s="120"/>
      <c r="AB39" s="177"/>
      <c r="AC39" s="120"/>
      <c r="AD39" s="177"/>
      <c r="AE39" s="120"/>
      <c r="AF39" s="177"/>
      <c r="AG39" s="120"/>
      <c r="AH39" s="177"/>
      <c r="AI39" s="120"/>
      <c r="AJ39" s="177"/>
      <c r="AK39" s="120"/>
      <c r="AL39" s="177"/>
      <c r="AM39" s="120"/>
      <c r="AN39" s="177"/>
      <c r="AO39" s="120"/>
      <c r="AP39" s="177"/>
      <c r="AQ39" s="120"/>
      <c r="AR39" s="177"/>
      <c r="AS39" s="120"/>
      <c r="AT39" s="177"/>
      <c r="AU39" s="120"/>
      <c r="AV39" s="177"/>
      <c r="AW39" s="120"/>
      <c r="AX39" s="177"/>
      <c r="AY39" s="120"/>
      <c r="AZ39" s="177"/>
      <c r="BA39" s="120"/>
      <c r="BB39" s="177"/>
      <c r="BC39" s="120"/>
      <c r="BD39" s="177"/>
      <c r="BE39" s="120"/>
      <c r="BF39" s="177"/>
      <c r="BG39" s="120"/>
      <c r="BH39" s="177"/>
      <c r="BI39" s="120"/>
      <c r="BJ39" s="177"/>
      <c r="BK39" s="120"/>
      <c r="BL39" s="177"/>
      <c r="BM39" s="120"/>
      <c r="BN39" s="177"/>
      <c r="BO39" s="120"/>
      <c r="BP39" s="177"/>
      <c r="BQ39" s="120"/>
      <c r="BR39" s="177"/>
      <c r="BS39" s="120"/>
      <c r="BT39" s="177"/>
      <c r="BU39" s="120"/>
      <c r="BV39" s="177"/>
      <c r="BW39" s="120"/>
      <c r="BX39" s="177"/>
      <c r="BY39" s="120"/>
      <c r="BZ39" s="177"/>
      <c r="CA39" s="120"/>
      <c r="CB39" s="177"/>
      <c r="CC39" s="120"/>
      <c r="CD39" s="177"/>
      <c r="CE39" s="120"/>
      <c r="CF39" s="177"/>
      <c r="CG39" s="120"/>
      <c r="CH39" s="177"/>
      <c r="CI39" s="120"/>
      <c r="CJ39" s="177"/>
      <c r="CK39" s="120"/>
      <c r="CL39" s="177"/>
      <c r="CM39" s="120"/>
      <c r="CN39" s="177"/>
      <c r="CO39" s="120"/>
      <c r="CP39" s="177"/>
      <c r="CQ39" s="120"/>
      <c r="CR39" s="177"/>
      <c r="CS39" s="120"/>
      <c r="CT39" s="177"/>
      <c r="CU39" s="120"/>
      <c r="CV39" s="177"/>
      <c r="CW39" s="120"/>
      <c r="CX39" s="177"/>
      <c r="CY39" s="120"/>
      <c r="CZ39" s="177"/>
      <c r="DA39" s="120"/>
      <c r="DB39" s="177"/>
      <c r="DC39" s="120"/>
      <c r="DD39" s="177"/>
      <c r="DE39" s="120"/>
      <c r="DF39" s="177"/>
      <c r="DG39" s="120"/>
      <c r="DH39" s="177"/>
      <c r="DI39" s="120"/>
      <c r="DJ39" s="177"/>
      <c r="DK39" s="120"/>
      <c r="DL39" s="177"/>
      <c r="DM39" s="120"/>
      <c r="DN39" s="177"/>
      <c r="DO39" s="120"/>
      <c r="DP39" s="177"/>
      <c r="DQ39" s="120"/>
      <c r="DR39" s="177"/>
      <c r="DS39" s="120"/>
      <c r="DT39" s="177"/>
      <c r="DU39" s="120"/>
      <c r="DV39" s="177"/>
      <c r="DW39" s="120"/>
      <c r="DX39" s="177"/>
      <c r="DY39" s="120"/>
      <c r="DZ39" s="177"/>
      <c r="EA39" s="120"/>
      <c r="EB39" s="177"/>
      <c r="EC39" s="120"/>
      <c r="ED39" s="177"/>
      <c r="EE39" s="120"/>
      <c r="EF39" s="177"/>
      <c r="EG39" s="120"/>
      <c r="EH39" s="177"/>
      <c r="EI39" s="120"/>
      <c r="EJ39" s="177"/>
      <c r="EK39" s="120"/>
      <c r="EL39" s="177"/>
      <c r="EM39" s="120"/>
      <c r="EN39" s="177"/>
      <c r="EO39" s="120"/>
      <c r="EP39" s="177"/>
      <c r="EQ39" s="120"/>
      <c r="ER39" s="177"/>
      <c r="ES39" s="120"/>
      <c r="ET39" s="177"/>
      <c r="EU39" s="120"/>
      <c r="EV39" s="177"/>
      <c r="EW39" s="120"/>
      <c r="EX39" s="177"/>
      <c r="EY39" s="120"/>
      <c r="EZ39" s="177"/>
      <c r="FA39" s="120"/>
      <c r="FB39" s="177"/>
      <c r="FC39" s="120"/>
      <c r="FD39" s="177"/>
      <c r="FE39" s="120"/>
      <c r="FF39" s="177"/>
      <c r="FG39" s="120"/>
      <c r="FH39" s="177"/>
      <c r="FI39" s="120"/>
      <c r="FJ39" s="177"/>
      <c r="FK39" s="120"/>
      <c r="FL39" s="177"/>
      <c r="FM39" s="120"/>
      <c r="FN39" s="177"/>
      <c r="FO39" s="120"/>
      <c r="FP39" s="177"/>
      <c r="FQ39" s="120"/>
      <c r="FR39" s="177"/>
      <c r="FS39" s="120"/>
      <c r="FT39" s="177"/>
      <c r="FU39" s="120"/>
      <c r="FV39" s="177"/>
      <c r="FW39" s="120"/>
      <c r="FX39" s="177"/>
      <c r="FY39" s="120"/>
      <c r="FZ39" s="177"/>
      <c r="GA39" s="120"/>
      <c r="GB39" s="177"/>
      <c r="GC39" s="120"/>
      <c r="GD39" s="177"/>
      <c r="GE39" s="120"/>
      <c r="GF39" s="177"/>
      <c r="GG39" s="120"/>
      <c r="GH39" s="177"/>
      <c r="GI39" s="120"/>
      <c r="GJ39" s="177"/>
      <c r="GK39" s="120"/>
      <c r="GL39" s="177"/>
      <c r="GM39" s="120"/>
      <c r="GN39" s="177"/>
      <c r="GO39" s="120"/>
      <c r="GP39" s="177"/>
      <c r="GQ39" s="120"/>
      <c r="GR39" s="177"/>
      <c r="GS39" s="120"/>
      <c r="GT39" s="177"/>
      <c r="GU39" s="120"/>
      <c r="GV39" s="177"/>
      <c r="GW39" s="120"/>
      <c r="GX39" s="177"/>
      <c r="GY39" s="120"/>
      <c r="GZ39" s="177"/>
      <c r="HA39" s="120"/>
      <c r="HB39" s="177"/>
      <c r="HC39" s="120"/>
      <c r="HD39" s="177"/>
      <c r="HE39" s="120"/>
      <c r="HF39" s="177"/>
      <c r="HG39" s="120"/>
      <c r="HH39" s="177"/>
      <c r="HI39" s="120"/>
      <c r="HJ39" s="177"/>
      <c r="HK39" s="120"/>
      <c r="HL39" s="177"/>
      <c r="HM39" s="120"/>
      <c r="HN39" s="177"/>
      <c r="HO39" s="120"/>
      <c r="HP39" s="177"/>
      <c r="HQ39" s="120"/>
      <c r="HR39" s="177"/>
      <c r="HS39" s="120"/>
      <c r="HT39" s="177"/>
      <c r="HU39" s="120"/>
      <c r="HV39" s="177"/>
      <c r="HW39" s="120"/>
      <c r="HX39" s="177"/>
      <c r="HY39" s="120"/>
      <c r="HZ39" s="177"/>
      <c r="IA39" s="120"/>
      <c r="IB39" s="177"/>
      <c r="IC39" s="120"/>
      <c r="ID39" s="177"/>
      <c r="IE39" s="120"/>
      <c r="IF39" s="177"/>
      <c r="IG39" s="120"/>
      <c r="IH39" s="177"/>
      <c r="II39" s="120"/>
      <c r="IJ39" s="177"/>
      <c r="IK39" s="120"/>
      <c r="IL39" s="177"/>
      <c r="IM39" s="120"/>
      <c r="IN39" s="177"/>
      <c r="IO39" s="120"/>
      <c r="IP39" s="177"/>
      <c r="IQ39" s="120"/>
      <c r="IR39" s="177"/>
      <c r="IS39" s="120"/>
      <c r="IT39" s="177"/>
      <c r="IU39" s="120"/>
      <c r="IV39" s="177"/>
      <c r="IW39" s="120"/>
      <c r="IX39" s="177"/>
      <c r="IY39" s="120"/>
      <c r="IZ39" s="177"/>
      <c r="JA39" s="120"/>
      <c r="JB39" s="177"/>
      <c r="JC39" s="120"/>
      <c r="JD39" s="177"/>
      <c r="JE39" s="120"/>
      <c r="JF39" s="177"/>
      <c r="JG39" s="120"/>
      <c r="JH39" s="177"/>
      <c r="JI39" s="120"/>
      <c r="JJ39" s="177"/>
      <c r="JK39" s="120"/>
      <c r="JL39" s="177"/>
      <c r="JM39" s="120"/>
      <c r="JN39" s="177"/>
      <c r="JO39" s="120"/>
      <c r="JP39" s="177"/>
      <c r="JQ39" s="120"/>
      <c r="JR39" s="177"/>
      <c r="JS39" s="120"/>
      <c r="JT39" s="177"/>
      <c r="JU39" s="120"/>
      <c r="JV39" s="177"/>
      <c r="JW39" s="120"/>
      <c r="JX39" s="177"/>
      <c r="JY39" s="120"/>
      <c r="JZ39" s="177"/>
      <c r="KA39" s="120"/>
      <c r="KB39" s="177"/>
      <c r="KC39" s="120"/>
      <c r="KD39" s="177"/>
      <c r="KE39" s="120"/>
      <c r="KF39" s="177"/>
      <c r="KG39" s="120"/>
      <c r="KH39" s="177"/>
      <c r="KI39" s="120"/>
      <c r="KJ39" s="177"/>
      <c r="KK39" s="120"/>
      <c r="KL39" s="177"/>
      <c r="KM39" s="120"/>
      <c r="KN39" s="177"/>
      <c r="KO39" s="120"/>
      <c r="KP39" s="177"/>
      <c r="KQ39" s="120"/>
      <c r="KR39" s="177"/>
      <c r="KS39" s="120"/>
      <c r="KT39" s="177"/>
      <c r="KU39" s="120"/>
      <c r="KV39" s="177"/>
      <c r="KW39" s="120"/>
      <c r="KX39" s="177"/>
      <c r="KY39" s="120"/>
      <c r="KZ39" s="177"/>
      <c r="LA39" s="120"/>
      <c r="LB39" s="177"/>
      <c r="LC39" s="120"/>
      <c r="LD39" s="177"/>
      <c r="LE39" s="120"/>
      <c r="LF39" s="177"/>
      <c r="LG39" s="120"/>
      <c r="LH39" s="177"/>
      <c r="LI39" s="120"/>
      <c r="LJ39" s="177"/>
      <c r="LK39" s="120"/>
      <c r="LL39" s="177"/>
      <c r="LM39" s="120"/>
      <c r="LN39" s="177"/>
      <c r="LO39" s="120"/>
      <c r="LP39" s="177"/>
      <c r="LQ39" s="120"/>
      <c r="LR39" s="177"/>
      <c r="LS39" s="120"/>
      <c r="LT39" s="177"/>
      <c r="LU39" s="120"/>
      <c r="LV39" s="177"/>
      <c r="LW39" s="120"/>
      <c r="LX39" s="177"/>
      <c r="LY39" s="120"/>
      <c r="LZ39" s="177"/>
      <c r="MA39" s="120"/>
      <c r="MB39" s="177"/>
      <c r="MC39" s="120"/>
      <c r="MD39" s="177"/>
      <c r="ME39" s="120"/>
      <c r="MF39" s="177"/>
      <c r="MG39" s="120"/>
      <c r="MH39" s="177"/>
      <c r="MI39" s="120"/>
      <c r="MJ39" s="177"/>
      <c r="MK39" s="120"/>
      <c r="ML39" s="177"/>
      <c r="MM39" s="120"/>
      <c r="MN39" s="177"/>
      <c r="MO39" s="120"/>
      <c r="MP39" s="177"/>
      <c r="MQ39" s="120"/>
      <c r="MR39" s="177"/>
      <c r="MS39" s="120"/>
      <c r="MT39" s="177"/>
      <c r="MU39" s="120"/>
      <c r="MV39" s="177"/>
      <c r="MW39" s="120"/>
      <c r="MX39" s="177"/>
      <c r="MY39" s="120"/>
      <c r="MZ39" s="177"/>
      <c r="NA39" s="120"/>
      <c r="NB39" s="177"/>
      <c r="NC39" s="120"/>
      <c r="ND39" s="177"/>
      <c r="NE39" s="120"/>
      <c r="NF39" s="177"/>
      <c r="NG39" s="120"/>
      <c r="NH39" s="177"/>
      <c r="NI39" s="120"/>
      <c r="NJ39" s="177"/>
      <c r="NK39" s="120"/>
      <c r="NL39" s="177"/>
      <c r="NM39" s="120"/>
      <c r="NN39" s="177"/>
      <c r="NO39" s="120"/>
      <c r="NP39" s="177"/>
      <c r="NQ39" s="120"/>
      <c r="NR39" s="177"/>
      <c r="NS39" s="120"/>
      <c r="NT39" s="177"/>
      <c r="NU39" s="120"/>
      <c r="NV39" s="177"/>
      <c r="NW39" s="120"/>
      <c r="NX39" s="177"/>
      <c r="NY39" s="120"/>
      <c r="NZ39" s="177"/>
      <c r="OA39" s="120"/>
      <c r="OB39" s="177"/>
      <c r="OC39" s="120"/>
      <c r="OD39" s="177"/>
      <c r="OE39" s="120"/>
      <c r="OF39" s="177"/>
      <c r="OG39" s="120"/>
      <c r="OH39" s="177"/>
      <c r="OI39" s="120"/>
      <c r="OJ39" s="177"/>
      <c r="OK39" s="120"/>
      <c r="OL39" s="177"/>
      <c r="OM39" s="120"/>
      <c r="ON39" s="177"/>
      <c r="OO39" s="120"/>
      <c r="OP39" s="177"/>
      <c r="OQ39" s="120"/>
      <c r="OR39" s="177"/>
      <c r="OS39" s="120"/>
      <c r="OT39" s="177"/>
      <c r="OU39" s="120"/>
      <c r="OV39" s="177"/>
      <c r="OW39" s="120"/>
      <c r="OX39" s="177"/>
      <c r="OY39" s="120"/>
      <c r="OZ39" s="177"/>
      <c r="PA39" s="120"/>
      <c r="PB39" s="177"/>
      <c r="PC39" s="120"/>
      <c r="PD39" s="177"/>
      <c r="PE39" s="120"/>
      <c r="PF39" s="177"/>
      <c r="PG39" s="120"/>
      <c r="PH39" s="177"/>
      <c r="PI39" s="120"/>
      <c r="PJ39" s="177"/>
      <c r="PK39" s="120"/>
      <c r="PL39" s="177"/>
      <c r="PM39" s="120"/>
      <c r="PN39" s="177"/>
      <c r="PO39" s="120"/>
      <c r="PP39" s="177"/>
      <c r="PQ39" s="120"/>
      <c r="PR39" s="177"/>
      <c r="PS39" s="120"/>
      <c r="PT39" s="177"/>
      <c r="PU39" s="120"/>
      <c r="PV39" s="177"/>
      <c r="PW39" s="120"/>
      <c r="PX39" s="177"/>
      <c r="PY39" s="120"/>
      <c r="PZ39" s="177"/>
      <c r="QA39" s="120"/>
      <c r="QB39" s="177"/>
      <c r="QC39" s="120"/>
      <c r="QD39" s="177"/>
      <c r="QE39" s="120"/>
      <c r="QF39" s="177"/>
      <c r="QG39" s="120"/>
      <c r="QH39" s="177"/>
      <c r="QI39" s="120"/>
      <c r="QJ39" s="177"/>
      <c r="QK39" s="120"/>
      <c r="QL39" s="177"/>
      <c r="QM39" s="120"/>
      <c r="QN39" s="177"/>
      <c r="QO39" s="120"/>
      <c r="QP39" s="177"/>
      <c r="QQ39" s="120"/>
      <c r="QR39" s="177"/>
      <c r="QS39" s="120"/>
      <c r="QT39" s="177"/>
      <c r="QU39" s="120"/>
      <c r="QV39" s="177"/>
      <c r="QW39" s="120"/>
      <c r="QX39" s="177"/>
      <c r="QY39" s="120"/>
      <c r="QZ39" s="177"/>
      <c r="RA39" s="120"/>
      <c r="RB39" s="177"/>
      <c r="RC39" s="120"/>
      <c r="RD39" s="177"/>
      <c r="RE39" s="120"/>
      <c r="RF39" s="177"/>
      <c r="RG39" s="120"/>
      <c r="RH39" s="177"/>
      <c r="RI39" s="120"/>
      <c r="RJ39" s="177"/>
      <c r="RK39" s="120"/>
      <c r="RL39" s="177"/>
      <c r="RM39" s="120"/>
      <c r="RN39" s="177"/>
      <c r="RO39" s="120"/>
      <c r="RP39" s="177"/>
      <c r="RQ39" s="120"/>
      <c r="RR39" s="177"/>
      <c r="RS39" s="120"/>
      <c r="RT39" s="177"/>
      <c r="RU39" s="120"/>
      <c r="RV39" s="177"/>
      <c r="RW39" s="120"/>
      <c r="RX39" s="177"/>
      <c r="RY39" s="120"/>
      <c r="RZ39" s="177"/>
      <c r="SA39" s="120"/>
      <c r="SB39" s="177"/>
      <c r="SC39" s="120"/>
      <c r="SD39" s="177"/>
      <c r="SE39" s="120"/>
      <c r="SF39" s="177"/>
      <c r="SG39" s="120"/>
      <c r="SH39" s="177"/>
      <c r="SI39" s="120"/>
      <c r="SJ39" s="177"/>
      <c r="SK39" s="120"/>
      <c r="SL39" s="177"/>
      <c r="SM39" s="120"/>
      <c r="SN39" s="177"/>
      <c r="SO39" s="120"/>
      <c r="SP39" s="177"/>
      <c r="SQ39" s="120"/>
      <c r="SR39" s="177"/>
      <c r="SS39" s="120"/>
      <c r="ST39" s="177"/>
      <c r="SU39" s="120"/>
      <c r="SV39" s="177"/>
      <c r="SW39" s="120"/>
      <c r="SX39" s="177"/>
      <c r="SY39" s="120"/>
      <c r="SZ39" s="177"/>
      <c r="TA39" s="120"/>
      <c r="TB39" s="177"/>
      <c r="TC39" s="120"/>
      <c r="TD39" s="177"/>
      <c r="TE39" s="120"/>
      <c r="TF39" s="177"/>
      <c r="TG39" s="120"/>
      <c r="TH39" s="177"/>
      <c r="TI39" s="120"/>
      <c r="TJ39" s="177"/>
      <c r="TK39" s="120"/>
      <c r="TL39" s="177"/>
      <c r="TM39" s="120"/>
      <c r="TN39" s="177"/>
      <c r="TO39" s="120"/>
      <c r="TP39" s="177"/>
      <c r="TQ39" s="120"/>
      <c r="TR39" s="177"/>
      <c r="TS39" s="120"/>
      <c r="TT39" s="177"/>
      <c r="TU39" s="120"/>
      <c r="TV39" s="177"/>
      <c r="TW39" s="120"/>
      <c r="TX39" s="177"/>
      <c r="TY39" s="120"/>
      <c r="TZ39" s="177"/>
      <c r="UA39" s="120"/>
      <c r="UB39" s="177"/>
      <c r="UC39" s="120"/>
      <c r="UD39" s="177"/>
      <c r="UE39" s="120"/>
      <c r="UF39" s="177"/>
      <c r="UG39" s="120"/>
      <c r="UH39" s="177"/>
      <c r="UI39" s="120"/>
      <c r="UJ39" s="177"/>
      <c r="UK39" s="120"/>
      <c r="UL39" s="177"/>
      <c r="UM39" s="120"/>
      <c r="UN39" s="177"/>
      <c r="UO39" s="120"/>
      <c r="UP39" s="177"/>
      <c r="UQ39" s="120"/>
      <c r="UR39" s="177"/>
      <c r="US39" s="120"/>
      <c r="UT39" s="177"/>
      <c r="UU39" s="120"/>
      <c r="UV39" s="177"/>
      <c r="UW39" s="120"/>
      <c r="UX39" s="177"/>
      <c r="UY39" s="120"/>
      <c r="UZ39" s="177"/>
      <c r="VA39" s="120"/>
      <c r="VB39" s="177"/>
      <c r="VC39" s="120"/>
      <c r="VD39" s="177"/>
      <c r="VE39" s="120"/>
      <c r="VF39" s="177"/>
      <c r="VG39" s="120"/>
      <c r="VH39" s="177"/>
      <c r="VI39" s="120"/>
      <c r="VJ39" s="177"/>
      <c r="VK39" s="120"/>
      <c r="VL39" s="177"/>
      <c r="VM39" s="120"/>
      <c r="VN39" s="177"/>
      <c r="VO39" s="120"/>
      <c r="VP39" s="177"/>
      <c r="VQ39" s="120"/>
      <c r="VR39" s="177"/>
      <c r="VS39" s="120"/>
      <c r="VT39" s="177"/>
      <c r="VU39" s="120"/>
      <c r="VV39" s="177"/>
      <c r="VW39" s="120"/>
      <c r="VX39" s="177"/>
      <c r="VY39" s="120"/>
      <c r="VZ39" s="177"/>
      <c r="WA39" s="120"/>
      <c r="WB39" s="177"/>
      <c r="WC39" s="120"/>
      <c r="WD39" s="177"/>
      <c r="WE39" s="120"/>
      <c r="WF39" s="177"/>
      <c r="WG39" s="120"/>
      <c r="WH39" s="177"/>
      <c r="WI39" s="120"/>
      <c r="WJ39" s="177"/>
      <c r="WK39" s="120"/>
      <c r="WL39" s="177"/>
      <c r="WM39" s="120"/>
      <c r="WN39" s="177"/>
      <c r="WO39" s="120"/>
      <c r="WP39" s="177"/>
      <c r="WQ39" s="120"/>
      <c r="WR39" s="177"/>
      <c r="WS39" s="120"/>
      <c r="WT39" s="177"/>
      <c r="WU39" s="120"/>
      <c r="WV39" s="177"/>
      <c r="WW39" s="120"/>
      <c r="WX39" s="177"/>
      <c r="WY39" s="120"/>
      <c r="WZ39" s="177"/>
      <c r="XA39" s="120"/>
      <c r="XB39" s="177"/>
      <c r="XC39" s="120"/>
      <c r="XD39" s="177"/>
      <c r="XE39" s="120"/>
      <c r="XF39" s="177"/>
      <c r="XG39" s="120"/>
      <c r="XH39" s="177"/>
      <c r="XI39" s="120"/>
      <c r="XJ39" s="177"/>
      <c r="XK39" s="120"/>
      <c r="XL39" s="177"/>
      <c r="XM39" s="120"/>
      <c r="XN39" s="177"/>
      <c r="XO39" s="120"/>
      <c r="XP39" s="177"/>
      <c r="XQ39" s="120"/>
      <c r="XR39" s="177"/>
      <c r="XS39" s="120"/>
      <c r="XT39" s="177"/>
      <c r="XU39" s="120"/>
      <c r="XV39" s="177"/>
      <c r="XW39" s="120"/>
      <c r="XX39" s="177"/>
      <c r="XY39" s="120"/>
      <c r="XZ39" s="177"/>
      <c r="YA39" s="120"/>
      <c r="YB39" s="177"/>
      <c r="YC39" s="120"/>
      <c r="YD39" s="177"/>
      <c r="YE39" s="120"/>
      <c r="YF39" s="177"/>
      <c r="YG39" s="120"/>
      <c r="YH39" s="177"/>
      <c r="YI39" s="120"/>
      <c r="YJ39" s="177"/>
      <c r="YK39" s="120"/>
      <c r="YL39" s="177"/>
      <c r="YM39" s="120"/>
      <c r="YN39" s="177"/>
      <c r="YO39" s="120"/>
      <c r="YP39" s="177"/>
      <c r="YQ39" s="120"/>
      <c r="YR39" s="177"/>
      <c r="YS39" s="120"/>
      <c r="YT39" s="177"/>
      <c r="YU39" s="120"/>
      <c r="YV39" s="177"/>
      <c r="YW39" s="120"/>
      <c r="YX39" s="177"/>
      <c r="YY39" s="120"/>
      <c r="YZ39" s="177"/>
      <c r="ZA39" s="120"/>
      <c r="ZB39" s="177"/>
      <c r="ZC39" s="120"/>
      <c r="ZD39" s="177"/>
      <c r="ZE39" s="120"/>
      <c r="ZF39" s="177"/>
      <c r="ZG39" s="120"/>
      <c r="ZH39" s="177"/>
      <c r="ZI39" s="120"/>
      <c r="ZJ39" s="177"/>
      <c r="ZK39" s="120"/>
      <c r="ZL39" s="177"/>
      <c r="ZM39" s="120"/>
      <c r="ZN39" s="177"/>
      <c r="ZO39" s="120"/>
      <c r="ZP39" s="177"/>
      <c r="ZQ39" s="120"/>
      <c r="ZR39" s="177"/>
      <c r="ZS39" s="120"/>
      <c r="ZT39" s="177"/>
      <c r="ZU39" s="120"/>
      <c r="ZV39" s="177"/>
      <c r="ZW39" s="120"/>
      <c r="ZX39" s="177"/>
      <c r="ZY39" s="120"/>
      <c r="ZZ39" s="177"/>
      <c r="AAA39" s="120"/>
      <c r="AAB39" s="177"/>
      <c r="AAC39" s="120"/>
      <c r="AAD39" s="177"/>
      <c r="AAE39" s="120"/>
      <c r="AAF39" s="177"/>
      <c r="AAG39" s="120"/>
      <c r="AAH39" s="177"/>
      <c r="AAI39" s="120"/>
      <c r="AAJ39" s="177"/>
      <c r="AAK39" s="120"/>
      <c r="AAL39" s="177"/>
      <c r="AAM39" s="120"/>
      <c r="AAN39" s="177"/>
      <c r="AAO39" s="120"/>
      <c r="AAP39" s="177"/>
      <c r="AAQ39" s="120"/>
      <c r="AAR39" s="177"/>
      <c r="AAS39" s="120"/>
      <c r="AAT39" s="177"/>
      <c r="AAU39" s="120"/>
      <c r="AAV39" s="177"/>
      <c r="AAW39" s="120"/>
      <c r="AAX39" s="177"/>
      <c r="AAY39" s="120"/>
      <c r="AAZ39" s="177"/>
      <c r="ABA39" s="120"/>
      <c r="ABB39" s="177"/>
      <c r="ABC39" s="120"/>
      <c r="ABD39" s="177"/>
      <c r="ABE39" s="120"/>
      <c r="ABF39" s="177"/>
      <c r="ABG39" s="120"/>
      <c r="ABH39" s="177"/>
      <c r="ABI39" s="120"/>
      <c r="ABJ39" s="177"/>
      <c r="ABK39" s="120"/>
      <c r="ABL39" s="177"/>
      <c r="ABM39" s="120"/>
      <c r="ABN39" s="177"/>
      <c r="ABO39" s="120"/>
      <c r="ABP39" s="177"/>
      <c r="ABQ39" s="120"/>
      <c r="ABR39" s="177"/>
      <c r="ABS39" s="120"/>
      <c r="ABT39" s="177"/>
      <c r="ABU39" s="120"/>
      <c r="ABV39" s="177"/>
      <c r="ABW39" s="120"/>
      <c r="ABX39" s="177"/>
      <c r="ABY39" s="120"/>
      <c r="ABZ39" s="177"/>
      <c r="ACA39" s="120"/>
      <c r="ACB39" s="177"/>
      <c r="ACC39" s="120"/>
      <c r="ACD39" s="177"/>
      <c r="ACE39" s="120"/>
      <c r="ACF39" s="177"/>
      <c r="ACG39" s="120"/>
      <c r="ACH39" s="177"/>
      <c r="ACI39" s="120"/>
      <c r="ACJ39" s="177"/>
      <c r="ACK39" s="120"/>
      <c r="ACL39" s="177"/>
      <c r="ACM39" s="120"/>
      <c r="ACN39" s="177"/>
      <c r="ACO39" s="120"/>
      <c r="ACP39" s="177"/>
      <c r="ACQ39" s="120"/>
      <c r="ACR39" s="177"/>
      <c r="ACS39" s="120"/>
      <c r="ACT39" s="177"/>
      <c r="ACU39" s="120"/>
      <c r="ACV39" s="177"/>
      <c r="ACW39" s="120"/>
      <c r="ACX39" s="177"/>
      <c r="ACY39" s="120"/>
      <c r="ACZ39" s="177"/>
      <c r="ADA39" s="120"/>
      <c r="ADB39" s="177"/>
      <c r="ADC39" s="120"/>
      <c r="ADD39" s="177"/>
      <c r="ADE39" s="120"/>
      <c r="ADF39" s="177"/>
      <c r="ADG39" s="120"/>
      <c r="ADH39" s="177"/>
      <c r="ADI39" s="120"/>
      <c r="ADJ39" s="177"/>
      <c r="ADK39" s="120"/>
      <c r="ADL39" s="177"/>
      <c r="ADM39" s="120"/>
      <c r="ADN39" s="177"/>
      <c r="ADO39" s="120"/>
      <c r="ADP39" s="177"/>
      <c r="ADQ39" s="120"/>
      <c r="ADR39" s="177"/>
      <c r="ADS39" s="120"/>
      <c r="ADT39" s="177"/>
      <c r="ADU39" s="120"/>
      <c r="ADV39" s="177"/>
      <c r="ADW39" s="120"/>
      <c r="ADX39" s="177"/>
      <c r="ADY39" s="120"/>
      <c r="ADZ39" s="177"/>
      <c r="AEA39" s="120"/>
      <c r="AEB39" s="177"/>
      <c r="AEC39" s="120"/>
      <c r="AED39" s="177"/>
      <c r="AEE39" s="120"/>
      <c r="AEF39" s="177"/>
      <c r="AEG39" s="120"/>
      <c r="AEH39" s="177"/>
      <c r="AEI39" s="120"/>
      <c r="AEJ39" s="177"/>
      <c r="AEK39" s="120"/>
      <c r="AEL39" s="177"/>
      <c r="AEM39" s="120"/>
      <c r="AEN39" s="177"/>
      <c r="AEO39" s="120"/>
      <c r="AEP39" s="177"/>
      <c r="AEQ39" s="120"/>
      <c r="AER39" s="177"/>
      <c r="AES39" s="120"/>
      <c r="AET39" s="177"/>
      <c r="AEU39" s="120"/>
      <c r="AEV39" s="177"/>
      <c r="AEW39" s="120"/>
      <c r="AEX39" s="177"/>
      <c r="AEY39" s="120"/>
      <c r="AEZ39" s="177"/>
      <c r="AFA39" s="120"/>
      <c r="AFB39" s="177"/>
      <c r="AFC39" s="120"/>
      <c r="AFD39" s="177"/>
      <c r="AFE39" s="120"/>
      <c r="AFF39" s="177"/>
      <c r="AFG39" s="120"/>
      <c r="AFH39" s="177"/>
      <c r="AFI39" s="120"/>
      <c r="AFJ39" s="177"/>
      <c r="AFK39" s="120"/>
      <c r="AFL39" s="177"/>
      <c r="AFM39" s="120"/>
      <c r="AFN39" s="177"/>
      <c r="AFO39" s="120"/>
      <c r="AFP39" s="177"/>
      <c r="AFQ39" s="120"/>
      <c r="AFR39" s="177"/>
      <c r="AFS39" s="120"/>
      <c r="AFT39" s="177"/>
      <c r="AFU39" s="120"/>
      <c r="AFV39" s="177"/>
      <c r="AFW39" s="120"/>
      <c r="AFX39" s="177"/>
      <c r="AFY39" s="120"/>
      <c r="AFZ39" s="177"/>
      <c r="AGA39" s="120"/>
      <c r="AGB39" s="177"/>
      <c r="AGC39" s="120"/>
      <c r="AGD39" s="177"/>
      <c r="AGE39" s="120"/>
      <c r="AGF39" s="177"/>
      <c r="AGG39" s="120"/>
      <c r="AGH39" s="177"/>
      <c r="AGI39" s="120"/>
      <c r="AGJ39" s="177"/>
      <c r="AGK39" s="120"/>
      <c r="AGL39" s="177"/>
      <c r="AGM39" s="120"/>
      <c r="AGN39" s="177"/>
      <c r="AGO39" s="120"/>
      <c r="AGP39" s="177"/>
      <c r="AGQ39" s="120"/>
      <c r="AGR39" s="177"/>
      <c r="AGS39" s="120"/>
      <c r="AGT39" s="177"/>
      <c r="AGU39" s="120"/>
      <c r="AGV39" s="177"/>
      <c r="AGW39" s="120"/>
      <c r="AGX39" s="177"/>
      <c r="AGY39" s="120"/>
      <c r="AGZ39" s="177"/>
      <c r="AHA39" s="120"/>
      <c r="AHB39" s="177"/>
      <c r="AHC39" s="120"/>
      <c r="AHD39" s="177"/>
      <c r="AHE39" s="120"/>
      <c r="AHF39" s="177"/>
      <c r="AHG39" s="120"/>
      <c r="AHH39" s="177"/>
      <c r="AHI39" s="120"/>
      <c r="AHJ39" s="177"/>
      <c r="AHK39" s="120"/>
      <c r="AHL39" s="177"/>
      <c r="AHM39" s="120"/>
      <c r="AHN39" s="177"/>
      <c r="AHO39" s="120"/>
      <c r="AHP39" s="177"/>
      <c r="AHQ39" s="120"/>
      <c r="AHR39" s="177"/>
      <c r="AHS39" s="120"/>
      <c r="AHT39" s="177"/>
      <c r="AHU39" s="120"/>
      <c r="AHV39" s="177"/>
      <c r="AHW39" s="120"/>
      <c r="AHX39" s="177"/>
      <c r="AHY39" s="120"/>
      <c r="AHZ39" s="177"/>
      <c r="AIA39" s="120"/>
      <c r="AIB39" s="177"/>
      <c r="AIC39" s="120"/>
      <c r="AID39" s="177"/>
      <c r="AIE39" s="120"/>
      <c r="AIF39" s="177"/>
      <c r="AIG39" s="120"/>
      <c r="AIH39" s="177"/>
      <c r="AII39" s="120"/>
      <c r="AIJ39" s="177"/>
      <c r="AIK39" s="120"/>
      <c r="AIL39" s="177"/>
      <c r="AIM39" s="120"/>
      <c r="AIN39" s="177"/>
      <c r="AIO39" s="120"/>
      <c r="AIP39" s="177"/>
      <c r="AIQ39" s="120"/>
      <c r="AIR39" s="177"/>
      <c r="AIS39" s="120"/>
      <c r="AIT39" s="177"/>
      <c r="AIU39" s="120"/>
      <c r="AIV39" s="177"/>
      <c r="AIW39" s="120"/>
      <c r="AIX39" s="177"/>
      <c r="AIY39" s="120"/>
      <c r="AIZ39" s="177"/>
      <c r="AJA39" s="120"/>
      <c r="AJB39" s="177"/>
      <c r="AJC39" s="120"/>
      <c r="AJD39" s="177"/>
      <c r="AJE39" s="120"/>
      <c r="AJF39" s="177"/>
      <c r="AJG39" s="120"/>
      <c r="AJH39" s="177"/>
      <c r="AJI39" s="120"/>
      <c r="AJJ39" s="177"/>
      <c r="AJK39" s="120"/>
      <c r="AJL39" s="177"/>
      <c r="AJM39" s="120"/>
      <c r="AJN39" s="177"/>
      <c r="AJO39" s="120"/>
      <c r="AJP39" s="177"/>
      <c r="AJQ39" s="120"/>
      <c r="AJR39" s="177"/>
      <c r="AJS39" s="120"/>
      <c r="AJT39" s="177"/>
      <c r="AJU39" s="120"/>
      <c r="AJV39" s="177"/>
      <c r="AJW39" s="120"/>
      <c r="AJX39" s="177"/>
      <c r="AJY39" s="120"/>
      <c r="AJZ39" s="177"/>
      <c r="AKA39" s="120"/>
      <c r="AKB39" s="177"/>
      <c r="AKC39" s="120"/>
      <c r="AKD39" s="177"/>
      <c r="AKE39" s="120"/>
      <c r="AKF39" s="177"/>
      <c r="AKG39" s="120"/>
      <c r="AKH39" s="177"/>
      <c r="AKI39" s="120"/>
      <c r="AKJ39" s="177"/>
      <c r="AKK39" s="120"/>
      <c r="AKL39" s="177"/>
      <c r="AKM39" s="120"/>
      <c r="AKN39" s="177"/>
      <c r="AKO39" s="120"/>
      <c r="AKP39" s="177"/>
      <c r="AKQ39" s="120"/>
      <c r="AKR39" s="177"/>
      <c r="AKS39" s="120"/>
      <c r="AKT39" s="177"/>
      <c r="AKU39" s="120"/>
      <c r="AKV39" s="177"/>
      <c r="AKW39" s="120"/>
      <c r="AKX39" s="177"/>
      <c r="AKY39" s="120"/>
      <c r="AKZ39" s="177"/>
      <c r="ALA39" s="120"/>
      <c r="ALB39" s="177"/>
      <c r="ALC39" s="120"/>
      <c r="ALD39" s="177"/>
      <c r="ALE39" s="120"/>
      <c r="ALF39" s="177"/>
      <c r="ALG39" s="120"/>
      <c r="ALH39" s="177"/>
      <c r="ALI39" s="120"/>
      <c r="ALJ39" s="177"/>
      <c r="ALK39" s="120"/>
      <c r="ALL39" s="177"/>
      <c r="ALM39" s="120"/>
      <c r="ALN39" s="177"/>
      <c r="ALO39" s="120"/>
      <c r="ALP39" s="177"/>
      <c r="ALQ39" s="120"/>
      <c r="ALR39" s="177"/>
      <c r="ALS39" s="120"/>
      <c r="ALT39" s="177"/>
      <c r="ALU39" s="120"/>
      <c r="ALV39" s="177"/>
      <c r="ALW39" s="120"/>
      <c r="ALX39" s="177"/>
      <c r="ALY39" s="120"/>
      <c r="ALZ39" s="177"/>
      <c r="AMA39" s="120"/>
      <c r="AMB39" s="177"/>
      <c r="AMC39" s="120"/>
      <c r="AMD39" s="177"/>
      <c r="AME39" s="120"/>
      <c r="AMF39" s="177"/>
      <c r="AMG39" s="120"/>
      <c r="AMH39" s="177"/>
      <c r="AMI39" s="120"/>
      <c r="AMJ39" s="177"/>
      <c r="AMK39" s="120"/>
      <c r="AML39" s="177"/>
      <c r="AMM39" s="120"/>
      <c r="AMN39" s="177"/>
      <c r="AMO39" s="120"/>
      <c r="AMP39" s="177"/>
      <c r="AMQ39" s="120"/>
      <c r="AMR39" s="177"/>
      <c r="AMS39" s="120"/>
      <c r="AMT39" s="177"/>
      <c r="AMU39" s="120"/>
      <c r="AMV39" s="177"/>
      <c r="AMW39" s="120"/>
      <c r="AMX39" s="177"/>
      <c r="AMY39" s="120"/>
      <c r="AMZ39" s="177"/>
      <c r="ANA39" s="120"/>
      <c r="ANB39" s="177"/>
      <c r="ANC39" s="120"/>
      <c r="AND39" s="177"/>
      <c r="ANE39" s="120"/>
      <c r="ANF39" s="177"/>
      <c r="ANG39" s="120"/>
      <c r="ANH39" s="177"/>
      <c r="ANI39" s="120"/>
      <c r="ANJ39" s="177"/>
      <c r="ANK39" s="120"/>
      <c r="ANL39" s="177"/>
      <c r="ANM39" s="120"/>
      <c r="ANN39" s="177"/>
      <c r="ANO39" s="120"/>
      <c r="ANP39" s="177"/>
      <c r="ANQ39" s="120"/>
      <c r="ANR39" s="177"/>
      <c r="ANS39" s="120"/>
      <c r="ANT39" s="177"/>
      <c r="ANU39" s="120"/>
      <c r="ANV39" s="177"/>
      <c r="ANW39" s="120"/>
      <c r="ANX39" s="177"/>
      <c r="ANY39" s="120"/>
      <c r="ANZ39" s="177"/>
      <c r="AOA39" s="120"/>
      <c r="AOB39" s="177"/>
      <c r="AOC39" s="120"/>
      <c r="AOD39" s="177"/>
      <c r="AOE39" s="120"/>
      <c r="AOF39" s="177"/>
      <c r="AOG39" s="120"/>
      <c r="AOH39" s="177"/>
      <c r="AOI39" s="120"/>
      <c r="AOJ39" s="177"/>
      <c r="AOK39" s="120"/>
      <c r="AOL39" s="177"/>
      <c r="AOM39" s="120"/>
      <c r="AON39" s="177"/>
      <c r="AOO39" s="120"/>
      <c r="AOP39" s="177"/>
      <c r="AOQ39" s="120"/>
      <c r="AOR39" s="177"/>
      <c r="AOS39" s="120"/>
      <c r="AOT39" s="177"/>
      <c r="AOU39" s="120"/>
      <c r="AOV39" s="177"/>
      <c r="AOW39" s="120"/>
      <c r="AOX39" s="177"/>
      <c r="AOY39" s="120"/>
      <c r="AOZ39" s="177"/>
      <c r="APA39" s="120"/>
      <c r="APB39" s="177"/>
      <c r="APC39" s="120"/>
      <c r="APD39" s="177"/>
      <c r="APE39" s="120"/>
      <c r="APF39" s="177"/>
      <c r="APG39" s="120"/>
      <c r="APH39" s="177"/>
      <c r="API39" s="120"/>
      <c r="APJ39" s="177"/>
      <c r="APK39" s="120"/>
      <c r="APL39" s="177"/>
      <c r="APM39" s="120"/>
      <c r="APN39" s="177"/>
      <c r="APO39" s="120"/>
      <c r="APP39" s="177"/>
      <c r="APQ39" s="120"/>
      <c r="APR39" s="177"/>
      <c r="APS39" s="120"/>
      <c r="APT39" s="177"/>
      <c r="APU39" s="120"/>
      <c r="APV39" s="177"/>
      <c r="APW39" s="120"/>
      <c r="APX39" s="177"/>
      <c r="APY39" s="120"/>
      <c r="APZ39" s="177"/>
      <c r="AQA39" s="120"/>
      <c r="AQB39" s="177"/>
      <c r="AQC39" s="120"/>
      <c r="AQD39" s="177"/>
      <c r="AQE39" s="120"/>
      <c r="AQF39" s="177"/>
      <c r="AQG39" s="120"/>
      <c r="AQH39" s="177"/>
      <c r="AQI39" s="120"/>
      <c r="AQJ39" s="177"/>
      <c r="AQK39" s="120"/>
      <c r="AQL39" s="177"/>
      <c r="AQM39" s="120"/>
      <c r="AQN39" s="177"/>
      <c r="AQO39" s="120"/>
      <c r="AQP39" s="177"/>
      <c r="AQQ39" s="120"/>
      <c r="AQR39" s="177"/>
      <c r="AQS39" s="120"/>
      <c r="AQT39" s="177"/>
      <c r="AQU39" s="120"/>
      <c r="AQV39" s="177"/>
      <c r="AQW39" s="120"/>
      <c r="AQX39" s="177"/>
      <c r="AQY39" s="120"/>
      <c r="AQZ39" s="177"/>
      <c r="ARA39" s="120"/>
      <c r="ARB39" s="177"/>
      <c r="ARC39" s="120"/>
      <c r="ARD39" s="177"/>
      <c r="ARE39" s="120"/>
      <c r="ARF39" s="177"/>
      <c r="ARG39" s="120"/>
      <c r="ARH39" s="177"/>
      <c r="ARI39" s="120"/>
      <c r="ARJ39" s="177"/>
      <c r="ARK39" s="120"/>
      <c r="ARL39" s="177"/>
      <c r="ARM39" s="120"/>
      <c r="ARN39" s="177"/>
      <c r="ARO39" s="120"/>
      <c r="ARP39" s="177"/>
      <c r="ARQ39" s="120"/>
      <c r="ARR39" s="177"/>
      <c r="ARS39" s="120"/>
      <c r="ART39" s="177"/>
      <c r="ARU39" s="120"/>
      <c r="ARV39" s="177"/>
      <c r="ARW39" s="120"/>
      <c r="ARX39" s="177"/>
      <c r="ARY39" s="120"/>
      <c r="ARZ39" s="177"/>
      <c r="ASA39" s="120"/>
      <c r="ASB39" s="177"/>
      <c r="ASC39" s="120"/>
      <c r="ASD39" s="177"/>
      <c r="ASE39" s="120"/>
      <c r="ASF39" s="177"/>
      <c r="ASG39" s="120"/>
      <c r="ASH39" s="177"/>
      <c r="ASI39" s="120"/>
      <c r="ASJ39" s="177"/>
      <c r="ASK39" s="120"/>
      <c r="ASL39" s="177"/>
      <c r="ASM39" s="120"/>
      <c r="ASN39" s="177"/>
      <c r="ASO39" s="120"/>
      <c r="ASP39" s="177"/>
      <c r="ASQ39" s="120"/>
      <c r="ASR39" s="177"/>
      <c r="ASS39" s="120"/>
      <c r="AST39" s="177"/>
      <c r="ASU39" s="120"/>
      <c r="ASV39" s="177"/>
      <c r="ASW39" s="120"/>
      <c r="ASX39" s="177"/>
      <c r="ASY39" s="120"/>
      <c r="ASZ39" s="177"/>
      <c r="ATA39" s="120"/>
      <c r="ATB39" s="177"/>
      <c r="ATC39" s="120"/>
      <c r="ATD39" s="177"/>
      <c r="ATE39" s="120"/>
      <c r="ATF39" s="177"/>
      <c r="ATG39" s="120"/>
      <c r="ATH39" s="177"/>
      <c r="ATI39" s="120"/>
      <c r="ATJ39" s="177"/>
      <c r="ATK39" s="120"/>
      <c r="ATL39" s="177"/>
      <c r="ATM39" s="120"/>
      <c r="ATN39" s="177"/>
      <c r="ATO39" s="120"/>
      <c r="ATP39" s="177"/>
      <c r="ATQ39" s="120"/>
      <c r="ATR39" s="177"/>
      <c r="ATS39" s="120"/>
      <c r="ATT39" s="177"/>
      <c r="ATU39" s="120"/>
      <c r="ATV39" s="177"/>
      <c r="ATW39" s="120"/>
      <c r="ATX39" s="177"/>
      <c r="ATY39" s="120"/>
      <c r="ATZ39" s="177"/>
      <c r="AUA39" s="120"/>
      <c r="AUB39" s="177"/>
      <c r="AUC39" s="120"/>
      <c r="AUD39" s="177"/>
      <c r="AUE39" s="120"/>
      <c r="AUF39" s="177"/>
      <c r="AUG39" s="120"/>
      <c r="AUH39" s="177"/>
      <c r="AUI39" s="120"/>
      <c r="AUJ39" s="177"/>
      <c r="AUK39" s="120"/>
      <c r="AUL39" s="177"/>
      <c r="AUM39" s="120"/>
      <c r="AUN39" s="177"/>
      <c r="AUO39" s="120"/>
      <c r="AUP39" s="177"/>
      <c r="AUQ39" s="120"/>
      <c r="AUR39" s="177"/>
      <c r="AUS39" s="120"/>
      <c r="AUT39" s="177"/>
      <c r="AUU39" s="120"/>
      <c r="AUV39" s="177"/>
      <c r="AUW39" s="120"/>
      <c r="AUX39" s="177"/>
      <c r="AUY39" s="120"/>
      <c r="AUZ39" s="177"/>
      <c r="AVA39" s="120"/>
      <c r="AVB39" s="177"/>
      <c r="AVC39" s="120"/>
      <c r="AVD39" s="177"/>
      <c r="AVE39" s="120"/>
      <c r="AVF39" s="177"/>
      <c r="AVG39" s="120"/>
      <c r="AVH39" s="177"/>
      <c r="AVI39" s="120"/>
      <c r="AVJ39" s="177"/>
      <c r="AVK39" s="120"/>
      <c r="AVL39" s="177"/>
      <c r="AVM39" s="120"/>
      <c r="AVN39" s="177"/>
      <c r="AVO39" s="120"/>
      <c r="AVP39" s="177"/>
      <c r="AVQ39" s="120"/>
      <c r="AVR39" s="177"/>
      <c r="AVS39" s="120"/>
      <c r="AVT39" s="177"/>
      <c r="AVU39" s="120"/>
      <c r="AVV39" s="177"/>
      <c r="AVW39" s="120"/>
      <c r="AVX39" s="177"/>
      <c r="AVY39" s="120"/>
      <c r="AVZ39" s="177"/>
      <c r="AWA39" s="120"/>
      <c r="AWB39" s="177"/>
      <c r="AWC39" s="120"/>
      <c r="AWD39" s="177"/>
      <c r="AWE39" s="120"/>
      <c r="AWF39" s="177"/>
      <c r="AWG39" s="120"/>
      <c r="AWH39" s="177"/>
      <c r="AWI39" s="120"/>
      <c r="AWJ39" s="177"/>
      <c r="AWK39" s="120"/>
      <c r="AWL39" s="177"/>
      <c r="AWM39" s="120"/>
      <c r="AWN39" s="177"/>
      <c r="AWO39" s="120"/>
      <c r="AWP39" s="177"/>
      <c r="AWQ39" s="120"/>
      <c r="AWR39" s="177"/>
      <c r="AWS39" s="120"/>
      <c r="AWT39" s="177"/>
      <c r="AWU39" s="120"/>
      <c r="AWV39" s="177"/>
      <c r="AWW39" s="120"/>
      <c r="AWX39" s="177"/>
      <c r="AWY39" s="120"/>
      <c r="AWZ39" s="177"/>
      <c r="AXA39" s="120"/>
      <c r="AXB39" s="177"/>
      <c r="AXC39" s="120"/>
      <c r="AXD39" s="177"/>
      <c r="AXE39" s="120"/>
      <c r="AXF39" s="177"/>
      <c r="AXG39" s="120"/>
      <c r="AXH39" s="177"/>
      <c r="AXI39" s="120"/>
      <c r="AXJ39" s="177"/>
      <c r="AXK39" s="120"/>
      <c r="AXL39" s="177"/>
      <c r="AXM39" s="120"/>
      <c r="AXN39" s="177"/>
      <c r="AXO39" s="120"/>
      <c r="AXP39" s="177"/>
      <c r="AXQ39" s="120"/>
      <c r="AXR39" s="177"/>
      <c r="AXS39" s="120"/>
      <c r="AXT39" s="177"/>
      <c r="AXU39" s="120"/>
      <c r="AXV39" s="177"/>
      <c r="AXW39" s="120"/>
      <c r="AXX39" s="177"/>
      <c r="AXY39" s="120"/>
      <c r="AXZ39" s="177"/>
      <c r="AYA39" s="120"/>
      <c r="AYB39" s="177"/>
      <c r="AYC39" s="120"/>
      <c r="AYD39" s="177"/>
      <c r="AYE39" s="120"/>
      <c r="AYF39" s="177"/>
      <c r="AYG39" s="120"/>
      <c r="AYH39" s="177"/>
      <c r="AYI39" s="120"/>
      <c r="AYJ39" s="177"/>
      <c r="AYK39" s="120"/>
      <c r="AYL39" s="177"/>
      <c r="AYM39" s="120"/>
      <c r="AYN39" s="177"/>
      <c r="AYO39" s="120"/>
      <c r="AYP39" s="177"/>
      <c r="AYQ39" s="120"/>
      <c r="AYR39" s="177"/>
      <c r="AYS39" s="120"/>
      <c r="AYT39" s="177"/>
      <c r="AYU39" s="120"/>
      <c r="AYV39" s="177"/>
      <c r="AYW39" s="120"/>
      <c r="AYX39" s="177"/>
      <c r="AYY39" s="120"/>
      <c r="AYZ39" s="177"/>
      <c r="AZA39" s="120"/>
      <c r="AZB39" s="177"/>
      <c r="AZC39" s="120"/>
      <c r="AZD39" s="177"/>
      <c r="AZE39" s="120"/>
      <c r="AZF39" s="177"/>
      <c r="AZG39" s="120"/>
      <c r="AZH39" s="177"/>
      <c r="AZI39" s="120"/>
      <c r="AZJ39" s="177"/>
      <c r="AZK39" s="120"/>
      <c r="AZL39" s="177"/>
      <c r="AZM39" s="120"/>
      <c r="AZN39" s="177"/>
      <c r="AZO39" s="120"/>
      <c r="AZP39" s="177"/>
      <c r="AZQ39" s="120"/>
      <c r="AZR39" s="177"/>
      <c r="AZS39" s="120"/>
      <c r="AZT39" s="177"/>
      <c r="AZU39" s="120"/>
      <c r="AZV39" s="177"/>
      <c r="AZW39" s="120"/>
      <c r="AZX39" s="177"/>
      <c r="AZY39" s="120"/>
      <c r="AZZ39" s="177"/>
      <c r="BAA39" s="120"/>
      <c r="BAB39" s="177"/>
      <c r="BAC39" s="120"/>
      <c r="BAD39" s="177"/>
      <c r="BAE39" s="120"/>
      <c r="BAF39" s="177"/>
      <c r="BAG39" s="120"/>
      <c r="BAH39" s="177"/>
      <c r="BAI39" s="120"/>
      <c r="BAJ39" s="177"/>
      <c r="BAK39" s="120"/>
      <c r="BAL39" s="177"/>
      <c r="BAM39" s="120"/>
      <c r="BAN39" s="177"/>
      <c r="BAO39" s="120"/>
      <c r="BAP39" s="177"/>
      <c r="BAQ39" s="120"/>
      <c r="BAR39" s="177"/>
      <c r="BAS39" s="120"/>
      <c r="BAT39" s="177"/>
      <c r="BAU39" s="120"/>
      <c r="BAV39" s="177"/>
      <c r="BAW39" s="120"/>
      <c r="BAX39" s="177"/>
      <c r="BAY39" s="120"/>
      <c r="BAZ39" s="177"/>
      <c r="BBA39" s="120"/>
      <c r="BBB39" s="177"/>
      <c r="BBC39" s="120"/>
      <c r="BBD39" s="177"/>
      <c r="BBE39" s="120"/>
      <c r="BBF39" s="177"/>
      <c r="BBG39" s="120"/>
      <c r="BBH39" s="177"/>
      <c r="BBI39" s="120"/>
      <c r="BBJ39" s="177"/>
      <c r="BBK39" s="120"/>
      <c r="BBL39" s="177"/>
      <c r="BBM39" s="120"/>
      <c r="BBN39" s="177"/>
      <c r="BBO39" s="120"/>
      <c r="BBP39" s="177"/>
      <c r="BBQ39" s="120"/>
      <c r="BBR39" s="177"/>
      <c r="BBS39" s="120"/>
      <c r="BBT39" s="177"/>
      <c r="BBU39" s="120"/>
      <c r="BBV39" s="177"/>
      <c r="BBW39" s="120"/>
      <c r="BBX39" s="177"/>
      <c r="BBY39" s="120"/>
      <c r="BBZ39" s="177"/>
      <c r="BCA39" s="120"/>
      <c r="BCB39" s="177"/>
      <c r="BCC39" s="120"/>
      <c r="BCD39" s="177"/>
      <c r="BCE39" s="120"/>
      <c r="BCF39" s="177"/>
      <c r="BCG39" s="120"/>
      <c r="BCH39" s="177"/>
      <c r="BCI39" s="120"/>
      <c r="BCJ39" s="177"/>
      <c r="BCK39" s="120"/>
      <c r="BCL39" s="177"/>
      <c r="BCM39" s="120"/>
      <c r="BCN39" s="177"/>
      <c r="BCO39" s="120"/>
      <c r="BCP39" s="177"/>
      <c r="BCQ39" s="120"/>
      <c r="BCR39" s="177"/>
      <c r="BCS39" s="120"/>
      <c r="BCT39" s="177"/>
      <c r="BCU39" s="120"/>
      <c r="BCV39" s="177"/>
      <c r="BCW39" s="120"/>
      <c r="BCX39" s="177"/>
      <c r="BCY39" s="120"/>
      <c r="BCZ39" s="177"/>
      <c r="BDA39" s="120"/>
      <c r="BDB39" s="177"/>
      <c r="BDC39" s="120"/>
      <c r="BDD39" s="177"/>
      <c r="BDE39" s="120"/>
      <c r="BDF39" s="177"/>
      <c r="BDG39" s="120"/>
      <c r="BDH39" s="177"/>
      <c r="BDI39" s="120"/>
      <c r="BDJ39" s="177"/>
      <c r="BDK39" s="120"/>
      <c r="BDL39" s="177"/>
      <c r="BDM39" s="120"/>
      <c r="BDN39" s="177"/>
      <c r="BDO39" s="120"/>
      <c r="BDP39" s="177"/>
      <c r="BDQ39" s="120"/>
      <c r="BDR39" s="177"/>
      <c r="BDS39" s="120"/>
      <c r="BDT39" s="177"/>
      <c r="BDU39" s="120"/>
      <c r="BDV39" s="177"/>
      <c r="BDW39" s="120"/>
      <c r="BDX39" s="177"/>
      <c r="BDY39" s="120"/>
      <c r="BDZ39" s="177"/>
      <c r="BEA39" s="120"/>
      <c r="BEB39" s="177"/>
      <c r="BEC39" s="120"/>
      <c r="BED39" s="177"/>
      <c r="BEE39" s="120"/>
      <c r="BEF39" s="177"/>
      <c r="BEG39" s="120"/>
      <c r="BEH39" s="177"/>
      <c r="BEI39" s="120"/>
      <c r="BEJ39" s="177"/>
      <c r="BEK39" s="120"/>
      <c r="BEL39" s="177"/>
      <c r="BEM39" s="120"/>
      <c r="BEN39" s="177"/>
      <c r="BEO39" s="120"/>
      <c r="BEP39" s="177"/>
      <c r="BEQ39" s="120"/>
      <c r="BER39" s="177"/>
      <c r="BES39" s="120"/>
      <c r="BET39" s="177"/>
      <c r="BEU39" s="120"/>
      <c r="BEV39" s="177"/>
      <c r="BEW39" s="120"/>
      <c r="BEX39" s="177"/>
      <c r="BEY39" s="120"/>
      <c r="BEZ39" s="177"/>
      <c r="BFA39" s="120"/>
      <c r="BFB39" s="177"/>
      <c r="BFC39" s="120"/>
      <c r="BFD39" s="177"/>
      <c r="BFE39" s="120"/>
      <c r="BFF39" s="177"/>
      <c r="BFG39" s="120"/>
      <c r="BFH39" s="177"/>
      <c r="BFI39" s="120"/>
      <c r="BFJ39" s="177"/>
      <c r="BFK39" s="120"/>
      <c r="BFL39" s="177"/>
      <c r="BFM39" s="120"/>
      <c r="BFN39" s="177"/>
      <c r="BFO39" s="120"/>
      <c r="BFP39" s="177"/>
      <c r="BFQ39" s="120"/>
      <c r="BFR39" s="177"/>
      <c r="BFS39" s="120"/>
      <c r="BFT39" s="177"/>
      <c r="BFU39" s="120"/>
      <c r="BFV39" s="177"/>
      <c r="BFW39" s="120"/>
      <c r="BFX39" s="177"/>
      <c r="BFY39" s="120"/>
      <c r="BFZ39" s="177"/>
      <c r="BGA39" s="120"/>
      <c r="BGB39" s="177"/>
      <c r="BGC39" s="120"/>
      <c r="BGD39" s="177"/>
      <c r="BGE39" s="120"/>
      <c r="BGF39" s="177"/>
      <c r="BGG39" s="120"/>
      <c r="BGH39" s="177"/>
      <c r="BGI39" s="120"/>
      <c r="BGJ39" s="177"/>
      <c r="BGK39" s="120"/>
      <c r="BGL39" s="177"/>
      <c r="BGM39" s="120"/>
      <c r="BGN39" s="177"/>
      <c r="BGO39" s="120"/>
      <c r="BGP39" s="177"/>
      <c r="BGQ39" s="120"/>
      <c r="BGR39" s="177"/>
      <c r="BGS39" s="120"/>
      <c r="BGT39" s="177"/>
      <c r="BGU39" s="120"/>
      <c r="BGV39" s="177"/>
      <c r="BGW39" s="120"/>
      <c r="BGX39" s="177"/>
      <c r="BGY39" s="120"/>
      <c r="BGZ39" s="177"/>
      <c r="BHA39" s="120"/>
      <c r="BHB39" s="177"/>
      <c r="BHC39" s="120"/>
      <c r="BHD39" s="177"/>
      <c r="BHE39" s="120"/>
      <c r="BHF39" s="177"/>
      <c r="BHG39" s="120"/>
      <c r="BHH39" s="177"/>
      <c r="BHI39" s="120"/>
      <c r="BHJ39" s="177"/>
      <c r="BHK39" s="120"/>
      <c r="BHL39" s="177"/>
      <c r="BHM39" s="120"/>
      <c r="BHN39" s="177"/>
      <c r="BHO39" s="120"/>
      <c r="BHP39" s="177"/>
      <c r="BHQ39" s="120"/>
      <c r="BHR39" s="177"/>
      <c r="BHS39" s="120"/>
      <c r="BHT39" s="177"/>
      <c r="BHU39" s="120"/>
      <c r="BHV39" s="177"/>
      <c r="BHW39" s="120"/>
      <c r="BHX39" s="177"/>
      <c r="BHY39" s="120"/>
      <c r="BHZ39" s="177"/>
      <c r="BIA39" s="120"/>
      <c r="BIB39" s="177"/>
      <c r="BIC39" s="120"/>
      <c r="BID39" s="177"/>
      <c r="BIE39" s="120"/>
      <c r="BIF39" s="177"/>
      <c r="BIG39" s="120"/>
      <c r="BIH39" s="177"/>
      <c r="BII39" s="120"/>
      <c r="BIJ39" s="177"/>
      <c r="BIK39" s="120"/>
      <c r="BIL39" s="177"/>
      <c r="BIM39" s="120"/>
      <c r="BIN39" s="177"/>
      <c r="BIO39" s="120"/>
      <c r="BIP39" s="177"/>
      <c r="BIQ39" s="120"/>
      <c r="BIR39" s="177"/>
      <c r="BIS39" s="120"/>
      <c r="BIT39" s="177"/>
      <c r="BIU39" s="120"/>
      <c r="BIV39" s="177"/>
      <c r="BIW39" s="120"/>
      <c r="BIX39" s="177"/>
      <c r="BIY39" s="120"/>
      <c r="BIZ39" s="177"/>
      <c r="BJA39" s="120"/>
      <c r="BJB39" s="177"/>
      <c r="BJC39" s="120"/>
      <c r="BJD39" s="177"/>
      <c r="BJE39" s="120"/>
      <c r="BJF39" s="177"/>
      <c r="BJG39" s="120"/>
      <c r="BJH39" s="177"/>
      <c r="BJI39" s="120"/>
      <c r="BJJ39" s="177"/>
      <c r="BJK39" s="120"/>
      <c r="BJL39" s="177"/>
      <c r="BJM39" s="120"/>
      <c r="BJN39" s="177"/>
      <c r="BJO39" s="120"/>
      <c r="BJP39" s="177"/>
      <c r="BJQ39" s="120"/>
      <c r="BJR39" s="177"/>
      <c r="BJS39" s="120"/>
      <c r="BJT39" s="177"/>
      <c r="BJU39" s="120"/>
      <c r="BJV39" s="177"/>
      <c r="BJW39" s="120"/>
      <c r="BJX39" s="177"/>
      <c r="BJY39" s="120"/>
      <c r="BJZ39" s="177"/>
      <c r="BKA39" s="120"/>
      <c r="BKB39" s="177"/>
      <c r="BKC39" s="120"/>
      <c r="BKD39" s="177"/>
      <c r="BKE39" s="120"/>
      <c r="BKF39" s="177"/>
      <c r="BKG39" s="120"/>
      <c r="BKH39" s="177"/>
      <c r="BKI39" s="120"/>
      <c r="BKJ39" s="177"/>
      <c r="BKK39" s="120"/>
      <c r="BKL39" s="177"/>
      <c r="BKM39" s="120"/>
      <c r="BKN39" s="177"/>
      <c r="BKO39" s="120"/>
      <c r="BKP39" s="177"/>
      <c r="BKQ39" s="120"/>
      <c r="BKR39" s="177"/>
      <c r="BKS39" s="120"/>
      <c r="BKT39" s="177"/>
      <c r="BKU39" s="120"/>
      <c r="BKV39" s="177"/>
      <c r="BKW39" s="120"/>
      <c r="BKX39" s="177"/>
      <c r="BKY39" s="120"/>
      <c r="BKZ39" s="177"/>
      <c r="BLA39" s="120"/>
      <c r="BLB39" s="177"/>
      <c r="BLC39" s="120"/>
      <c r="BLD39" s="177"/>
      <c r="BLE39" s="120"/>
      <c r="BLF39" s="177"/>
      <c r="BLG39" s="120"/>
      <c r="BLH39" s="177"/>
      <c r="BLI39" s="120"/>
      <c r="BLJ39" s="177"/>
      <c r="BLK39" s="120"/>
      <c r="BLL39" s="177"/>
      <c r="BLM39" s="120"/>
      <c r="BLN39" s="177"/>
      <c r="BLO39" s="120"/>
      <c r="BLP39" s="177"/>
      <c r="BLQ39" s="120"/>
      <c r="BLR39" s="177"/>
      <c r="BLS39" s="120"/>
      <c r="BLT39" s="177"/>
      <c r="BLU39" s="120"/>
      <c r="BLV39" s="177"/>
      <c r="BLW39" s="120"/>
      <c r="BLX39" s="177"/>
      <c r="BLY39" s="120"/>
      <c r="BLZ39" s="177"/>
      <c r="BMA39" s="120"/>
      <c r="BMB39" s="177"/>
      <c r="BMC39" s="120"/>
      <c r="BMD39" s="177"/>
      <c r="BME39" s="120"/>
      <c r="BMF39" s="177"/>
      <c r="BMG39" s="120"/>
      <c r="BMH39" s="177"/>
      <c r="BMI39" s="120"/>
      <c r="BMJ39" s="177"/>
      <c r="BMK39" s="120"/>
      <c r="BML39" s="177"/>
      <c r="BMM39" s="120"/>
      <c r="BMN39" s="177"/>
      <c r="BMO39" s="120"/>
      <c r="BMP39" s="177"/>
      <c r="BMQ39" s="120"/>
      <c r="BMR39" s="177"/>
      <c r="BMS39" s="120"/>
      <c r="BMT39" s="177"/>
      <c r="BMU39" s="120"/>
      <c r="BMV39" s="177"/>
      <c r="BMW39" s="120"/>
      <c r="BMX39" s="177"/>
      <c r="BMY39" s="120"/>
      <c r="BMZ39" s="177"/>
      <c r="BNA39" s="120"/>
      <c r="BNB39" s="177"/>
      <c r="BNC39" s="120"/>
      <c r="BND39" s="177"/>
      <c r="BNE39" s="120"/>
      <c r="BNF39" s="177"/>
      <c r="BNG39" s="120"/>
      <c r="BNH39" s="177"/>
      <c r="BNI39" s="120"/>
      <c r="BNJ39" s="177"/>
      <c r="BNK39" s="120"/>
      <c r="BNL39" s="177"/>
      <c r="BNM39" s="120"/>
      <c r="BNN39" s="177"/>
      <c r="BNO39" s="120"/>
      <c r="BNP39" s="177"/>
      <c r="BNQ39" s="120"/>
      <c r="BNR39" s="177"/>
      <c r="BNS39" s="120"/>
      <c r="BNT39" s="177"/>
      <c r="BNU39" s="120"/>
      <c r="BNV39" s="177"/>
      <c r="BNW39" s="120"/>
      <c r="BNX39" s="177"/>
      <c r="BNY39" s="120"/>
      <c r="BNZ39" s="177"/>
      <c r="BOA39" s="120"/>
      <c r="BOB39" s="177"/>
      <c r="BOC39" s="120"/>
      <c r="BOD39" s="177"/>
      <c r="BOE39" s="120"/>
      <c r="BOF39" s="177"/>
      <c r="BOG39" s="120"/>
      <c r="BOH39" s="177"/>
      <c r="BOI39" s="120"/>
      <c r="BOJ39" s="177"/>
      <c r="BOK39" s="120"/>
      <c r="BOL39" s="177"/>
      <c r="BOM39" s="120"/>
      <c r="BON39" s="177"/>
      <c r="BOO39" s="120"/>
      <c r="BOP39" s="177"/>
      <c r="BOQ39" s="120"/>
      <c r="BOR39" s="177"/>
      <c r="BOS39" s="120"/>
      <c r="BOT39" s="177"/>
      <c r="BOU39" s="120"/>
      <c r="BOV39" s="177"/>
      <c r="BOW39" s="120"/>
      <c r="BOX39" s="177"/>
      <c r="BOY39" s="120"/>
      <c r="BOZ39" s="177"/>
      <c r="BPA39" s="120"/>
      <c r="BPB39" s="177"/>
      <c r="BPC39" s="120"/>
      <c r="BPD39" s="177"/>
      <c r="BPE39" s="120"/>
      <c r="BPF39" s="177"/>
      <c r="BPG39" s="120"/>
      <c r="BPH39" s="177"/>
      <c r="BPI39" s="120"/>
      <c r="BPJ39" s="177"/>
      <c r="BPK39" s="120"/>
      <c r="BPL39" s="177"/>
      <c r="BPM39" s="120"/>
      <c r="BPN39" s="177"/>
      <c r="BPO39" s="120"/>
      <c r="BPP39" s="177"/>
      <c r="BPQ39" s="120"/>
      <c r="BPR39" s="177"/>
      <c r="BPS39" s="120"/>
      <c r="BPT39" s="177"/>
      <c r="BPU39" s="120"/>
      <c r="BPV39" s="177"/>
      <c r="BPW39" s="120"/>
      <c r="BPX39" s="177"/>
      <c r="BPY39" s="120"/>
      <c r="BPZ39" s="177"/>
      <c r="BQA39" s="120"/>
      <c r="BQB39" s="177"/>
      <c r="BQC39" s="120"/>
      <c r="BQD39" s="177"/>
      <c r="BQE39" s="120"/>
      <c r="BQF39" s="177"/>
      <c r="BQG39" s="120"/>
      <c r="BQH39" s="177"/>
      <c r="BQI39" s="120"/>
      <c r="BQJ39" s="177"/>
      <c r="BQK39" s="120"/>
      <c r="BQL39" s="177"/>
      <c r="BQM39" s="120"/>
      <c r="BQN39" s="177"/>
      <c r="BQO39" s="120"/>
      <c r="BQP39" s="177"/>
      <c r="BQQ39" s="120"/>
      <c r="BQR39" s="177"/>
      <c r="BQS39" s="120"/>
      <c r="BQT39" s="177"/>
      <c r="BQU39" s="120"/>
      <c r="BQV39" s="177"/>
      <c r="BQW39" s="120"/>
      <c r="BQX39" s="177"/>
      <c r="BQY39" s="120"/>
      <c r="BQZ39" s="177"/>
      <c r="BRA39" s="120"/>
      <c r="BRB39" s="177"/>
      <c r="BRC39" s="120"/>
      <c r="BRD39" s="177"/>
      <c r="BRE39" s="120"/>
      <c r="BRF39" s="177"/>
      <c r="BRG39" s="120"/>
      <c r="BRH39" s="177"/>
      <c r="BRI39" s="120"/>
      <c r="BRJ39" s="177"/>
      <c r="BRK39" s="120"/>
      <c r="BRL39" s="177"/>
      <c r="BRM39" s="120"/>
      <c r="BRN39" s="177"/>
      <c r="BRO39" s="120"/>
      <c r="BRP39" s="177"/>
      <c r="BRQ39" s="120"/>
      <c r="BRR39" s="177"/>
      <c r="BRS39" s="120"/>
      <c r="BRT39" s="177"/>
      <c r="BRU39" s="120"/>
      <c r="BRV39" s="177"/>
      <c r="BRW39" s="120"/>
      <c r="BRX39" s="177"/>
      <c r="BRY39" s="120"/>
      <c r="BRZ39" s="177"/>
      <c r="BSA39" s="120"/>
      <c r="BSB39" s="177"/>
      <c r="BSC39" s="120"/>
      <c r="BSD39" s="177"/>
      <c r="BSE39" s="120"/>
      <c r="BSF39" s="177"/>
      <c r="BSG39" s="120"/>
      <c r="BSH39" s="177"/>
      <c r="BSI39" s="120"/>
      <c r="BSJ39" s="177"/>
      <c r="BSK39" s="120"/>
      <c r="BSL39" s="177"/>
      <c r="BSM39" s="120"/>
      <c r="BSN39" s="177"/>
      <c r="BSO39" s="120"/>
      <c r="BSP39" s="177"/>
      <c r="BSQ39" s="120"/>
      <c r="BSR39" s="177"/>
      <c r="BSS39" s="120"/>
      <c r="BST39" s="177"/>
      <c r="BSU39" s="120"/>
      <c r="BSV39" s="177"/>
      <c r="BSW39" s="120"/>
      <c r="BSX39" s="177"/>
      <c r="BSY39" s="120"/>
      <c r="BSZ39" s="177"/>
      <c r="BTA39" s="120"/>
      <c r="BTB39" s="177"/>
      <c r="BTC39" s="120"/>
      <c r="BTD39" s="177"/>
      <c r="BTE39" s="120"/>
      <c r="BTF39" s="177"/>
      <c r="BTG39" s="120"/>
      <c r="BTH39" s="177"/>
      <c r="BTI39" s="120"/>
      <c r="BTJ39" s="177"/>
      <c r="BTK39" s="120"/>
      <c r="BTL39" s="177"/>
      <c r="BTM39" s="120"/>
      <c r="BTN39" s="177"/>
      <c r="BTO39" s="120"/>
      <c r="BTP39" s="177"/>
      <c r="BTQ39" s="120"/>
      <c r="BTR39" s="177"/>
      <c r="BTS39" s="120"/>
      <c r="BTT39" s="177"/>
      <c r="BTU39" s="120"/>
      <c r="BTV39" s="177"/>
      <c r="BTW39" s="120"/>
      <c r="BTX39" s="177"/>
      <c r="BTY39" s="120"/>
      <c r="BTZ39" s="177"/>
      <c r="BUA39" s="120"/>
      <c r="BUB39" s="177"/>
      <c r="BUC39" s="120"/>
      <c r="BUD39" s="177"/>
      <c r="BUE39" s="120"/>
      <c r="BUF39" s="177"/>
      <c r="BUG39" s="120"/>
      <c r="BUH39" s="177"/>
      <c r="BUI39" s="120"/>
      <c r="BUJ39" s="177"/>
      <c r="BUK39" s="120"/>
      <c r="BUL39" s="177"/>
      <c r="BUM39" s="120"/>
      <c r="BUN39" s="177"/>
      <c r="BUO39" s="120"/>
      <c r="BUP39" s="177"/>
      <c r="BUQ39" s="120"/>
      <c r="BUR39" s="177"/>
      <c r="BUS39" s="120"/>
      <c r="BUT39" s="177"/>
      <c r="BUU39" s="120"/>
      <c r="BUV39" s="177"/>
      <c r="BUW39" s="120"/>
      <c r="BUX39" s="177"/>
      <c r="BUY39" s="120"/>
      <c r="BUZ39" s="177"/>
      <c r="BVA39" s="120"/>
      <c r="BVB39" s="177"/>
      <c r="BVC39" s="120"/>
      <c r="BVD39" s="177"/>
      <c r="BVE39" s="120"/>
      <c r="BVF39" s="177"/>
      <c r="BVG39" s="120"/>
      <c r="BVH39" s="177"/>
      <c r="BVI39" s="120"/>
      <c r="BVJ39" s="177"/>
      <c r="BVK39" s="120"/>
      <c r="BVL39" s="177"/>
      <c r="BVM39" s="120"/>
      <c r="BVN39" s="177"/>
      <c r="BVO39" s="120"/>
      <c r="BVP39" s="177"/>
      <c r="BVQ39" s="120"/>
      <c r="BVR39" s="177"/>
      <c r="BVS39" s="120"/>
      <c r="BVT39" s="177"/>
      <c r="BVU39" s="120"/>
      <c r="BVV39" s="177"/>
      <c r="BVW39" s="120"/>
      <c r="BVX39" s="177"/>
      <c r="BVY39" s="120"/>
      <c r="BVZ39" s="177"/>
      <c r="BWA39" s="120"/>
      <c r="BWB39" s="177"/>
      <c r="BWC39" s="120"/>
      <c r="BWD39" s="177"/>
      <c r="BWE39" s="120"/>
      <c r="BWF39" s="177"/>
      <c r="BWG39" s="120"/>
      <c r="BWH39" s="177"/>
      <c r="BWI39" s="120"/>
      <c r="BWJ39" s="177"/>
      <c r="BWK39" s="120"/>
      <c r="BWL39" s="177"/>
      <c r="BWM39" s="120"/>
      <c r="BWN39" s="177"/>
      <c r="BWO39" s="120"/>
      <c r="BWP39" s="177"/>
      <c r="BWQ39" s="120"/>
      <c r="BWR39" s="177"/>
      <c r="BWS39" s="120"/>
      <c r="BWT39" s="177"/>
      <c r="BWU39" s="120"/>
      <c r="BWV39" s="177"/>
      <c r="BWW39" s="120"/>
      <c r="BWX39" s="177"/>
      <c r="BWY39" s="120"/>
      <c r="BWZ39" s="177"/>
      <c r="BXA39" s="120"/>
      <c r="BXB39" s="177"/>
      <c r="BXC39" s="120"/>
      <c r="BXD39" s="177"/>
      <c r="BXE39" s="120"/>
      <c r="BXF39" s="177"/>
      <c r="BXG39" s="120"/>
      <c r="BXH39" s="177"/>
      <c r="BXI39" s="120"/>
      <c r="BXJ39" s="177"/>
      <c r="BXK39" s="120"/>
      <c r="BXL39" s="177"/>
      <c r="BXM39" s="120"/>
      <c r="BXN39" s="177"/>
      <c r="BXO39" s="120"/>
      <c r="BXP39" s="177"/>
      <c r="BXQ39" s="120"/>
      <c r="BXR39" s="177"/>
      <c r="BXS39" s="120"/>
      <c r="BXT39" s="177"/>
      <c r="BXU39" s="120"/>
      <c r="BXV39" s="177"/>
      <c r="BXW39" s="120"/>
      <c r="BXX39" s="177"/>
      <c r="BXY39" s="120"/>
      <c r="BXZ39" s="177"/>
      <c r="BYA39" s="120"/>
      <c r="BYB39" s="177"/>
      <c r="BYC39" s="120"/>
      <c r="BYD39" s="177"/>
      <c r="BYE39" s="120"/>
      <c r="BYF39" s="177"/>
      <c r="BYG39" s="120"/>
      <c r="BYH39" s="177"/>
      <c r="BYI39" s="120"/>
      <c r="BYJ39" s="177"/>
      <c r="BYK39" s="120"/>
      <c r="BYL39" s="177"/>
      <c r="BYM39" s="120"/>
      <c r="BYN39" s="177"/>
      <c r="BYO39" s="120"/>
      <c r="BYP39" s="177"/>
      <c r="BYQ39" s="120"/>
      <c r="BYR39" s="177"/>
      <c r="BYS39" s="120"/>
      <c r="BYT39" s="177"/>
      <c r="BYU39" s="120"/>
      <c r="BYV39" s="177"/>
      <c r="BYW39" s="120"/>
      <c r="BYX39" s="177"/>
      <c r="BYY39" s="120"/>
      <c r="BYZ39" s="177"/>
      <c r="BZA39" s="120"/>
      <c r="BZB39" s="177"/>
      <c r="BZC39" s="120"/>
      <c r="BZD39" s="177"/>
      <c r="BZE39" s="120"/>
      <c r="BZF39" s="177"/>
      <c r="BZG39" s="120"/>
      <c r="BZH39" s="177"/>
      <c r="BZI39" s="120"/>
      <c r="BZJ39" s="177"/>
      <c r="BZK39" s="120"/>
      <c r="BZL39" s="177"/>
      <c r="BZM39" s="120"/>
      <c r="BZN39" s="177"/>
      <c r="BZO39" s="120"/>
      <c r="BZP39" s="177"/>
      <c r="BZQ39" s="120"/>
      <c r="BZR39" s="177"/>
      <c r="BZS39" s="120"/>
      <c r="BZT39" s="177"/>
      <c r="BZU39" s="120"/>
      <c r="BZV39" s="177"/>
      <c r="BZW39" s="120"/>
      <c r="BZX39" s="177"/>
      <c r="BZY39" s="120"/>
      <c r="BZZ39" s="177"/>
      <c r="CAA39" s="120"/>
      <c r="CAB39" s="177"/>
      <c r="CAC39" s="120"/>
      <c r="CAD39" s="177"/>
      <c r="CAE39" s="120"/>
      <c r="CAF39" s="177"/>
      <c r="CAG39" s="120"/>
      <c r="CAH39" s="177"/>
      <c r="CAI39" s="120"/>
      <c r="CAJ39" s="177"/>
      <c r="CAK39" s="120"/>
      <c r="CAL39" s="177"/>
      <c r="CAM39" s="120"/>
      <c r="CAN39" s="177"/>
      <c r="CAO39" s="120"/>
      <c r="CAP39" s="177"/>
      <c r="CAQ39" s="120"/>
      <c r="CAR39" s="177"/>
      <c r="CAS39" s="120"/>
      <c r="CAT39" s="177"/>
      <c r="CAU39" s="120"/>
      <c r="CAV39" s="177"/>
      <c r="CAW39" s="120"/>
      <c r="CAX39" s="177"/>
      <c r="CAY39" s="120"/>
      <c r="CAZ39" s="177"/>
      <c r="CBA39" s="120"/>
      <c r="CBB39" s="177"/>
      <c r="CBC39" s="120"/>
      <c r="CBD39" s="177"/>
      <c r="CBE39" s="120"/>
      <c r="CBF39" s="177"/>
      <c r="CBG39" s="120"/>
      <c r="CBH39" s="177"/>
      <c r="CBI39" s="120"/>
      <c r="CBJ39" s="177"/>
      <c r="CBK39" s="120"/>
      <c r="CBL39" s="177"/>
      <c r="CBM39" s="120"/>
      <c r="CBN39" s="177"/>
      <c r="CBO39" s="120"/>
      <c r="CBP39" s="177"/>
      <c r="CBQ39" s="120"/>
      <c r="CBR39" s="177"/>
      <c r="CBS39" s="120"/>
      <c r="CBT39" s="177"/>
      <c r="CBU39" s="120"/>
      <c r="CBV39" s="177"/>
      <c r="CBW39" s="120"/>
      <c r="CBX39" s="177"/>
      <c r="CBY39" s="120"/>
      <c r="CBZ39" s="177"/>
      <c r="CCA39" s="120"/>
      <c r="CCB39" s="177"/>
      <c r="CCC39" s="120"/>
      <c r="CCD39" s="177"/>
      <c r="CCE39" s="120"/>
      <c r="CCF39" s="177"/>
      <c r="CCG39" s="120"/>
      <c r="CCH39" s="177"/>
      <c r="CCI39" s="120"/>
      <c r="CCJ39" s="177"/>
      <c r="CCK39" s="120"/>
      <c r="CCL39" s="177"/>
      <c r="CCM39" s="120"/>
      <c r="CCN39" s="177"/>
      <c r="CCO39" s="120"/>
      <c r="CCP39" s="177"/>
      <c r="CCQ39" s="120"/>
      <c r="CCR39" s="177"/>
      <c r="CCS39" s="120"/>
      <c r="CCT39" s="177"/>
      <c r="CCU39" s="120"/>
      <c r="CCV39" s="177"/>
      <c r="CCW39" s="120"/>
      <c r="CCX39" s="177"/>
      <c r="CCY39" s="120"/>
      <c r="CCZ39" s="177"/>
      <c r="CDA39" s="120"/>
      <c r="CDB39" s="177"/>
      <c r="CDC39" s="120"/>
      <c r="CDD39" s="177"/>
      <c r="CDE39" s="120"/>
      <c r="CDF39" s="177"/>
      <c r="CDG39" s="120"/>
      <c r="CDH39" s="177"/>
      <c r="CDI39" s="120"/>
      <c r="CDJ39" s="177"/>
      <c r="CDK39" s="120"/>
      <c r="CDL39" s="177"/>
      <c r="CDM39" s="120"/>
      <c r="CDN39" s="177"/>
      <c r="CDO39" s="120"/>
      <c r="CDP39" s="177"/>
      <c r="CDQ39" s="120"/>
      <c r="CDR39" s="177"/>
      <c r="CDS39" s="120"/>
      <c r="CDT39" s="177"/>
      <c r="CDU39" s="120"/>
      <c r="CDV39" s="177"/>
      <c r="CDW39" s="120"/>
      <c r="CDX39" s="177"/>
      <c r="CDY39" s="120"/>
      <c r="CDZ39" s="177"/>
      <c r="CEA39" s="120"/>
      <c r="CEB39" s="177"/>
      <c r="CEC39" s="120"/>
      <c r="CED39" s="177"/>
      <c r="CEE39" s="120"/>
      <c r="CEF39" s="177"/>
      <c r="CEG39" s="120"/>
      <c r="CEH39" s="177"/>
      <c r="CEI39" s="120"/>
      <c r="CEJ39" s="177"/>
      <c r="CEK39" s="120"/>
      <c r="CEL39" s="177"/>
      <c r="CEM39" s="120"/>
      <c r="CEN39" s="177"/>
      <c r="CEO39" s="120"/>
      <c r="CEP39" s="177"/>
      <c r="CEQ39" s="120"/>
      <c r="CER39" s="177"/>
      <c r="CES39" s="120"/>
      <c r="CET39" s="177"/>
      <c r="CEU39" s="120"/>
      <c r="CEV39" s="177"/>
      <c r="CEW39" s="120"/>
      <c r="CEX39" s="177"/>
      <c r="CEY39" s="120"/>
      <c r="CEZ39" s="177"/>
      <c r="CFA39" s="120"/>
      <c r="CFB39" s="177"/>
      <c r="CFC39" s="120"/>
      <c r="CFD39" s="177"/>
      <c r="CFE39" s="120"/>
      <c r="CFF39" s="177"/>
      <c r="CFG39" s="120"/>
      <c r="CFH39" s="177"/>
      <c r="CFI39" s="120"/>
      <c r="CFJ39" s="177"/>
      <c r="CFK39" s="120"/>
      <c r="CFL39" s="177"/>
      <c r="CFM39" s="120"/>
      <c r="CFN39" s="177"/>
      <c r="CFO39" s="120"/>
      <c r="CFP39" s="177"/>
      <c r="CFQ39" s="120"/>
      <c r="CFR39" s="177"/>
      <c r="CFS39" s="120"/>
      <c r="CFT39" s="177"/>
      <c r="CFU39" s="120"/>
      <c r="CFV39" s="177"/>
      <c r="CFW39" s="120"/>
      <c r="CFX39" s="177"/>
      <c r="CFY39" s="120"/>
      <c r="CFZ39" s="177"/>
      <c r="CGA39" s="120"/>
      <c r="CGB39" s="177"/>
      <c r="CGC39" s="120"/>
      <c r="CGD39" s="177"/>
      <c r="CGE39" s="120"/>
      <c r="CGF39" s="177"/>
      <c r="CGG39" s="120"/>
      <c r="CGH39" s="177"/>
      <c r="CGI39" s="120"/>
      <c r="CGJ39" s="177"/>
      <c r="CGK39" s="120"/>
      <c r="CGL39" s="177"/>
      <c r="CGM39" s="120"/>
      <c r="CGN39" s="177"/>
      <c r="CGO39" s="120"/>
      <c r="CGP39" s="177"/>
      <c r="CGQ39" s="120"/>
      <c r="CGR39" s="177"/>
      <c r="CGS39" s="120"/>
      <c r="CGT39" s="177"/>
      <c r="CGU39" s="120"/>
      <c r="CGV39" s="177"/>
      <c r="CGW39" s="120"/>
      <c r="CGX39" s="177"/>
      <c r="CGY39" s="120"/>
      <c r="CGZ39" s="177"/>
      <c r="CHA39" s="120"/>
      <c r="CHB39" s="177"/>
      <c r="CHC39" s="120"/>
      <c r="CHD39" s="177"/>
      <c r="CHE39" s="120"/>
      <c r="CHF39" s="177"/>
      <c r="CHG39" s="120"/>
      <c r="CHH39" s="177"/>
      <c r="CHI39" s="120"/>
      <c r="CHJ39" s="177"/>
      <c r="CHK39" s="120"/>
      <c r="CHL39" s="177"/>
      <c r="CHM39" s="120"/>
      <c r="CHN39" s="177"/>
      <c r="CHO39" s="120"/>
      <c r="CHP39" s="177"/>
      <c r="CHQ39" s="120"/>
      <c r="CHR39" s="177"/>
      <c r="CHS39" s="120"/>
      <c r="CHT39" s="177"/>
      <c r="CHU39" s="120"/>
      <c r="CHV39" s="177"/>
      <c r="CHW39" s="120"/>
      <c r="CHX39" s="177"/>
      <c r="CHY39" s="120"/>
      <c r="CHZ39" s="177"/>
      <c r="CIA39" s="120"/>
      <c r="CIB39" s="177"/>
      <c r="CIC39" s="120"/>
      <c r="CID39" s="177"/>
      <c r="CIE39" s="120"/>
      <c r="CIF39" s="177"/>
      <c r="CIG39" s="120"/>
      <c r="CIH39" s="177"/>
      <c r="CII39" s="120"/>
      <c r="CIJ39" s="177"/>
      <c r="CIK39" s="120"/>
      <c r="CIL39" s="177"/>
      <c r="CIM39" s="120"/>
      <c r="CIN39" s="177"/>
      <c r="CIO39" s="120"/>
      <c r="CIP39" s="177"/>
      <c r="CIQ39" s="120"/>
      <c r="CIR39" s="177"/>
      <c r="CIS39" s="120"/>
      <c r="CIT39" s="177"/>
      <c r="CIU39" s="120"/>
      <c r="CIV39" s="177"/>
      <c r="CIW39" s="120"/>
      <c r="CIX39" s="177"/>
      <c r="CIY39" s="120"/>
      <c r="CIZ39" s="177"/>
      <c r="CJA39" s="120"/>
      <c r="CJB39" s="177"/>
      <c r="CJC39" s="120"/>
      <c r="CJD39" s="177"/>
      <c r="CJE39" s="120"/>
      <c r="CJF39" s="177"/>
      <c r="CJG39" s="120"/>
      <c r="CJH39" s="177"/>
      <c r="CJI39" s="120"/>
      <c r="CJJ39" s="177"/>
      <c r="CJK39" s="120"/>
      <c r="CJL39" s="177"/>
      <c r="CJM39" s="120"/>
      <c r="CJN39" s="177"/>
      <c r="CJO39" s="120"/>
      <c r="CJP39" s="177"/>
      <c r="CJQ39" s="120"/>
      <c r="CJR39" s="177"/>
      <c r="CJS39" s="120"/>
      <c r="CJT39" s="177"/>
      <c r="CJU39" s="120"/>
      <c r="CJV39" s="177"/>
      <c r="CJW39" s="120"/>
      <c r="CJX39" s="177"/>
      <c r="CJY39" s="120"/>
      <c r="CJZ39" s="177"/>
      <c r="CKA39" s="120"/>
      <c r="CKB39" s="177"/>
      <c r="CKC39" s="120"/>
      <c r="CKD39" s="177"/>
      <c r="CKE39" s="120"/>
      <c r="CKF39" s="177"/>
      <c r="CKG39" s="120"/>
      <c r="CKH39" s="177"/>
      <c r="CKI39" s="120"/>
      <c r="CKJ39" s="177"/>
      <c r="CKK39" s="120"/>
      <c r="CKL39" s="177"/>
      <c r="CKM39" s="120"/>
      <c r="CKN39" s="177"/>
      <c r="CKO39" s="120"/>
      <c r="CKP39" s="177"/>
      <c r="CKQ39" s="120"/>
      <c r="CKR39" s="177"/>
      <c r="CKS39" s="120"/>
      <c r="CKT39" s="177"/>
      <c r="CKU39" s="120"/>
      <c r="CKV39" s="177"/>
      <c r="CKW39" s="120"/>
      <c r="CKX39" s="177"/>
      <c r="CKY39" s="120"/>
      <c r="CKZ39" s="177"/>
      <c r="CLA39" s="120"/>
      <c r="CLB39" s="177"/>
      <c r="CLC39" s="120"/>
      <c r="CLD39" s="177"/>
      <c r="CLE39" s="120"/>
      <c r="CLF39" s="177"/>
      <c r="CLG39" s="120"/>
      <c r="CLH39" s="177"/>
      <c r="CLI39" s="120"/>
      <c r="CLJ39" s="177"/>
      <c r="CLK39" s="120"/>
      <c r="CLL39" s="177"/>
      <c r="CLM39" s="120"/>
      <c r="CLN39" s="177"/>
      <c r="CLO39" s="120"/>
      <c r="CLP39" s="177"/>
      <c r="CLQ39" s="120"/>
      <c r="CLR39" s="177"/>
      <c r="CLS39" s="120"/>
      <c r="CLT39" s="177"/>
      <c r="CLU39" s="120"/>
      <c r="CLV39" s="177"/>
      <c r="CLW39" s="120"/>
      <c r="CLX39" s="177"/>
      <c r="CLY39" s="120"/>
      <c r="CLZ39" s="177"/>
      <c r="CMA39" s="120"/>
      <c r="CMB39" s="177"/>
      <c r="CMC39" s="120"/>
      <c r="CMD39" s="177"/>
      <c r="CME39" s="120"/>
      <c r="CMF39" s="177"/>
      <c r="CMG39" s="120"/>
      <c r="CMH39" s="177"/>
      <c r="CMI39" s="120"/>
      <c r="CMJ39" s="177"/>
      <c r="CMK39" s="120"/>
      <c r="CML39" s="177"/>
      <c r="CMM39" s="120"/>
      <c r="CMN39" s="177"/>
      <c r="CMO39" s="120"/>
      <c r="CMP39" s="177"/>
      <c r="CMQ39" s="120"/>
      <c r="CMR39" s="177"/>
      <c r="CMS39" s="120"/>
      <c r="CMT39" s="177"/>
      <c r="CMU39" s="120"/>
      <c r="CMV39" s="177"/>
      <c r="CMW39" s="120"/>
      <c r="CMX39" s="177"/>
      <c r="CMY39" s="120"/>
      <c r="CMZ39" s="177"/>
      <c r="CNA39" s="120"/>
      <c r="CNB39" s="177"/>
      <c r="CNC39" s="120"/>
      <c r="CND39" s="177"/>
      <c r="CNE39" s="120"/>
      <c r="CNF39" s="177"/>
      <c r="CNG39" s="120"/>
      <c r="CNH39" s="177"/>
      <c r="CNI39" s="120"/>
      <c r="CNJ39" s="177"/>
      <c r="CNK39" s="120"/>
      <c r="CNL39" s="177"/>
      <c r="CNM39" s="120"/>
      <c r="CNN39" s="177"/>
      <c r="CNO39" s="120"/>
      <c r="CNP39" s="177"/>
      <c r="CNQ39" s="120"/>
      <c r="CNR39" s="177"/>
      <c r="CNS39" s="120"/>
      <c r="CNT39" s="177"/>
      <c r="CNU39" s="120"/>
      <c r="CNV39" s="177"/>
      <c r="CNW39" s="120"/>
      <c r="CNX39" s="177"/>
      <c r="CNY39" s="120"/>
      <c r="CNZ39" s="177"/>
      <c r="COA39" s="120"/>
      <c r="COB39" s="177"/>
      <c r="COC39" s="120"/>
      <c r="COD39" s="177"/>
      <c r="COE39" s="120"/>
      <c r="COF39" s="177"/>
      <c r="COG39" s="120"/>
      <c r="COH39" s="177"/>
      <c r="COI39" s="120"/>
      <c r="COJ39" s="177"/>
      <c r="COK39" s="120"/>
      <c r="COL39" s="177"/>
      <c r="COM39" s="120"/>
      <c r="CON39" s="177"/>
      <c r="COO39" s="120"/>
      <c r="COP39" s="177"/>
      <c r="COQ39" s="120"/>
      <c r="COR39" s="177"/>
      <c r="COS39" s="120"/>
      <c r="COT39" s="177"/>
      <c r="COU39" s="120"/>
      <c r="COV39" s="177"/>
      <c r="COW39" s="120"/>
      <c r="COX39" s="177"/>
      <c r="COY39" s="120"/>
      <c r="COZ39" s="177"/>
      <c r="CPA39" s="120"/>
      <c r="CPB39" s="177"/>
      <c r="CPC39" s="120"/>
      <c r="CPD39" s="177"/>
      <c r="CPE39" s="120"/>
      <c r="CPF39" s="177"/>
      <c r="CPG39" s="120"/>
      <c r="CPH39" s="177"/>
      <c r="CPI39" s="120"/>
      <c r="CPJ39" s="177"/>
      <c r="CPK39" s="120"/>
      <c r="CPL39" s="177"/>
      <c r="CPM39" s="120"/>
      <c r="CPN39" s="177"/>
      <c r="CPO39" s="120"/>
      <c r="CPP39" s="177"/>
      <c r="CPQ39" s="120"/>
      <c r="CPR39" s="177"/>
      <c r="CPS39" s="120"/>
      <c r="CPT39" s="177"/>
      <c r="CPU39" s="120"/>
      <c r="CPV39" s="177"/>
      <c r="CPW39" s="120"/>
      <c r="CPX39" s="177"/>
      <c r="CPY39" s="120"/>
      <c r="CPZ39" s="177"/>
      <c r="CQA39" s="120"/>
      <c r="CQB39" s="177"/>
      <c r="CQC39" s="120"/>
      <c r="CQD39" s="177"/>
      <c r="CQE39" s="120"/>
      <c r="CQF39" s="177"/>
      <c r="CQG39" s="120"/>
      <c r="CQH39" s="177"/>
      <c r="CQI39" s="120"/>
      <c r="CQJ39" s="177"/>
      <c r="CQK39" s="120"/>
      <c r="CQL39" s="177"/>
      <c r="CQM39" s="120"/>
      <c r="CQN39" s="177"/>
      <c r="CQO39" s="120"/>
      <c r="CQP39" s="177"/>
      <c r="CQQ39" s="120"/>
      <c r="CQR39" s="177"/>
      <c r="CQS39" s="120"/>
      <c r="CQT39" s="177"/>
      <c r="CQU39" s="120"/>
      <c r="CQV39" s="177"/>
      <c r="CQW39" s="120"/>
      <c r="CQX39" s="177"/>
      <c r="CQY39" s="120"/>
      <c r="CQZ39" s="177"/>
      <c r="CRA39" s="120"/>
      <c r="CRB39" s="177"/>
      <c r="CRC39" s="120"/>
      <c r="CRD39" s="177"/>
      <c r="CRE39" s="120"/>
      <c r="CRF39" s="177"/>
      <c r="CRG39" s="120"/>
      <c r="CRH39" s="177"/>
      <c r="CRI39" s="120"/>
      <c r="CRJ39" s="177"/>
      <c r="CRK39" s="120"/>
      <c r="CRL39" s="177"/>
      <c r="CRM39" s="120"/>
      <c r="CRN39" s="177"/>
      <c r="CRO39" s="120"/>
      <c r="CRP39" s="177"/>
      <c r="CRQ39" s="120"/>
      <c r="CRR39" s="177"/>
      <c r="CRS39" s="120"/>
      <c r="CRT39" s="177"/>
      <c r="CRU39" s="120"/>
      <c r="CRV39" s="177"/>
      <c r="CRW39" s="120"/>
      <c r="CRX39" s="177"/>
      <c r="CRY39" s="120"/>
      <c r="CRZ39" s="177"/>
      <c r="CSA39" s="120"/>
      <c r="CSB39" s="177"/>
      <c r="CSC39" s="120"/>
      <c r="CSD39" s="177"/>
      <c r="CSE39" s="120"/>
      <c r="CSF39" s="177"/>
      <c r="CSG39" s="120"/>
      <c r="CSH39" s="177"/>
      <c r="CSI39" s="120"/>
      <c r="CSJ39" s="177"/>
      <c r="CSK39" s="120"/>
      <c r="CSL39" s="177"/>
      <c r="CSM39" s="120"/>
      <c r="CSN39" s="177"/>
      <c r="CSO39" s="120"/>
      <c r="CSP39" s="177"/>
      <c r="CSQ39" s="120"/>
      <c r="CSR39" s="177"/>
      <c r="CSS39" s="120"/>
      <c r="CST39" s="177"/>
      <c r="CSU39" s="120"/>
      <c r="CSV39" s="177"/>
      <c r="CSW39" s="120"/>
      <c r="CSX39" s="177"/>
      <c r="CSY39" s="120"/>
      <c r="CSZ39" s="177"/>
      <c r="CTA39" s="120"/>
      <c r="CTB39" s="177"/>
      <c r="CTC39" s="120"/>
      <c r="CTD39" s="177"/>
      <c r="CTE39" s="120"/>
      <c r="CTF39" s="177"/>
      <c r="CTG39" s="120"/>
      <c r="CTH39" s="177"/>
      <c r="CTI39" s="120"/>
      <c r="CTJ39" s="177"/>
      <c r="CTK39" s="120"/>
      <c r="CTL39" s="177"/>
      <c r="CTM39" s="120"/>
      <c r="CTN39" s="177"/>
      <c r="CTO39" s="120"/>
      <c r="CTP39" s="177"/>
      <c r="CTQ39" s="120"/>
      <c r="CTR39" s="177"/>
      <c r="CTS39" s="120"/>
      <c r="CTT39" s="177"/>
      <c r="CTU39" s="120"/>
      <c r="CTV39" s="177"/>
      <c r="CTW39" s="120"/>
      <c r="CTX39" s="177"/>
      <c r="CTY39" s="120"/>
      <c r="CTZ39" s="177"/>
      <c r="CUA39" s="120"/>
      <c r="CUB39" s="177"/>
      <c r="CUC39" s="120"/>
      <c r="CUD39" s="177"/>
      <c r="CUE39" s="120"/>
      <c r="CUF39" s="177"/>
      <c r="CUG39" s="120"/>
      <c r="CUH39" s="177"/>
      <c r="CUI39" s="120"/>
      <c r="CUJ39" s="177"/>
      <c r="CUK39" s="120"/>
      <c r="CUL39" s="177"/>
      <c r="CUM39" s="120"/>
      <c r="CUN39" s="177"/>
      <c r="CUO39" s="120"/>
      <c r="CUP39" s="177"/>
      <c r="CUQ39" s="120"/>
      <c r="CUR39" s="177"/>
      <c r="CUS39" s="120"/>
      <c r="CUT39" s="177"/>
      <c r="CUU39" s="120"/>
      <c r="CUV39" s="177"/>
      <c r="CUW39" s="120"/>
      <c r="CUX39" s="177"/>
      <c r="CUY39" s="120"/>
      <c r="CUZ39" s="177"/>
      <c r="CVA39" s="120"/>
      <c r="CVB39" s="177"/>
      <c r="CVC39" s="120"/>
      <c r="CVD39" s="177"/>
      <c r="CVE39" s="120"/>
      <c r="CVF39" s="177"/>
      <c r="CVG39" s="120"/>
      <c r="CVH39" s="177"/>
      <c r="CVI39" s="120"/>
      <c r="CVJ39" s="177"/>
      <c r="CVK39" s="120"/>
      <c r="CVL39" s="177"/>
      <c r="CVM39" s="120"/>
      <c r="CVN39" s="177"/>
      <c r="CVO39" s="120"/>
      <c r="CVP39" s="177"/>
      <c r="CVQ39" s="120"/>
      <c r="CVR39" s="177"/>
      <c r="CVS39" s="120"/>
      <c r="CVT39" s="177"/>
      <c r="CVU39" s="120"/>
      <c r="CVV39" s="177"/>
      <c r="CVW39" s="120"/>
      <c r="CVX39" s="177"/>
      <c r="CVY39" s="120"/>
      <c r="CVZ39" s="177"/>
      <c r="CWA39" s="120"/>
      <c r="CWB39" s="177"/>
      <c r="CWC39" s="120"/>
      <c r="CWD39" s="177"/>
      <c r="CWE39" s="120"/>
      <c r="CWF39" s="177"/>
      <c r="CWG39" s="120"/>
      <c r="CWH39" s="177"/>
      <c r="CWI39" s="120"/>
      <c r="CWJ39" s="177"/>
      <c r="CWK39" s="120"/>
      <c r="CWL39" s="177"/>
      <c r="CWM39" s="120"/>
      <c r="CWN39" s="177"/>
      <c r="CWO39" s="120"/>
      <c r="CWP39" s="177"/>
      <c r="CWQ39" s="120"/>
      <c r="CWR39" s="177"/>
      <c r="CWS39" s="120"/>
      <c r="CWT39" s="177"/>
      <c r="CWU39" s="120"/>
      <c r="CWV39" s="177"/>
      <c r="CWW39" s="120"/>
      <c r="CWX39" s="177"/>
      <c r="CWY39" s="120"/>
      <c r="CWZ39" s="177"/>
      <c r="CXA39" s="120"/>
      <c r="CXB39" s="177"/>
      <c r="CXC39" s="120"/>
      <c r="CXD39" s="177"/>
      <c r="CXE39" s="120"/>
      <c r="CXF39" s="177"/>
      <c r="CXG39" s="120"/>
      <c r="CXH39" s="177"/>
      <c r="CXI39" s="120"/>
      <c r="CXJ39" s="177"/>
      <c r="CXK39" s="120"/>
      <c r="CXL39" s="177"/>
      <c r="CXM39" s="120"/>
      <c r="CXN39" s="177"/>
      <c r="CXO39" s="120"/>
      <c r="CXP39" s="177"/>
      <c r="CXQ39" s="120"/>
      <c r="CXR39" s="177"/>
      <c r="CXS39" s="120"/>
      <c r="CXT39" s="177"/>
      <c r="CXU39" s="120"/>
      <c r="CXV39" s="177"/>
      <c r="CXW39" s="120"/>
      <c r="CXX39" s="177"/>
      <c r="CXY39" s="120"/>
      <c r="CXZ39" s="177"/>
      <c r="CYA39" s="120"/>
      <c r="CYB39" s="177"/>
      <c r="CYC39" s="120"/>
      <c r="CYD39" s="177"/>
      <c r="CYE39" s="120"/>
      <c r="CYF39" s="177"/>
      <c r="CYG39" s="120"/>
      <c r="CYH39" s="177"/>
      <c r="CYI39" s="120"/>
      <c r="CYJ39" s="177"/>
      <c r="CYK39" s="120"/>
      <c r="CYL39" s="177"/>
      <c r="CYM39" s="120"/>
      <c r="CYN39" s="177"/>
      <c r="CYO39" s="120"/>
      <c r="CYP39" s="177"/>
      <c r="CYQ39" s="120"/>
      <c r="CYR39" s="177"/>
      <c r="CYS39" s="120"/>
      <c r="CYT39" s="177"/>
      <c r="CYU39" s="120"/>
      <c r="CYV39" s="177"/>
      <c r="CYW39" s="120"/>
      <c r="CYX39" s="177"/>
      <c r="CYY39" s="120"/>
      <c r="CYZ39" s="177"/>
      <c r="CZA39" s="120"/>
      <c r="CZB39" s="177"/>
      <c r="CZC39" s="120"/>
      <c r="CZD39" s="177"/>
      <c r="CZE39" s="120"/>
      <c r="CZF39" s="177"/>
      <c r="CZG39" s="120"/>
      <c r="CZH39" s="177"/>
      <c r="CZI39" s="120"/>
      <c r="CZJ39" s="177"/>
      <c r="CZK39" s="120"/>
      <c r="CZL39" s="177"/>
      <c r="CZM39" s="120"/>
      <c r="CZN39" s="177"/>
      <c r="CZO39" s="120"/>
      <c r="CZP39" s="177"/>
      <c r="CZQ39" s="120"/>
      <c r="CZR39" s="177"/>
      <c r="CZS39" s="120"/>
      <c r="CZT39" s="177"/>
      <c r="CZU39" s="120"/>
      <c r="CZV39" s="177"/>
      <c r="CZW39" s="120"/>
      <c r="CZX39" s="177"/>
      <c r="CZY39" s="120"/>
      <c r="CZZ39" s="177"/>
      <c r="DAA39" s="120"/>
      <c r="DAB39" s="177"/>
      <c r="DAC39" s="120"/>
      <c r="DAD39" s="177"/>
      <c r="DAE39" s="120"/>
      <c r="DAF39" s="177"/>
      <c r="DAG39" s="120"/>
      <c r="DAH39" s="177"/>
      <c r="DAI39" s="120"/>
      <c r="DAJ39" s="177"/>
      <c r="DAK39" s="120"/>
      <c r="DAL39" s="177"/>
      <c r="DAM39" s="120"/>
      <c r="DAN39" s="177"/>
      <c r="DAO39" s="120"/>
      <c r="DAP39" s="177"/>
      <c r="DAQ39" s="120"/>
      <c r="DAR39" s="177"/>
      <c r="DAS39" s="120"/>
      <c r="DAT39" s="177"/>
      <c r="DAU39" s="120"/>
      <c r="DAV39" s="177"/>
      <c r="DAW39" s="120"/>
      <c r="DAX39" s="177"/>
      <c r="DAY39" s="120"/>
      <c r="DAZ39" s="177"/>
      <c r="DBA39" s="120"/>
      <c r="DBB39" s="177"/>
      <c r="DBC39" s="120"/>
      <c r="DBD39" s="177"/>
      <c r="DBE39" s="120"/>
      <c r="DBF39" s="177"/>
      <c r="DBG39" s="120"/>
      <c r="DBH39" s="177"/>
      <c r="DBI39" s="120"/>
      <c r="DBJ39" s="177"/>
      <c r="DBK39" s="120"/>
      <c r="DBL39" s="177"/>
      <c r="DBM39" s="120"/>
      <c r="DBN39" s="177"/>
      <c r="DBO39" s="120"/>
      <c r="DBP39" s="177"/>
      <c r="DBQ39" s="120"/>
      <c r="DBR39" s="177"/>
      <c r="DBS39" s="120"/>
      <c r="DBT39" s="177"/>
      <c r="DBU39" s="120"/>
      <c r="DBV39" s="177"/>
      <c r="DBW39" s="120"/>
      <c r="DBX39" s="177"/>
      <c r="DBY39" s="120"/>
      <c r="DBZ39" s="177"/>
      <c r="DCA39" s="120"/>
      <c r="DCB39" s="177"/>
      <c r="DCC39" s="120"/>
      <c r="DCD39" s="177"/>
      <c r="DCE39" s="120"/>
      <c r="DCF39" s="177"/>
      <c r="DCG39" s="120"/>
      <c r="DCH39" s="177"/>
      <c r="DCI39" s="120"/>
      <c r="DCJ39" s="177"/>
      <c r="DCK39" s="120"/>
      <c r="DCL39" s="177"/>
      <c r="DCM39" s="120"/>
      <c r="DCN39" s="177"/>
      <c r="DCO39" s="120"/>
      <c r="DCP39" s="177"/>
      <c r="DCQ39" s="120"/>
      <c r="DCR39" s="177"/>
      <c r="DCS39" s="120"/>
      <c r="DCT39" s="177"/>
      <c r="DCU39" s="120"/>
      <c r="DCV39" s="177"/>
      <c r="DCW39" s="120"/>
      <c r="DCX39" s="177"/>
      <c r="DCY39" s="120"/>
      <c r="DCZ39" s="177"/>
      <c r="DDA39" s="120"/>
      <c r="DDB39" s="177"/>
      <c r="DDC39" s="120"/>
      <c r="DDD39" s="177"/>
      <c r="DDE39" s="120"/>
      <c r="DDF39" s="177"/>
      <c r="DDG39" s="120"/>
      <c r="DDH39" s="177"/>
      <c r="DDI39" s="120"/>
      <c r="DDJ39" s="177"/>
      <c r="DDK39" s="120"/>
      <c r="DDL39" s="177"/>
      <c r="DDM39" s="120"/>
      <c r="DDN39" s="177"/>
      <c r="DDO39" s="120"/>
      <c r="DDP39" s="177"/>
      <c r="DDQ39" s="120"/>
      <c r="DDR39" s="177"/>
      <c r="DDS39" s="120"/>
      <c r="DDT39" s="177"/>
      <c r="DDU39" s="120"/>
      <c r="DDV39" s="177"/>
      <c r="DDW39" s="120"/>
      <c r="DDX39" s="177"/>
      <c r="DDY39" s="120"/>
      <c r="DDZ39" s="177"/>
      <c r="DEA39" s="120"/>
      <c r="DEB39" s="177"/>
      <c r="DEC39" s="120"/>
      <c r="DED39" s="177"/>
      <c r="DEE39" s="120"/>
      <c r="DEF39" s="177"/>
      <c r="DEG39" s="120"/>
      <c r="DEH39" s="177"/>
      <c r="DEI39" s="120"/>
      <c r="DEJ39" s="177"/>
      <c r="DEK39" s="120"/>
      <c r="DEL39" s="177"/>
      <c r="DEM39" s="120"/>
      <c r="DEN39" s="177"/>
      <c r="DEO39" s="120"/>
      <c r="DEP39" s="177"/>
      <c r="DEQ39" s="120"/>
      <c r="DER39" s="177"/>
      <c r="DES39" s="120"/>
      <c r="DET39" s="177"/>
      <c r="DEU39" s="120"/>
      <c r="DEV39" s="177"/>
      <c r="DEW39" s="120"/>
      <c r="DEX39" s="177"/>
      <c r="DEY39" s="120"/>
      <c r="DEZ39" s="177"/>
      <c r="DFA39" s="120"/>
      <c r="DFB39" s="177"/>
      <c r="DFC39" s="120"/>
      <c r="DFD39" s="177"/>
      <c r="DFE39" s="120"/>
      <c r="DFF39" s="177"/>
      <c r="DFG39" s="120"/>
      <c r="DFH39" s="177"/>
      <c r="DFI39" s="120"/>
      <c r="DFJ39" s="177"/>
      <c r="DFK39" s="120"/>
      <c r="DFL39" s="177"/>
      <c r="DFM39" s="120"/>
      <c r="DFN39" s="177"/>
      <c r="DFO39" s="120"/>
      <c r="DFP39" s="177"/>
      <c r="DFQ39" s="120"/>
      <c r="DFR39" s="177"/>
      <c r="DFS39" s="120"/>
      <c r="DFT39" s="177"/>
      <c r="DFU39" s="120"/>
      <c r="DFV39" s="177"/>
      <c r="DFW39" s="120"/>
      <c r="DFX39" s="177"/>
      <c r="DFY39" s="120"/>
      <c r="DFZ39" s="177"/>
      <c r="DGA39" s="120"/>
      <c r="DGB39" s="177"/>
      <c r="DGC39" s="120"/>
      <c r="DGD39" s="177"/>
      <c r="DGE39" s="120"/>
      <c r="DGF39" s="177"/>
      <c r="DGG39" s="120"/>
      <c r="DGH39" s="177"/>
      <c r="DGI39" s="120"/>
      <c r="DGJ39" s="177"/>
      <c r="DGK39" s="120"/>
      <c r="DGL39" s="177"/>
      <c r="DGM39" s="120"/>
      <c r="DGN39" s="177"/>
      <c r="DGO39" s="120"/>
      <c r="DGP39" s="177"/>
      <c r="DGQ39" s="120"/>
      <c r="DGR39" s="177"/>
      <c r="DGS39" s="120"/>
      <c r="DGT39" s="177"/>
      <c r="DGU39" s="120"/>
      <c r="DGV39" s="177"/>
      <c r="DGW39" s="120"/>
      <c r="DGX39" s="177"/>
      <c r="DGY39" s="120"/>
      <c r="DGZ39" s="177"/>
      <c r="DHA39" s="120"/>
      <c r="DHB39" s="177"/>
      <c r="DHC39" s="120"/>
      <c r="DHD39" s="177"/>
      <c r="DHE39" s="120"/>
      <c r="DHF39" s="177"/>
      <c r="DHG39" s="120"/>
      <c r="DHH39" s="177"/>
      <c r="DHI39" s="120"/>
      <c r="DHJ39" s="177"/>
      <c r="DHK39" s="120"/>
      <c r="DHL39" s="177"/>
      <c r="DHM39" s="120"/>
      <c r="DHN39" s="177"/>
      <c r="DHO39" s="120"/>
      <c r="DHP39" s="177"/>
      <c r="DHQ39" s="120"/>
      <c r="DHR39" s="177"/>
      <c r="DHS39" s="120"/>
      <c r="DHT39" s="177"/>
      <c r="DHU39" s="120"/>
      <c r="DHV39" s="177"/>
      <c r="DHW39" s="120"/>
      <c r="DHX39" s="177"/>
      <c r="DHY39" s="120"/>
      <c r="DHZ39" s="177"/>
      <c r="DIA39" s="120"/>
      <c r="DIB39" s="177"/>
      <c r="DIC39" s="120"/>
      <c r="DID39" s="177"/>
      <c r="DIE39" s="120"/>
      <c r="DIF39" s="177"/>
      <c r="DIG39" s="120"/>
      <c r="DIH39" s="177"/>
      <c r="DII39" s="120"/>
      <c r="DIJ39" s="177"/>
      <c r="DIK39" s="120"/>
      <c r="DIL39" s="177"/>
      <c r="DIM39" s="120"/>
      <c r="DIN39" s="177"/>
      <c r="DIO39" s="120"/>
      <c r="DIP39" s="177"/>
      <c r="DIQ39" s="120"/>
      <c r="DIR39" s="177"/>
      <c r="DIS39" s="120"/>
      <c r="DIT39" s="177"/>
      <c r="DIU39" s="120"/>
      <c r="DIV39" s="177"/>
      <c r="DIW39" s="120"/>
      <c r="DIX39" s="177"/>
      <c r="DIY39" s="120"/>
      <c r="DIZ39" s="177"/>
      <c r="DJA39" s="120"/>
      <c r="DJB39" s="177"/>
      <c r="DJC39" s="120"/>
      <c r="DJD39" s="177"/>
      <c r="DJE39" s="120"/>
      <c r="DJF39" s="177"/>
      <c r="DJG39" s="120"/>
      <c r="DJH39" s="177"/>
      <c r="DJI39" s="120"/>
      <c r="DJJ39" s="177"/>
      <c r="DJK39" s="120"/>
      <c r="DJL39" s="177"/>
      <c r="DJM39" s="120"/>
      <c r="DJN39" s="177"/>
      <c r="DJO39" s="120"/>
      <c r="DJP39" s="177"/>
      <c r="DJQ39" s="120"/>
      <c r="DJR39" s="177"/>
      <c r="DJS39" s="120"/>
      <c r="DJT39" s="177"/>
      <c r="DJU39" s="120"/>
      <c r="DJV39" s="177"/>
      <c r="DJW39" s="120"/>
      <c r="DJX39" s="177"/>
      <c r="DJY39" s="120"/>
      <c r="DJZ39" s="177"/>
      <c r="DKA39" s="120"/>
      <c r="DKB39" s="177"/>
      <c r="DKC39" s="120"/>
      <c r="DKD39" s="177"/>
      <c r="DKE39" s="120"/>
      <c r="DKF39" s="177"/>
      <c r="DKG39" s="120"/>
      <c r="DKH39" s="177"/>
      <c r="DKI39" s="120"/>
      <c r="DKJ39" s="177"/>
      <c r="DKK39" s="120"/>
      <c r="DKL39" s="177"/>
      <c r="DKM39" s="120"/>
      <c r="DKN39" s="177"/>
      <c r="DKO39" s="120"/>
      <c r="DKP39" s="177"/>
      <c r="DKQ39" s="120"/>
      <c r="DKR39" s="177"/>
      <c r="DKS39" s="120"/>
      <c r="DKT39" s="177"/>
      <c r="DKU39" s="120"/>
      <c r="DKV39" s="177"/>
      <c r="DKW39" s="120"/>
      <c r="DKX39" s="177"/>
      <c r="DKY39" s="120"/>
      <c r="DKZ39" s="177"/>
      <c r="DLA39" s="120"/>
      <c r="DLB39" s="177"/>
      <c r="DLC39" s="120"/>
      <c r="DLD39" s="177"/>
      <c r="DLE39" s="120"/>
      <c r="DLF39" s="177"/>
      <c r="DLG39" s="120"/>
      <c r="DLH39" s="177"/>
      <c r="DLI39" s="120"/>
      <c r="DLJ39" s="177"/>
      <c r="DLK39" s="120"/>
      <c r="DLL39" s="177"/>
      <c r="DLM39" s="120"/>
      <c r="DLN39" s="177"/>
      <c r="DLO39" s="120"/>
      <c r="DLP39" s="177"/>
      <c r="DLQ39" s="120"/>
      <c r="DLR39" s="177"/>
      <c r="DLS39" s="120"/>
      <c r="DLT39" s="177"/>
      <c r="DLU39" s="120"/>
      <c r="DLV39" s="177"/>
      <c r="DLW39" s="120"/>
      <c r="DLX39" s="177"/>
      <c r="DLY39" s="120"/>
      <c r="DLZ39" s="177"/>
      <c r="DMA39" s="120"/>
      <c r="DMB39" s="177"/>
      <c r="DMC39" s="120"/>
      <c r="DMD39" s="177"/>
      <c r="DME39" s="120"/>
      <c r="DMF39" s="177"/>
      <c r="DMG39" s="120"/>
      <c r="DMH39" s="177"/>
      <c r="DMI39" s="120"/>
      <c r="DMJ39" s="177"/>
      <c r="DMK39" s="120"/>
      <c r="DML39" s="177"/>
      <c r="DMM39" s="120"/>
      <c r="DMN39" s="177"/>
      <c r="DMO39" s="120"/>
      <c r="DMP39" s="177"/>
      <c r="DMQ39" s="120"/>
      <c r="DMR39" s="177"/>
      <c r="DMS39" s="120"/>
      <c r="DMT39" s="177"/>
      <c r="DMU39" s="120"/>
      <c r="DMV39" s="177"/>
      <c r="DMW39" s="120"/>
      <c r="DMX39" s="177"/>
      <c r="DMY39" s="120"/>
      <c r="DMZ39" s="177"/>
      <c r="DNA39" s="120"/>
      <c r="DNB39" s="177"/>
      <c r="DNC39" s="120"/>
      <c r="DND39" s="177"/>
      <c r="DNE39" s="120"/>
      <c r="DNF39" s="177"/>
      <c r="DNG39" s="120"/>
      <c r="DNH39" s="177"/>
      <c r="DNI39" s="120"/>
      <c r="DNJ39" s="177"/>
      <c r="DNK39" s="120"/>
      <c r="DNL39" s="177"/>
      <c r="DNM39" s="120"/>
      <c r="DNN39" s="177"/>
      <c r="DNO39" s="120"/>
      <c r="DNP39" s="177"/>
      <c r="DNQ39" s="120"/>
      <c r="DNR39" s="177"/>
      <c r="DNS39" s="120"/>
      <c r="DNT39" s="177"/>
      <c r="DNU39" s="120"/>
      <c r="DNV39" s="177"/>
      <c r="DNW39" s="120"/>
      <c r="DNX39" s="177"/>
      <c r="DNY39" s="120"/>
      <c r="DNZ39" s="177"/>
      <c r="DOA39" s="120"/>
      <c r="DOB39" s="177"/>
      <c r="DOC39" s="120"/>
      <c r="DOD39" s="177"/>
      <c r="DOE39" s="120"/>
      <c r="DOF39" s="177"/>
      <c r="DOG39" s="120"/>
      <c r="DOH39" s="177"/>
      <c r="DOI39" s="120"/>
      <c r="DOJ39" s="177"/>
      <c r="DOK39" s="120"/>
      <c r="DOL39" s="177"/>
      <c r="DOM39" s="120"/>
      <c r="DON39" s="177"/>
      <c r="DOO39" s="120"/>
      <c r="DOP39" s="177"/>
      <c r="DOQ39" s="120"/>
      <c r="DOR39" s="177"/>
      <c r="DOS39" s="120"/>
      <c r="DOT39" s="177"/>
      <c r="DOU39" s="120"/>
      <c r="DOV39" s="177"/>
      <c r="DOW39" s="120"/>
      <c r="DOX39" s="177"/>
      <c r="DOY39" s="120"/>
      <c r="DOZ39" s="177"/>
      <c r="DPA39" s="120"/>
      <c r="DPB39" s="177"/>
      <c r="DPC39" s="120"/>
      <c r="DPD39" s="177"/>
      <c r="DPE39" s="120"/>
      <c r="DPF39" s="177"/>
      <c r="DPG39" s="120"/>
      <c r="DPH39" s="177"/>
      <c r="DPI39" s="120"/>
      <c r="DPJ39" s="177"/>
      <c r="DPK39" s="120"/>
      <c r="DPL39" s="177"/>
      <c r="DPM39" s="120"/>
      <c r="DPN39" s="177"/>
      <c r="DPO39" s="120"/>
      <c r="DPP39" s="177"/>
      <c r="DPQ39" s="120"/>
      <c r="DPR39" s="177"/>
      <c r="DPS39" s="120"/>
      <c r="DPT39" s="177"/>
      <c r="DPU39" s="120"/>
      <c r="DPV39" s="177"/>
      <c r="DPW39" s="120"/>
      <c r="DPX39" s="177"/>
      <c r="DPY39" s="120"/>
      <c r="DPZ39" s="177"/>
      <c r="DQA39" s="120"/>
      <c r="DQB39" s="177"/>
      <c r="DQC39" s="120"/>
      <c r="DQD39" s="177"/>
      <c r="DQE39" s="120"/>
      <c r="DQF39" s="177"/>
      <c r="DQG39" s="120"/>
      <c r="DQH39" s="177"/>
      <c r="DQI39" s="120"/>
      <c r="DQJ39" s="177"/>
      <c r="DQK39" s="120"/>
      <c r="DQL39" s="177"/>
      <c r="DQM39" s="120"/>
      <c r="DQN39" s="177"/>
      <c r="DQO39" s="120"/>
      <c r="DQP39" s="177"/>
      <c r="DQQ39" s="120"/>
      <c r="DQR39" s="177"/>
      <c r="DQS39" s="120"/>
      <c r="DQT39" s="177"/>
      <c r="DQU39" s="120"/>
      <c r="DQV39" s="177"/>
      <c r="DQW39" s="120"/>
      <c r="DQX39" s="177"/>
      <c r="DQY39" s="120"/>
      <c r="DQZ39" s="177"/>
      <c r="DRA39" s="120"/>
      <c r="DRB39" s="177"/>
      <c r="DRC39" s="120"/>
      <c r="DRD39" s="177"/>
      <c r="DRE39" s="120"/>
      <c r="DRF39" s="177"/>
      <c r="DRG39" s="120"/>
      <c r="DRH39" s="177"/>
      <c r="DRI39" s="120"/>
      <c r="DRJ39" s="177"/>
      <c r="DRK39" s="120"/>
      <c r="DRL39" s="177"/>
      <c r="DRM39" s="120"/>
      <c r="DRN39" s="177"/>
      <c r="DRO39" s="120"/>
      <c r="DRP39" s="177"/>
      <c r="DRQ39" s="120"/>
      <c r="DRR39" s="177"/>
      <c r="DRS39" s="120"/>
      <c r="DRT39" s="177"/>
      <c r="DRU39" s="120"/>
      <c r="DRV39" s="177"/>
      <c r="DRW39" s="120"/>
      <c r="DRX39" s="177"/>
      <c r="DRY39" s="120"/>
      <c r="DRZ39" s="177"/>
      <c r="DSA39" s="120"/>
      <c r="DSB39" s="177"/>
      <c r="DSC39" s="120"/>
      <c r="DSD39" s="177"/>
      <c r="DSE39" s="120"/>
      <c r="DSF39" s="177"/>
      <c r="DSG39" s="120"/>
      <c r="DSH39" s="177"/>
      <c r="DSI39" s="120"/>
      <c r="DSJ39" s="177"/>
      <c r="DSK39" s="120"/>
      <c r="DSL39" s="177"/>
      <c r="DSM39" s="120"/>
      <c r="DSN39" s="177"/>
      <c r="DSO39" s="120"/>
      <c r="DSP39" s="177"/>
      <c r="DSQ39" s="120"/>
      <c r="DSR39" s="177"/>
      <c r="DSS39" s="120"/>
      <c r="DST39" s="177"/>
      <c r="DSU39" s="120"/>
      <c r="DSV39" s="177"/>
      <c r="DSW39" s="120"/>
      <c r="DSX39" s="177"/>
      <c r="DSY39" s="120"/>
      <c r="DSZ39" s="177"/>
      <c r="DTA39" s="120"/>
      <c r="DTB39" s="177"/>
      <c r="DTC39" s="120"/>
      <c r="DTD39" s="177"/>
      <c r="DTE39" s="120"/>
      <c r="DTF39" s="177"/>
      <c r="DTG39" s="120"/>
      <c r="DTH39" s="177"/>
      <c r="DTI39" s="120"/>
      <c r="DTJ39" s="177"/>
      <c r="DTK39" s="120"/>
      <c r="DTL39" s="177"/>
      <c r="DTM39" s="120"/>
      <c r="DTN39" s="177"/>
      <c r="DTO39" s="120"/>
      <c r="DTP39" s="177"/>
      <c r="DTQ39" s="120"/>
      <c r="DTR39" s="177"/>
      <c r="DTS39" s="120"/>
      <c r="DTT39" s="177"/>
      <c r="DTU39" s="120"/>
      <c r="DTV39" s="177"/>
      <c r="DTW39" s="120"/>
      <c r="DTX39" s="177"/>
      <c r="DTY39" s="120"/>
      <c r="DTZ39" s="177"/>
      <c r="DUA39" s="120"/>
      <c r="DUB39" s="177"/>
      <c r="DUC39" s="120"/>
      <c r="DUD39" s="177"/>
      <c r="DUE39" s="120"/>
      <c r="DUF39" s="177"/>
      <c r="DUG39" s="120"/>
      <c r="DUH39" s="177"/>
      <c r="DUI39" s="120"/>
      <c r="DUJ39" s="177"/>
      <c r="DUK39" s="120"/>
      <c r="DUL39" s="177"/>
      <c r="DUM39" s="120"/>
      <c r="DUN39" s="177"/>
      <c r="DUO39" s="120"/>
      <c r="DUP39" s="177"/>
      <c r="DUQ39" s="120"/>
      <c r="DUR39" s="177"/>
      <c r="DUS39" s="120"/>
      <c r="DUT39" s="177"/>
      <c r="DUU39" s="120"/>
      <c r="DUV39" s="177"/>
      <c r="DUW39" s="120"/>
      <c r="DUX39" s="177"/>
      <c r="DUY39" s="120"/>
      <c r="DUZ39" s="177"/>
      <c r="DVA39" s="120"/>
      <c r="DVB39" s="177"/>
      <c r="DVC39" s="120"/>
      <c r="DVD39" s="177"/>
      <c r="DVE39" s="120"/>
      <c r="DVF39" s="177"/>
      <c r="DVG39" s="120"/>
      <c r="DVH39" s="177"/>
      <c r="DVI39" s="120"/>
      <c r="DVJ39" s="177"/>
      <c r="DVK39" s="120"/>
      <c r="DVL39" s="177"/>
      <c r="DVM39" s="120"/>
      <c r="DVN39" s="177"/>
      <c r="DVO39" s="120"/>
      <c r="DVP39" s="177"/>
      <c r="DVQ39" s="120"/>
      <c r="DVR39" s="177"/>
      <c r="DVS39" s="120"/>
      <c r="DVT39" s="177"/>
      <c r="DVU39" s="120"/>
      <c r="DVV39" s="177"/>
      <c r="DVW39" s="120"/>
      <c r="DVX39" s="177"/>
      <c r="DVY39" s="120"/>
      <c r="DVZ39" s="177"/>
      <c r="DWA39" s="120"/>
      <c r="DWB39" s="177"/>
      <c r="DWC39" s="120"/>
      <c r="DWD39" s="177"/>
      <c r="DWE39" s="120"/>
      <c r="DWF39" s="177"/>
      <c r="DWG39" s="120"/>
      <c r="DWH39" s="177"/>
      <c r="DWI39" s="120"/>
      <c r="DWJ39" s="177"/>
      <c r="DWK39" s="120"/>
      <c r="DWL39" s="177"/>
      <c r="DWM39" s="120"/>
      <c r="DWN39" s="177"/>
      <c r="DWO39" s="120"/>
      <c r="DWP39" s="177"/>
      <c r="DWQ39" s="120"/>
      <c r="DWR39" s="177"/>
      <c r="DWS39" s="120"/>
      <c r="DWT39" s="177"/>
      <c r="DWU39" s="120"/>
      <c r="DWV39" s="177"/>
      <c r="DWW39" s="120"/>
      <c r="DWX39" s="177"/>
      <c r="DWY39" s="120"/>
      <c r="DWZ39" s="177"/>
      <c r="DXA39" s="120"/>
      <c r="DXB39" s="177"/>
      <c r="DXC39" s="120"/>
      <c r="DXD39" s="177"/>
      <c r="DXE39" s="120"/>
      <c r="DXF39" s="177"/>
      <c r="DXG39" s="120"/>
      <c r="DXH39" s="177"/>
      <c r="DXI39" s="120"/>
      <c r="DXJ39" s="177"/>
      <c r="DXK39" s="120"/>
      <c r="DXL39" s="177"/>
      <c r="DXM39" s="120"/>
      <c r="DXN39" s="177"/>
      <c r="DXO39" s="120"/>
      <c r="DXP39" s="177"/>
      <c r="DXQ39" s="120"/>
      <c r="DXR39" s="177"/>
      <c r="DXS39" s="120"/>
      <c r="DXT39" s="177"/>
      <c r="DXU39" s="120"/>
      <c r="DXV39" s="177"/>
      <c r="DXW39" s="120"/>
      <c r="DXX39" s="177"/>
      <c r="DXY39" s="120"/>
      <c r="DXZ39" s="177"/>
      <c r="DYA39" s="120"/>
      <c r="DYB39" s="177"/>
      <c r="DYC39" s="120"/>
      <c r="DYD39" s="177"/>
      <c r="DYE39" s="120"/>
      <c r="DYF39" s="177"/>
      <c r="DYG39" s="120"/>
      <c r="DYH39" s="177"/>
      <c r="DYI39" s="120"/>
      <c r="DYJ39" s="177"/>
      <c r="DYK39" s="120"/>
      <c r="DYL39" s="177"/>
      <c r="DYM39" s="120"/>
      <c r="DYN39" s="177"/>
      <c r="DYO39" s="120"/>
      <c r="DYP39" s="177"/>
      <c r="DYQ39" s="120"/>
      <c r="DYR39" s="177"/>
      <c r="DYS39" s="120"/>
      <c r="DYT39" s="177"/>
      <c r="DYU39" s="120"/>
      <c r="DYV39" s="177"/>
      <c r="DYW39" s="120"/>
      <c r="DYX39" s="177"/>
      <c r="DYY39" s="120"/>
      <c r="DYZ39" s="177"/>
      <c r="DZA39" s="120"/>
      <c r="DZB39" s="177"/>
      <c r="DZC39" s="120"/>
      <c r="DZD39" s="177"/>
      <c r="DZE39" s="120"/>
      <c r="DZF39" s="177"/>
      <c r="DZG39" s="120"/>
      <c r="DZH39" s="177"/>
      <c r="DZI39" s="120"/>
      <c r="DZJ39" s="177"/>
      <c r="DZK39" s="120"/>
      <c r="DZL39" s="177"/>
      <c r="DZM39" s="120"/>
      <c r="DZN39" s="177"/>
      <c r="DZO39" s="120"/>
      <c r="DZP39" s="177"/>
      <c r="DZQ39" s="120"/>
      <c r="DZR39" s="177"/>
      <c r="DZS39" s="120"/>
      <c r="DZT39" s="177"/>
      <c r="DZU39" s="120"/>
      <c r="DZV39" s="177"/>
      <c r="DZW39" s="120"/>
      <c r="DZX39" s="177"/>
      <c r="DZY39" s="120"/>
      <c r="DZZ39" s="177"/>
      <c r="EAA39" s="120"/>
      <c r="EAB39" s="177"/>
      <c r="EAC39" s="120"/>
      <c r="EAD39" s="177"/>
      <c r="EAE39" s="120"/>
      <c r="EAF39" s="177"/>
      <c r="EAG39" s="120"/>
      <c r="EAH39" s="177"/>
      <c r="EAI39" s="120"/>
      <c r="EAJ39" s="177"/>
      <c r="EAK39" s="120"/>
      <c r="EAL39" s="177"/>
      <c r="EAM39" s="120"/>
      <c r="EAN39" s="177"/>
      <c r="EAO39" s="120"/>
      <c r="EAP39" s="177"/>
      <c r="EAQ39" s="120"/>
      <c r="EAR39" s="177"/>
      <c r="EAS39" s="120"/>
      <c r="EAT39" s="177"/>
      <c r="EAU39" s="120"/>
      <c r="EAV39" s="177"/>
      <c r="EAW39" s="120"/>
      <c r="EAX39" s="177"/>
      <c r="EAY39" s="120"/>
      <c r="EAZ39" s="177"/>
      <c r="EBA39" s="120"/>
      <c r="EBB39" s="177"/>
      <c r="EBC39" s="120"/>
      <c r="EBD39" s="177"/>
      <c r="EBE39" s="120"/>
      <c r="EBF39" s="177"/>
      <c r="EBG39" s="120"/>
      <c r="EBH39" s="177"/>
      <c r="EBI39" s="120"/>
      <c r="EBJ39" s="177"/>
      <c r="EBK39" s="120"/>
      <c r="EBL39" s="177"/>
      <c r="EBM39" s="120"/>
      <c r="EBN39" s="177"/>
      <c r="EBO39" s="120"/>
      <c r="EBP39" s="177"/>
      <c r="EBQ39" s="120"/>
      <c r="EBR39" s="177"/>
      <c r="EBS39" s="120"/>
      <c r="EBT39" s="177"/>
      <c r="EBU39" s="120"/>
      <c r="EBV39" s="177"/>
      <c r="EBW39" s="120"/>
      <c r="EBX39" s="177"/>
      <c r="EBY39" s="120"/>
      <c r="EBZ39" s="177"/>
      <c r="ECA39" s="120"/>
      <c r="ECB39" s="177"/>
      <c r="ECC39" s="120"/>
      <c r="ECD39" s="177"/>
      <c r="ECE39" s="120"/>
      <c r="ECF39" s="177"/>
      <c r="ECG39" s="120"/>
      <c r="ECH39" s="177"/>
      <c r="ECI39" s="120"/>
      <c r="ECJ39" s="177"/>
      <c r="ECK39" s="120"/>
      <c r="ECL39" s="177"/>
      <c r="ECM39" s="120"/>
      <c r="ECN39" s="177"/>
      <c r="ECO39" s="120"/>
      <c r="ECP39" s="177"/>
      <c r="ECQ39" s="120"/>
      <c r="ECR39" s="177"/>
      <c r="ECS39" s="120"/>
      <c r="ECT39" s="177"/>
      <c r="ECU39" s="120"/>
      <c r="ECV39" s="177"/>
      <c r="ECW39" s="120"/>
      <c r="ECX39" s="177"/>
      <c r="ECY39" s="120"/>
      <c r="ECZ39" s="177"/>
      <c r="EDA39" s="120"/>
      <c r="EDB39" s="177"/>
      <c r="EDC39" s="120"/>
      <c r="EDD39" s="177"/>
      <c r="EDE39" s="120"/>
      <c r="EDF39" s="177"/>
      <c r="EDG39" s="120"/>
      <c r="EDH39" s="177"/>
      <c r="EDI39" s="120"/>
      <c r="EDJ39" s="177"/>
      <c r="EDK39" s="120"/>
      <c r="EDL39" s="177"/>
      <c r="EDM39" s="120"/>
      <c r="EDN39" s="177"/>
      <c r="EDO39" s="120"/>
      <c r="EDP39" s="177"/>
      <c r="EDQ39" s="120"/>
      <c r="EDR39" s="177"/>
      <c r="EDS39" s="120"/>
      <c r="EDT39" s="177"/>
      <c r="EDU39" s="120"/>
      <c r="EDV39" s="177"/>
      <c r="EDW39" s="120"/>
      <c r="EDX39" s="177"/>
      <c r="EDY39" s="120"/>
      <c r="EDZ39" s="177"/>
      <c r="EEA39" s="120"/>
      <c r="EEB39" s="177"/>
      <c r="EEC39" s="120"/>
      <c r="EED39" s="177"/>
      <c r="EEE39" s="120"/>
      <c r="EEF39" s="177"/>
      <c r="EEG39" s="120"/>
      <c r="EEH39" s="177"/>
      <c r="EEI39" s="120"/>
      <c r="EEJ39" s="177"/>
      <c r="EEK39" s="120"/>
      <c r="EEL39" s="177"/>
      <c r="EEM39" s="120"/>
      <c r="EEN39" s="177"/>
      <c r="EEO39" s="120"/>
      <c r="EEP39" s="177"/>
      <c r="EEQ39" s="120"/>
      <c r="EER39" s="177"/>
      <c r="EES39" s="120"/>
      <c r="EET39" s="177"/>
      <c r="EEU39" s="120"/>
      <c r="EEV39" s="177"/>
      <c r="EEW39" s="120"/>
      <c r="EEX39" s="177"/>
      <c r="EEY39" s="120"/>
      <c r="EEZ39" s="177"/>
      <c r="EFA39" s="120"/>
      <c r="EFB39" s="177"/>
      <c r="EFC39" s="120"/>
      <c r="EFD39" s="177"/>
      <c r="EFE39" s="120"/>
      <c r="EFF39" s="177"/>
      <c r="EFG39" s="120"/>
      <c r="EFH39" s="177"/>
      <c r="EFI39" s="120"/>
      <c r="EFJ39" s="177"/>
      <c r="EFK39" s="120"/>
      <c r="EFL39" s="177"/>
      <c r="EFM39" s="120"/>
      <c r="EFN39" s="177"/>
      <c r="EFO39" s="120"/>
      <c r="EFP39" s="177"/>
      <c r="EFQ39" s="120"/>
      <c r="EFR39" s="177"/>
      <c r="EFS39" s="120"/>
      <c r="EFT39" s="177"/>
      <c r="EFU39" s="120"/>
      <c r="EFV39" s="177"/>
      <c r="EFW39" s="120"/>
      <c r="EFX39" s="177"/>
      <c r="EFY39" s="120"/>
      <c r="EFZ39" s="177"/>
      <c r="EGA39" s="120"/>
      <c r="EGB39" s="177"/>
      <c r="EGC39" s="120"/>
      <c r="EGD39" s="177"/>
      <c r="EGE39" s="120"/>
      <c r="EGF39" s="177"/>
      <c r="EGG39" s="120"/>
      <c r="EGH39" s="177"/>
      <c r="EGI39" s="120"/>
      <c r="EGJ39" s="177"/>
      <c r="EGK39" s="120"/>
      <c r="EGL39" s="177"/>
      <c r="EGM39" s="120"/>
      <c r="EGN39" s="177"/>
      <c r="EGO39" s="120"/>
      <c r="EGP39" s="177"/>
      <c r="EGQ39" s="120"/>
      <c r="EGR39" s="177"/>
      <c r="EGS39" s="120"/>
      <c r="EGT39" s="177"/>
      <c r="EGU39" s="120"/>
      <c r="EGV39" s="177"/>
      <c r="EGW39" s="120"/>
      <c r="EGX39" s="177"/>
      <c r="EGY39" s="120"/>
      <c r="EGZ39" s="177"/>
      <c r="EHA39" s="120"/>
      <c r="EHB39" s="177"/>
      <c r="EHC39" s="120"/>
      <c r="EHD39" s="177"/>
      <c r="EHE39" s="120"/>
      <c r="EHF39" s="177"/>
      <c r="EHG39" s="120"/>
      <c r="EHH39" s="177"/>
      <c r="EHI39" s="120"/>
      <c r="EHJ39" s="177"/>
      <c r="EHK39" s="120"/>
      <c r="EHL39" s="177"/>
      <c r="EHM39" s="120"/>
      <c r="EHN39" s="177"/>
      <c r="EHO39" s="120"/>
      <c r="EHP39" s="177"/>
      <c r="EHQ39" s="120"/>
      <c r="EHR39" s="177"/>
      <c r="EHS39" s="120"/>
      <c r="EHT39" s="177"/>
      <c r="EHU39" s="120"/>
      <c r="EHV39" s="177"/>
      <c r="EHW39" s="120"/>
      <c r="EHX39" s="177"/>
      <c r="EHY39" s="120"/>
      <c r="EHZ39" s="177"/>
      <c r="EIA39" s="120"/>
      <c r="EIB39" s="177"/>
      <c r="EIC39" s="120"/>
      <c r="EID39" s="177"/>
      <c r="EIE39" s="120"/>
      <c r="EIF39" s="177"/>
      <c r="EIG39" s="120"/>
      <c r="EIH39" s="177"/>
      <c r="EII39" s="120"/>
      <c r="EIJ39" s="177"/>
      <c r="EIK39" s="120"/>
      <c r="EIL39" s="177"/>
      <c r="EIM39" s="120"/>
      <c r="EIN39" s="177"/>
      <c r="EIO39" s="120"/>
      <c r="EIP39" s="177"/>
      <c r="EIQ39" s="120"/>
      <c r="EIR39" s="177"/>
      <c r="EIS39" s="120"/>
      <c r="EIT39" s="177"/>
      <c r="EIU39" s="120"/>
      <c r="EIV39" s="177"/>
      <c r="EIW39" s="120"/>
      <c r="EIX39" s="177"/>
      <c r="EIY39" s="120"/>
      <c r="EIZ39" s="177"/>
      <c r="EJA39" s="120"/>
      <c r="EJB39" s="177"/>
      <c r="EJC39" s="120"/>
      <c r="EJD39" s="177"/>
      <c r="EJE39" s="120"/>
      <c r="EJF39" s="177"/>
      <c r="EJG39" s="120"/>
      <c r="EJH39" s="177"/>
      <c r="EJI39" s="120"/>
      <c r="EJJ39" s="177"/>
      <c r="EJK39" s="120"/>
      <c r="EJL39" s="177"/>
      <c r="EJM39" s="120"/>
      <c r="EJN39" s="177"/>
      <c r="EJO39" s="120"/>
      <c r="EJP39" s="177"/>
      <c r="EJQ39" s="120"/>
      <c r="EJR39" s="177"/>
      <c r="EJS39" s="120"/>
      <c r="EJT39" s="177"/>
      <c r="EJU39" s="120"/>
      <c r="EJV39" s="177"/>
      <c r="EJW39" s="120"/>
      <c r="EJX39" s="177"/>
      <c r="EJY39" s="120"/>
      <c r="EJZ39" s="177"/>
      <c r="EKA39" s="120"/>
      <c r="EKB39" s="177"/>
      <c r="EKC39" s="120"/>
      <c r="EKD39" s="177"/>
      <c r="EKE39" s="120"/>
      <c r="EKF39" s="177"/>
      <c r="EKG39" s="120"/>
      <c r="EKH39" s="177"/>
      <c r="EKI39" s="120"/>
      <c r="EKJ39" s="177"/>
      <c r="EKK39" s="120"/>
      <c r="EKL39" s="177"/>
      <c r="EKM39" s="120"/>
      <c r="EKN39" s="177"/>
      <c r="EKO39" s="120"/>
      <c r="EKP39" s="177"/>
      <c r="EKQ39" s="120"/>
      <c r="EKR39" s="177"/>
      <c r="EKS39" s="120"/>
      <c r="EKT39" s="177"/>
      <c r="EKU39" s="120"/>
      <c r="EKV39" s="177"/>
      <c r="EKW39" s="120"/>
      <c r="EKX39" s="177"/>
      <c r="EKY39" s="120"/>
      <c r="EKZ39" s="177"/>
      <c r="ELA39" s="120"/>
      <c r="ELB39" s="177"/>
      <c r="ELC39" s="120"/>
      <c r="ELD39" s="177"/>
      <c r="ELE39" s="120"/>
      <c r="ELF39" s="177"/>
      <c r="ELG39" s="120"/>
      <c r="ELH39" s="177"/>
      <c r="ELI39" s="120"/>
      <c r="ELJ39" s="177"/>
      <c r="ELK39" s="120"/>
      <c r="ELL39" s="177"/>
      <c r="ELM39" s="120"/>
      <c r="ELN39" s="177"/>
      <c r="ELO39" s="120"/>
      <c r="ELP39" s="177"/>
      <c r="ELQ39" s="120"/>
      <c r="ELR39" s="177"/>
      <c r="ELS39" s="120"/>
      <c r="ELT39" s="177"/>
      <c r="ELU39" s="120"/>
      <c r="ELV39" s="177"/>
      <c r="ELW39" s="120"/>
      <c r="ELX39" s="177"/>
      <c r="ELY39" s="120"/>
      <c r="ELZ39" s="177"/>
      <c r="EMA39" s="120"/>
      <c r="EMB39" s="177"/>
      <c r="EMC39" s="120"/>
      <c r="EMD39" s="177"/>
      <c r="EME39" s="120"/>
      <c r="EMF39" s="177"/>
      <c r="EMG39" s="120"/>
      <c r="EMH39" s="177"/>
      <c r="EMI39" s="120"/>
      <c r="EMJ39" s="177"/>
      <c r="EMK39" s="120"/>
      <c r="EML39" s="177"/>
      <c r="EMM39" s="120"/>
      <c r="EMN39" s="177"/>
      <c r="EMO39" s="120"/>
      <c r="EMP39" s="177"/>
      <c r="EMQ39" s="120"/>
      <c r="EMR39" s="177"/>
      <c r="EMS39" s="120"/>
      <c r="EMT39" s="177"/>
      <c r="EMU39" s="120"/>
      <c r="EMV39" s="177"/>
      <c r="EMW39" s="120"/>
      <c r="EMX39" s="177"/>
      <c r="EMY39" s="120"/>
      <c r="EMZ39" s="177"/>
      <c r="ENA39" s="120"/>
      <c r="ENB39" s="177"/>
      <c r="ENC39" s="120"/>
      <c r="END39" s="177"/>
      <c r="ENE39" s="120"/>
      <c r="ENF39" s="177"/>
      <c r="ENG39" s="120"/>
      <c r="ENH39" s="177"/>
      <c r="ENI39" s="120"/>
      <c r="ENJ39" s="177"/>
      <c r="ENK39" s="120"/>
      <c r="ENL39" s="177"/>
      <c r="ENM39" s="120"/>
      <c r="ENN39" s="177"/>
      <c r="ENO39" s="120"/>
      <c r="ENP39" s="177"/>
      <c r="ENQ39" s="120"/>
      <c r="ENR39" s="177"/>
      <c r="ENS39" s="120"/>
      <c r="ENT39" s="177"/>
      <c r="ENU39" s="120"/>
      <c r="ENV39" s="177"/>
      <c r="ENW39" s="120"/>
      <c r="ENX39" s="177"/>
      <c r="ENY39" s="120"/>
      <c r="ENZ39" s="177"/>
      <c r="EOA39" s="120"/>
      <c r="EOB39" s="177"/>
      <c r="EOC39" s="120"/>
      <c r="EOD39" s="177"/>
      <c r="EOE39" s="120"/>
      <c r="EOF39" s="177"/>
      <c r="EOG39" s="120"/>
      <c r="EOH39" s="177"/>
      <c r="EOI39" s="120"/>
      <c r="EOJ39" s="177"/>
      <c r="EOK39" s="120"/>
      <c r="EOL39" s="177"/>
      <c r="EOM39" s="120"/>
      <c r="EON39" s="177"/>
      <c r="EOO39" s="120"/>
      <c r="EOP39" s="177"/>
      <c r="EOQ39" s="120"/>
      <c r="EOR39" s="177"/>
      <c r="EOS39" s="120"/>
      <c r="EOT39" s="177"/>
      <c r="EOU39" s="120"/>
      <c r="EOV39" s="177"/>
      <c r="EOW39" s="120"/>
      <c r="EOX39" s="177"/>
      <c r="EOY39" s="120"/>
      <c r="EOZ39" s="177"/>
      <c r="EPA39" s="120"/>
      <c r="EPB39" s="177"/>
      <c r="EPC39" s="120"/>
      <c r="EPD39" s="177"/>
      <c r="EPE39" s="120"/>
      <c r="EPF39" s="177"/>
      <c r="EPG39" s="120"/>
      <c r="EPH39" s="177"/>
      <c r="EPI39" s="120"/>
      <c r="EPJ39" s="177"/>
      <c r="EPK39" s="120"/>
      <c r="EPL39" s="177"/>
      <c r="EPM39" s="120"/>
      <c r="EPN39" s="177"/>
      <c r="EPO39" s="120"/>
      <c r="EPP39" s="177"/>
      <c r="EPQ39" s="120"/>
      <c r="EPR39" s="177"/>
      <c r="EPS39" s="120"/>
      <c r="EPT39" s="177"/>
      <c r="EPU39" s="120"/>
      <c r="EPV39" s="177"/>
      <c r="EPW39" s="120"/>
      <c r="EPX39" s="177"/>
      <c r="EPY39" s="120"/>
      <c r="EPZ39" s="177"/>
      <c r="EQA39" s="120"/>
      <c r="EQB39" s="177"/>
      <c r="EQC39" s="120"/>
      <c r="EQD39" s="177"/>
      <c r="EQE39" s="120"/>
      <c r="EQF39" s="177"/>
      <c r="EQG39" s="120"/>
      <c r="EQH39" s="177"/>
      <c r="EQI39" s="120"/>
      <c r="EQJ39" s="177"/>
      <c r="EQK39" s="120"/>
      <c r="EQL39" s="177"/>
      <c r="EQM39" s="120"/>
      <c r="EQN39" s="177"/>
      <c r="EQO39" s="120"/>
      <c r="EQP39" s="177"/>
      <c r="EQQ39" s="120"/>
      <c r="EQR39" s="177"/>
      <c r="EQS39" s="120"/>
      <c r="EQT39" s="177"/>
      <c r="EQU39" s="120"/>
      <c r="EQV39" s="177"/>
      <c r="EQW39" s="120"/>
      <c r="EQX39" s="177"/>
      <c r="EQY39" s="120"/>
      <c r="EQZ39" s="177"/>
      <c r="ERA39" s="120"/>
      <c r="ERB39" s="177"/>
      <c r="ERC39" s="120"/>
      <c r="ERD39" s="177"/>
      <c r="ERE39" s="120"/>
      <c r="ERF39" s="177"/>
      <c r="ERG39" s="120"/>
      <c r="ERH39" s="177"/>
      <c r="ERI39" s="120"/>
      <c r="ERJ39" s="177"/>
      <c r="ERK39" s="120"/>
      <c r="ERL39" s="177"/>
      <c r="ERM39" s="120"/>
      <c r="ERN39" s="177"/>
      <c r="ERO39" s="120"/>
      <c r="ERP39" s="177"/>
      <c r="ERQ39" s="120"/>
      <c r="ERR39" s="177"/>
      <c r="ERS39" s="120"/>
      <c r="ERT39" s="177"/>
      <c r="ERU39" s="120"/>
      <c r="ERV39" s="177"/>
      <c r="ERW39" s="120"/>
      <c r="ERX39" s="177"/>
      <c r="ERY39" s="120"/>
      <c r="ERZ39" s="177"/>
      <c r="ESA39" s="120"/>
      <c r="ESB39" s="177"/>
      <c r="ESC39" s="120"/>
      <c r="ESD39" s="177"/>
      <c r="ESE39" s="120"/>
      <c r="ESF39" s="177"/>
      <c r="ESG39" s="120"/>
      <c r="ESH39" s="177"/>
      <c r="ESI39" s="120"/>
      <c r="ESJ39" s="177"/>
      <c r="ESK39" s="120"/>
      <c r="ESL39" s="177"/>
      <c r="ESM39" s="120"/>
      <c r="ESN39" s="177"/>
      <c r="ESO39" s="120"/>
      <c r="ESP39" s="177"/>
      <c r="ESQ39" s="120"/>
      <c r="ESR39" s="177"/>
      <c r="ESS39" s="120"/>
      <c r="EST39" s="177"/>
      <c r="ESU39" s="120"/>
      <c r="ESV39" s="177"/>
      <c r="ESW39" s="120"/>
      <c r="ESX39" s="177"/>
      <c r="ESY39" s="120"/>
      <c r="ESZ39" s="177"/>
      <c r="ETA39" s="120"/>
      <c r="ETB39" s="177"/>
      <c r="ETC39" s="120"/>
      <c r="ETD39" s="177"/>
      <c r="ETE39" s="120"/>
      <c r="ETF39" s="177"/>
      <c r="ETG39" s="120"/>
      <c r="ETH39" s="177"/>
      <c r="ETI39" s="120"/>
      <c r="ETJ39" s="177"/>
      <c r="ETK39" s="120"/>
      <c r="ETL39" s="177"/>
      <c r="ETM39" s="120"/>
      <c r="ETN39" s="177"/>
      <c r="ETO39" s="120"/>
      <c r="ETP39" s="177"/>
      <c r="ETQ39" s="120"/>
      <c r="ETR39" s="177"/>
      <c r="ETS39" s="120"/>
      <c r="ETT39" s="177"/>
      <c r="ETU39" s="120"/>
      <c r="ETV39" s="177"/>
      <c r="ETW39" s="120"/>
      <c r="ETX39" s="177"/>
      <c r="ETY39" s="120"/>
      <c r="ETZ39" s="177"/>
      <c r="EUA39" s="120"/>
      <c r="EUB39" s="177"/>
      <c r="EUC39" s="120"/>
      <c r="EUD39" s="177"/>
      <c r="EUE39" s="120"/>
      <c r="EUF39" s="177"/>
      <c r="EUG39" s="120"/>
      <c r="EUH39" s="177"/>
      <c r="EUI39" s="120"/>
      <c r="EUJ39" s="177"/>
      <c r="EUK39" s="120"/>
      <c r="EUL39" s="177"/>
      <c r="EUM39" s="120"/>
      <c r="EUN39" s="177"/>
      <c r="EUO39" s="120"/>
      <c r="EUP39" s="177"/>
      <c r="EUQ39" s="120"/>
      <c r="EUR39" s="177"/>
      <c r="EUS39" s="120"/>
      <c r="EUT39" s="177"/>
      <c r="EUU39" s="120"/>
      <c r="EUV39" s="177"/>
      <c r="EUW39" s="120"/>
      <c r="EUX39" s="177"/>
      <c r="EUY39" s="120"/>
      <c r="EUZ39" s="177"/>
      <c r="EVA39" s="120"/>
      <c r="EVB39" s="177"/>
      <c r="EVC39" s="120"/>
      <c r="EVD39" s="177"/>
      <c r="EVE39" s="120"/>
      <c r="EVF39" s="177"/>
      <c r="EVG39" s="120"/>
      <c r="EVH39" s="177"/>
      <c r="EVI39" s="120"/>
      <c r="EVJ39" s="177"/>
      <c r="EVK39" s="120"/>
      <c r="EVL39" s="177"/>
      <c r="EVM39" s="120"/>
      <c r="EVN39" s="177"/>
      <c r="EVO39" s="120"/>
      <c r="EVP39" s="177"/>
      <c r="EVQ39" s="120"/>
      <c r="EVR39" s="177"/>
      <c r="EVS39" s="120"/>
      <c r="EVT39" s="177"/>
      <c r="EVU39" s="120"/>
      <c r="EVV39" s="177"/>
      <c r="EVW39" s="120"/>
      <c r="EVX39" s="177"/>
      <c r="EVY39" s="120"/>
      <c r="EVZ39" s="177"/>
      <c r="EWA39" s="120"/>
      <c r="EWB39" s="177"/>
      <c r="EWC39" s="120"/>
      <c r="EWD39" s="177"/>
      <c r="EWE39" s="120"/>
      <c r="EWF39" s="177"/>
      <c r="EWG39" s="120"/>
      <c r="EWH39" s="177"/>
      <c r="EWI39" s="120"/>
      <c r="EWJ39" s="177"/>
      <c r="EWK39" s="120"/>
      <c r="EWL39" s="177"/>
      <c r="EWM39" s="120"/>
      <c r="EWN39" s="177"/>
      <c r="EWO39" s="120"/>
      <c r="EWP39" s="177"/>
      <c r="EWQ39" s="120"/>
      <c r="EWR39" s="177"/>
      <c r="EWS39" s="120"/>
      <c r="EWT39" s="177"/>
      <c r="EWU39" s="120"/>
      <c r="EWV39" s="177"/>
      <c r="EWW39" s="120"/>
      <c r="EWX39" s="177"/>
      <c r="EWY39" s="120"/>
      <c r="EWZ39" s="177"/>
      <c r="EXA39" s="120"/>
      <c r="EXB39" s="177"/>
      <c r="EXC39" s="120"/>
      <c r="EXD39" s="177"/>
      <c r="EXE39" s="120"/>
      <c r="EXF39" s="177"/>
      <c r="EXG39" s="120"/>
      <c r="EXH39" s="177"/>
      <c r="EXI39" s="120"/>
      <c r="EXJ39" s="177"/>
      <c r="EXK39" s="120"/>
      <c r="EXL39" s="177"/>
      <c r="EXM39" s="120"/>
      <c r="EXN39" s="177"/>
      <c r="EXO39" s="120"/>
      <c r="EXP39" s="177"/>
      <c r="EXQ39" s="120"/>
      <c r="EXR39" s="177"/>
      <c r="EXS39" s="120"/>
      <c r="EXT39" s="177"/>
      <c r="EXU39" s="120"/>
      <c r="EXV39" s="177"/>
      <c r="EXW39" s="120"/>
      <c r="EXX39" s="177"/>
      <c r="EXY39" s="120"/>
      <c r="EXZ39" s="177"/>
      <c r="EYA39" s="120"/>
      <c r="EYB39" s="177"/>
      <c r="EYC39" s="120"/>
      <c r="EYD39" s="177"/>
      <c r="EYE39" s="120"/>
      <c r="EYF39" s="177"/>
      <c r="EYG39" s="120"/>
      <c r="EYH39" s="177"/>
      <c r="EYI39" s="120"/>
      <c r="EYJ39" s="177"/>
      <c r="EYK39" s="120"/>
      <c r="EYL39" s="177"/>
      <c r="EYM39" s="120"/>
      <c r="EYN39" s="177"/>
      <c r="EYO39" s="120"/>
      <c r="EYP39" s="177"/>
      <c r="EYQ39" s="120"/>
      <c r="EYR39" s="177"/>
      <c r="EYS39" s="120"/>
      <c r="EYT39" s="177"/>
      <c r="EYU39" s="120"/>
      <c r="EYV39" s="177"/>
      <c r="EYW39" s="120"/>
      <c r="EYX39" s="177"/>
      <c r="EYY39" s="120"/>
      <c r="EYZ39" s="177"/>
      <c r="EZA39" s="120"/>
      <c r="EZB39" s="177"/>
      <c r="EZC39" s="120"/>
      <c r="EZD39" s="177"/>
      <c r="EZE39" s="120"/>
      <c r="EZF39" s="177"/>
      <c r="EZG39" s="120"/>
      <c r="EZH39" s="177"/>
      <c r="EZI39" s="120"/>
      <c r="EZJ39" s="177"/>
      <c r="EZK39" s="120"/>
      <c r="EZL39" s="177"/>
      <c r="EZM39" s="120"/>
      <c r="EZN39" s="177"/>
      <c r="EZO39" s="120"/>
      <c r="EZP39" s="177"/>
      <c r="EZQ39" s="120"/>
      <c r="EZR39" s="177"/>
      <c r="EZS39" s="120"/>
      <c r="EZT39" s="177"/>
      <c r="EZU39" s="120"/>
      <c r="EZV39" s="177"/>
      <c r="EZW39" s="120"/>
      <c r="EZX39" s="177"/>
      <c r="EZY39" s="120"/>
      <c r="EZZ39" s="177"/>
      <c r="FAA39" s="120"/>
      <c r="FAB39" s="177"/>
      <c r="FAC39" s="120"/>
      <c r="FAD39" s="177"/>
      <c r="FAE39" s="120"/>
      <c r="FAF39" s="177"/>
      <c r="FAG39" s="120"/>
      <c r="FAH39" s="177"/>
      <c r="FAI39" s="120"/>
      <c r="FAJ39" s="177"/>
      <c r="FAK39" s="120"/>
      <c r="FAL39" s="177"/>
      <c r="FAM39" s="120"/>
      <c r="FAN39" s="177"/>
      <c r="FAO39" s="120"/>
      <c r="FAP39" s="177"/>
      <c r="FAQ39" s="120"/>
      <c r="FAR39" s="177"/>
      <c r="FAS39" s="120"/>
      <c r="FAT39" s="177"/>
      <c r="FAU39" s="120"/>
      <c r="FAV39" s="177"/>
      <c r="FAW39" s="120"/>
      <c r="FAX39" s="177"/>
      <c r="FAY39" s="120"/>
      <c r="FAZ39" s="177"/>
      <c r="FBA39" s="120"/>
      <c r="FBB39" s="177"/>
      <c r="FBC39" s="120"/>
      <c r="FBD39" s="177"/>
      <c r="FBE39" s="120"/>
      <c r="FBF39" s="177"/>
      <c r="FBG39" s="120"/>
      <c r="FBH39" s="177"/>
      <c r="FBI39" s="120"/>
      <c r="FBJ39" s="177"/>
      <c r="FBK39" s="120"/>
      <c r="FBL39" s="177"/>
      <c r="FBM39" s="120"/>
      <c r="FBN39" s="177"/>
      <c r="FBO39" s="120"/>
      <c r="FBP39" s="177"/>
      <c r="FBQ39" s="120"/>
      <c r="FBR39" s="177"/>
      <c r="FBS39" s="120"/>
      <c r="FBT39" s="177"/>
      <c r="FBU39" s="120"/>
      <c r="FBV39" s="177"/>
      <c r="FBW39" s="120"/>
      <c r="FBX39" s="177"/>
      <c r="FBY39" s="120"/>
      <c r="FBZ39" s="177"/>
      <c r="FCA39" s="120"/>
      <c r="FCB39" s="177"/>
      <c r="FCC39" s="120"/>
      <c r="FCD39" s="177"/>
      <c r="FCE39" s="120"/>
      <c r="FCF39" s="177"/>
      <c r="FCG39" s="120"/>
      <c r="FCH39" s="177"/>
      <c r="FCI39" s="120"/>
      <c r="FCJ39" s="177"/>
      <c r="FCK39" s="120"/>
      <c r="FCL39" s="177"/>
      <c r="FCM39" s="120"/>
      <c r="FCN39" s="177"/>
      <c r="FCO39" s="120"/>
      <c r="FCP39" s="177"/>
      <c r="FCQ39" s="120"/>
      <c r="FCR39" s="177"/>
      <c r="FCS39" s="120"/>
      <c r="FCT39" s="177"/>
      <c r="FCU39" s="120"/>
      <c r="FCV39" s="177"/>
      <c r="FCW39" s="120"/>
      <c r="FCX39" s="177"/>
      <c r="FCY39" s="120"/>
      <c r="FCZ39" s="177"/>
      <c r="FDA39" s="120"/>
      <c r="FDB39" s="177"/>
      <c r="FDC39" s="120"/>
      <c r="FDD39" s="177"/>
      <c r="FDE39" s="120"/>
      <c r="FDF39" s="177"/>
      <c r="FDG39" s="120"/>
      <c r="FDH39" s="177"/>
      <c r="FDI39" s="120"/>
      <c r="FDJ39" s="177"/>
      <c r="FDK39" s="120"/>
      <c r="FDL39" s="177"/>
      <c r="FDM39" s="120"/>
      <c r="FDN39" s="177"/>
      <c r="FDO39" s="120"/>
      <c r="FDP39" s="177"/>
      <c r="FDQ39" s="120"/>
      <c r="FDR39" s="177"/>
      <c r="FDS39" s="120"/>
      <c r="FDT39" s="177"/>
      <c r="FDU39" s="120"/>
      <c r="FDV39" s="177"/>
      <c r="FDW39" s="120"/>
      <c r="FDX39" s="177"/>
      <c r="FDY39" s="120"/>
      <c r="FDZ39" s="177"/>
      <c r="FEA39" s="120"/>
      <c r="FEB39" s="177"/>
      <c r="FEC39" s="120"/>
      <c r="FED39" s="177"/>
      <c r="FEE39" s="120"/>
      <c r="FEF39" s="177"/>
      <c r="FEG39" s="120"/>
      <c r="FEH39" s="177"/>
      <c r="FEI39" s="120"/>
      <c r="FEJ39" s="177"/>
      <c r="FEK39" s="120"/>
      <c r="FEL39" s="177"/>
      <c r="FEM39" s="120"/>
      <c r="FEN39" s="177"/>
      <c r="FEO39" s="120"/>
      <c r="FEP39" s="177"/>
      <c r="FEQ39" s="120"/>
      <c r="FER39" s="177"/>
      <c r="FES39" s="120"/>
      <c r="FET39" s="177"/>
      <c r="FEU39" s="120"/>
      <c r="FEV39" s="177"/>
      <c r="FEW39" s="120"/>
      <c r="FEX39" s="177"/>
      <c r="FEY39" s="120"/>
      <c r="FEZ39" s="177"/>
      <c r="FFA39" s="120"/>
      <c r="FFB39" s="177"/>
      <c r="FFC39" s="120"/>
      <c r="FFD39" s="177"/>
      <c r="FFE39" s="120"/>
      <c r="FFF39" s="177"/>
      <c r="FFG39" s="120"/>
      <c r="FFH39" s="177"/>
      <c r="FFI39" s="120"/>
      <c r="FFJ39" s="177"/>
      <c r="FFK39" s="120"/>
      <c r="FFL39" s="177"/>
      <c r="FFM39" s="120"/>
      <c r="FFN39" s="177"/>
      <c r="FFO39" s="120"/>
      <c r="FFP39" s="177"/>
      <c r="FFQ39" s="120"/>
      <c r="FFR39" s="177"/>
      <c r="FFS39" s="120"/>
      <c r="FFT39" s="177"/>
      <c r="FFU39" s="120"/>
      <c r="FFV39" s="177"/>
      <c r="FFW39" s="120"/>
      <c r="FFX39" s="177"/>
      <c r="FFY39" s="120"/>
      <c r="FFZ39" s="177"/>
      <c r="FGA39" s="120"/>
      <c r="FGB39" s="177"/>
      <c r="FGC39" s="120"/>
      <c r="FGD39" s="177"/>
      <c r="FGE39" s="120"/>
      <c r="FGF39" s="177"/>
      <c r="FGG39" s="120"/>
      <c r="FGH39" s="177"/>
      <c r="FGI39" s="120"/>
      <c r="FGJ39" s="177"/>
      <c r="FGK39" s="120"/>
      <c r="FGL39" s="177"/>
      <c r="FGM39" s="120"/>
      <c r="FGN39" s="177"/>
      <c r="FGO39" s="120"/>
      <c r="FGP39" s="177"/>
      <c r="FGQ39" s="120"/>
      <c r="FGR39" s="177"/>
      <c r="FGS39" s="120"/>
      <c r="FGT39" s="177"/>
      <c r="FGU39" s="120"/>
      <c r="FGV39" s="177"/>
      <c r="FGW39" s="120"/>
      <c r="FGX39" s="177"/>
      <c r="FGY39" s="120"/>
      <c r="FGZ39" s="177"/>
      <c r="FHA39" s="120"/>
      <c r="FHB39" s="177"/>
      <c r="FHC39" s="120"/>
      <c r="FHD39" s="177"/>
      <c r="FHE39" s="120"/>
      <c r="FHF39" s="177"/>
      <c r="FHG39" s="120"/>
      <c r="FHH39" s="177"/>
      <c r="FHI39" s="120"/>
      <c r="FHJ39" s="177"/>
      <c r="FHK39" s="120"/>
      <c r="FHL39" s="177"/>
      <c r="FHM39" s="120"/>
      <c r="FHN39" s="177"/>
      <c r="FHO39" s="120"/>
      <c r="FHP39" s="177"/>
      <c r="FHQ39" s="120"/>
      <c r="FHR39" s="177"/>
      <c r="FHS39" s="120"/>
      <c r="FHT39" s="177"/>
      <c r="FHU39" s="120"/>
      <c r="FHV39" s="177"/>
      <c r="FHW39" s="120"/>
      <c r="FHX39" s="177"/>
      <c r="FHY39" s="120"/>
      <c r="FHZ39" s="177"/>
      <c r="FIA39" s="120"/>
      <c r="FIB39" s="177"/>
      <c r="FIC39" s="120"/>
      <c r="FID39" s="177"/>
      <c r="FIE39" s="120"/>
      <c r="FIF39" s="177"/>
      <c r="FIG39" s="120"/>
      <c r="FIH39" s="177"/>
      <c r="FII39" s="120"/>
      <c r="FIJ39" s="177"/>
      <c r="FIK39" s="120"/>
      <c r="FIL39" s="177"/>
      <c r="FIM39" s="120"/>
      <c r="FIN39" s="177"/>
      <c r="FIO39" s="120"/>
      <c r="FIP39" s="177"/>
      <c r="FIQ39" s="120"/>
      <c r="FIR39" s="177"/>
      <c r="FIS39" s="120"/>
      <c r="FIT39" s="177"/>
      <c r="FIU39" s="120"/>
      <c r="FIV39" s="177"/>
      <c r="FIW39" s="120"/>
      <c r="FIX39" s="177"/>
      <c r="FIY39" s="120"/>
      <c r="FIZ39" s="177"/>
      <c r="FJA39" s="120"/>
      <c r="FJB39" s="177"/>
      <c r="FJC39" s="120"/>
      <c r="FJD39" s="177"/>
      <c r="FJE39" s="120"/>
      <c r="FJF39" s="177"/>
      <c r="FJG39" s="120"/>
      <c r="FJH39" s="177"/>
      <c r="FJI39" s="120"/>
      <c r="FJJ39" s="177"/>
      <c r="FJK39" s="120"/>
      <c r="FJL39" s="177"/>
      <c r="FJM39" s="120"/>
      <c r="FJN39" s="177"/>
      <c r="FJO39" s="120"/>
      <c r="FJP39" s="177"/>
      <c r="FJQ39" s="120"/>
      <c r="FJR39" s="177"/>
      <c r="FJS39" s="120"/>
      <c r="FJT39" s="177"/>
      <c r="FJU39" s="120"/>
      <c r="FJV39" s="177"/>
      <c r="FJW39" s="120"/>
      <c r="FJX39" s="177"/>
      <c r="FJY39" s="120"/>
      <c r="FJZ39" s="177"/>
      <c r="FKA39" s="120"/>
      <c r="FKB39" s="177"/>
      <c r="FKC39" s="120"/>
      <c r="FKD39" s="177"/>
      <c r="FKE39" s="120"/>
      <c r="FKF39" s="177"/>
      <c r="FKG39" s="120"/>
      <c r="FKH39" s="177"/>
      <c r="FKI39" s="120"/>
      <c r="FKJ39" s="177"/>
      <c r="FKK39" s="120"/>
      <c r="FKL39" s="177"/>
      <c r="FKM39" s="120"/>
      <c r="FKN39" s="177"/>
      <c r="FKO39" s="120"/>
      <c r="FKP39" s="177"/>
      <c r="FKQ39" s="120"/>
      <c r="FKR39" s="177"/>
      <c r="FKS39" s="120"/>
      <c r="FKT39" s="177"/>
      <c r="FKU39" s="120"/>
      <c r="FKV39" s="177"/>
      <c r="FKW39" s="120"/>
      <c r="FKX39" s="177"/>
      <c r="FKY39" s="120"/>
      <c r="FKZ39" s="177"/>
      <c r="FLA39" s="120"/>
      <c r="FLB39" s="177"/>
      <c r="FLC39" s="120"/>
      <c r="FLD39" s="177"/>
      <c r="FLE39" s="120"/>
      <c r="FLF39" s="177"/>
      <c r="FLG39" s="120"/>
      <c r="FLH39" s="177"/>
      <c r="FLI39" s="120"/>
      <c r="FLJ39" s="177"/>
      <c r="FLK39" s="120"/>
      <c r="FLL39" s="177"/>
      <c r="FLM39" s="120"/>
      <c r="FLN39" s="177"/>
      <c r="FLO39" s="120"/>
      <c r="FLP39" s="177"/>
      <c r="FLQ39" s="120"/>
      <c r="FLR39" s="177"/>
      <c r="FLS39" s="120"/>
      <c r="FLT39" s="177"/>
      <c r="FLU39" s="120"/>
      <c r="FLV39" s="177"/>
      <c r="FLW39" s="120"/>
      <c r="FLX39" s="177"/>
      <c r="FLY39" s="120"/>
      <c r="FLZ39" s="177"/>
      <c r="FMA39" s="120"/>
      <c r="FMB39" s="177"/>
      <c r="FMC39" s="120"/>
      <c r="FMD39" s="177"/>
      <c r="FME39" s="120"/>
      <c r="FMF39" s="177"/>
      <c r="FMG39" s="120"/>
      <c r="FMH39" s="177"/>
      <c r="FMI39" s="120"/>
      <c r="FMJ39" s="177"/>
      <c r="FMK39" s="120"/>
      <c r="FML39" s="177"/>
      <c r="FMM39" s="120"/>
      <c r="FMN39" s="177"/>
      <c r="FMO39" s="120"/>
      <c r="FMP39" s="177"/>
      <c r="FMQ39" s="120"/>
      <c r="FMR39" s="177"/>
      <c r="FMS39" s="120"/>
      <c r="FMT39" s="177"/>
      <c r="FMU39" s="120"/>
      <c r="FMV39" s="177"/>
      <c r="FMW39" s="120"/>
      <c r="FMX39" s="177"/>
      <c r="FMY39" s="120"/>
      <c r="FMZ39" s="177"/>
      <c r="FNA39" s="120"/>
      <c r="FNB39" s="177"/>
      <c r="FNC39" s="120"/>
      <c r="FND39" s="177"/>
      <c r="FNE39" s="120"/>
      <c r="FNF39" s="177"/>
      <c r="FNG39" s="120"/>
      <c r="FNH39" s="177"/>
      <c r="FNI39" s="120"/>
      <c r="FNJ39" s="177"/>
      <c r="FNK39" s="120"/>
      <c r="FNL39" s="177"/>
      <c r="FNM39" s="120"/>
      <c r="FNN39" s="177"/>
      <c r="FNO39" s="120"/>
      <c r="FNP39" s="177"/>
      <c r="FNQ39" s="120"/>
      <c r="FNR39" s="177"/>
      <c r="FNS39" s="120"/>
      <c r="FNT39" s="177"/>
      <c r="FNU39" s="120"/>
      <c r="FNV39" s="177"/>
      <c r="FNW39" s="120"/>
      <c r="FNX39" s="177"/>
      <c r="FNY39" s="120"/>
      <c r="FNZ39" s="177"/>
      <c r="FOA39" s="120"/>
      <c r="FOB39" s="177"/>
      <c r="FOC39" s="120"/>
      <c r="FOD39" s="177"/>
      <c r="FOE39" s="120"/>
      <c r="FOF39" s="177"/>
      <c r="FOG39" s="120"/>
      <c r="FOH39" s="177"/>
      <c r="FOI39" s="120"/>
      <c r="FOJ39" s="177"/>
      <c r="FOK39" s="120"/>
      <c r="FOL39" s="177"/>
      <c r="FOM39" s="120"/>
      <c r="FON39" s="177"/>
      <c r="FOO39" s="120"/>
      <c r="FOP39" s="177"/>
      <c r="FOQ39" s="120"/>
      <c r="FOR39" s="177"/>
      <c r="FOS39" s="120"/>
      <c r="FOT39" s="177"/>
      <c r="FOU39" s="120"/>
      <c r="FOV39" s="177"/>
      <c r="FOW39" s="120"/>
      <c r="FOX39" s="177"/>
      <c r="FOY39" s="120"/>
      <c r="FOZ39" s="177"/>
      <c r="FPA39" s="120"/>
      <c r="FPB39" s="177"/>
      <c r="FPC39" s="120"/>
      <c r="FPD39" s="177"/>
      <c r="FPE39" s="120"/>
      <c r="FPF39" s="177"/>
      <c r="FPG39" s="120"/>
      <c r="FPH39" s="177"/>
      <c r="FPI39" s="120"/>
      <c r="FPJ39" s="177"/>
      <c r="FPK39" s="120"/>
      <c r="FPL39" s="177"/>
      <c r="FPM39" s="120"/>
      <c r="FPN39" s="177"/>
      <c r="FPO39" s="120"/>
      <c r="FPP39" s="177"/>
      <c r="FPQ39" s="120"/>
      <c r="FPR39" s="177"/>
      <c r="FPS39" s="120"/>
      <c r="FPT39" s="177"/>
      <c r="FPU39" s="120"/>
      <c r="FPV39" s="177"/>
      <c r="FPW39" s="120"/>
      <c r="FPX39" s="177"/>
      <c r="FPY39" s="120"/>
      <c r="FPZ39" s="177"/>
      <c r="FQA39" s="120"/>
      <c r="FQB39" s="177"/>
      <c r="FQC39" s="120"/>
      <c r="FQD39" s="177"/>
      <c r="FQE39" s="120"/>
      <c r="FQF39" s="177"/>
      <c r="FQG39" s="120"/>
      <c r="FQH39" s="177"/>
      <c r="FQI39" s="120"/>
      <c r="FQJ39" s="177"/>
      <c r="FQK39" s="120"/>
      <c r="FQL39" s="177"/>
      <c r="FQM39" s="120"/>
      <c r="FQN39" s="177"/>
      <c r="FQO39" s="120"/>
      <c r="FQP39" s="177"/>
      <c r="FQQ39" s="120"/>
      <c r="FQR39" s="177"/>
      <c r="FQS39" s="120"/>
      <c r="FQT39" s="177"/>
      <c r="FQU39" s="120"/>
      <c r="FQV39" s="177"/>
      <c r="FQW39" s="120"/>
      <c r="FQX39" s="177"/>
      <c r="FQY39" s="120"/>
      <c r="FQZ39" s="177"/>
      <c r="FRA39" s="120"/>
      <c r="FRB39" s="177"/>
      <c r="FRC39" s="120"/>
      <c r="FRD39" s="177"/>
      <c r="FRE39" s="120"/>
      <c r="FRF39" s="177"/>
      <c r="FRG39" s="120"/>
      <c r="FRH39" s="177"/>
      <c r="FRI39" s="120"/>
      <c r="FRJ39" s="177"/>
      <c r="FRK39" s="120"/>
      <c r="FRL39" s="177"/>
      <c r="FRM39" s="120"/>
      <c r="FRN39" s="177"/>
      <c r="FRO39" s="120"/>
      <c r="FRP39" s="177"/>
      <c r="FRQ39" s="120"/>
      <c r="FRR39" s="177"/>
      <c r="FRS39" s="120"/>
      <c r="FRT39" s="177"/>
      <c r="FRU39" s="120"/>
      <c r="FRV39" s="177"/>
      <c r="FRW39" s="120"/>
      <c r="FRX39" s="177"/>
      <c r="FRY39" s="120"/>
      <c r="FRZ39" s="177"/>
      <c r="FSA39" s="120"/>
      <c r="FSB39" s="177"/>
      <c r="FSC39" s="120"/>
      <c r="FSD39" s="177"/>
      <c r="FSE39" s="120"/>
      <c r="FSF39" s="177"/>
      <c r="FSG39" s="120"/>
      <c r="FSH39" s="177"/>
      <c r="FSI39" s="120"/>
      <c r="FSJ39" s="177"/>
      <c r="FSK39" s="120"/>
      <c r="FSL39" s="177"/>
      <c r="FSM39" s="120"/>
      <c r="FSN39" s="177"/>
      <c r="FSO39" s="120"/>
      <c r="FSP39" s="177"/>
      <c r="FSQ39" s="120"/>
      <c r="FSR39" s="177"/>
      <c r="FSS39" s="120"/>
      <c r="FST39" s="177"/>
      <c r="FSU39" s="120"/>
      <c r="FSV39" s="177"/>
      <c r="FSW39" s="120"/>
      <c r="FSX39" s="177"/>
      <c r="FSY39" s="120"/>
      <c r="FSZ39" s="177"/>
      <c r="FTA39" s="120"/>
      <c r="FTB39" s="177"/>
      <c r="FTC39" s="120"/>
      <c r="FTD39" s="177"/>
      <c r="FTE39" s="120"/>
      <c r="FTF39" s="177"/>
      <c r="FTG39" s="120"/>
      <c r="FTH39" s="177"/>
      <c r="FTI39" s="120"/>
      <c r="FTJ39" s="177"/>
      <c r="FTK39" s="120"/>
      <c r="FTL39" s="177"/>
      <c r="FTM39" s="120"/>
      <c r="FTN39" s="177"/>
      <c r="FTO39" s="120"/>
      <c r="FTP39" s="177"/>
      <c r="FTQ39" s="120"/>
      <c r="FTR39" s="177"/>
      <c r="FTS39" s="120"/>
      <c r="FTT39" s="177"/>
      <c r="FTU39" s="120"/>
      <c r="FTV39" s="177"/>
      <c r="FTW39" s="120"/>
      <c r="FTX39" s="177"/>
      <c r="FTY39" s="120"/>
      <c r="FTZ39" s="177"/>
      <c r="FUA39" s="120"/>
      <c r="FUB39" s="177"/>
      <c r="FUC39" s="120"/>
      <c r="FUD39" s="177"/>
      <c r="FUE39" s="120"/>
      <c r="FUF39" s="177"/>
      <c r="FUG39" s="120"/>
      <c r="FUH39" s="177"/>
      <c r="FUI39" s="120"/>
      <c r="FUJ39" s="177"/>
      <c r="FUK39" s="120"/>
      <c r="FUL39" s="177"/>
      <c r="FUM39" s="120"/>
      <c r="FUN39" s="177"/>
      <c r="FUO39" s="120"/>
      <c r="FUP39" s="177"/>
      <c r="FUQ39" s="120"/>
      <c r="FUR39" s="177"/>
      <c r="FUS39" s="120"/>
      <c r="FUT39" s="177"/>
      <c r="FUU39" s="120"/>
      <c r="FUV39" s="177"/>
      <c r="FUW39" s="120"/>
      <c r="FUX39" s="177"/>
      <c r="FUY39" s="120"/>
      <c r="FUZ39" s="177"/>
      <c r="FVA39" s="120"/>
      <c r="FVB39" s="177"/>
      <c r="FVC39" s="120"/>
      <c r="FVD39" s="177"/>
      <c r="FVE39" s="120"/>
      <c r="FVF39" s="177"/>
      <c r="FVG39" s="120"/>
      <c r="FVH39" s="177"/>
      <c r="FVI39" s="120"/>
      <c r="FVJ39" s="177"/>
      <c r="FVK39" s="120"/>
      <c r="FVL39" s="177"/>
      <c r="FVM39" s="120"/>
      <c r="FVN39" s="177"/>
      <c r="FVO39" s="120"/>
      <c r="FVP39" s="177"/>
      <c r="FVQ39" s="120"/>
      <c r="FVR39" s="177"/>
      <c r="FVS39" s="120"/>
      <c r="FVT39" s="177"/>
      <c r="FVU39" s="120"/>
      <c r="FVV39" s="177"/>
      <c r="FVW39" s="120"/>
      <c r="FVX39" s="177"/>
      <c r="FVY39" s="120"/>
      <c r="FVZ39" s="177"/>
      <c r="FWA39" s="120"/>
      <c r="FWB39" s="177"/>
      <c r="FWC39" s="120"/>
      <c r="FWD39" s="177"/>
      <c r="FWE39" s="120"/>
      <c r="FWF39" s="177"/>
      <c r="FWG39" s="120"/>
      <c r="FWH39" s="177"/>
      <c r="FWI39" s="120"/>
      <c r="FWJ39" s="177"/>
      <c r="FWK39" s="120"/>
      <c r="FWL39" s="177"/>
      <c r="FWM39" s="120"/>
      <c r="FWN39" s="177"/>
      <c r="FWO39" s="120"/>
      <c r="FWP39" s="177"/>
      <c r="FWQ39" s="120"/>
      <c r="FWR39" s="177"/>
      <c r="FWS39" s="120"/>
      <c r="FWT39" s="177"/>
      <c r="FWU39" s="120"/>
      <c r="FWV39" s="177"/>
      <c r="FWW39" s="120"/>
      <c r="FWX39" s="177"/>
      <c r="FWY39" s="120"/>
      <c r="FWZ39" s="177"/>
      <c r="FXA39" s="120"/>
      <c r="FXB39" s="177"/>
      <c r="FXC39" s="120"/>
      <c r="FXD39" s="177"/>
      <c r="FXE39" s="120"/>
      <c r="FXF39" s="177"/>
      <c r="FXG39" s="120"/>
      <c r="FXH39" s="177"/>
      <c r="FXI39" s="120"/>
      <c r="FXJ39" s="177"/>
      <c r="FXK39" s="120"/>
      <c r="FXL39" s="177"/>
      <c r="FXM39" s="120"/>
      <c r="FXN39" s="177"/>
      <c r="FXO39" s="120"/>
      <c r="FXP39" s="177"/>
      <c r="FXQ39" s="120"/>
      <c r="FXR39" s="177"/>
      <c r="FXS39" s="120"/>
      <c r="FXT39" s="177"/>
      <c r="FXU39" s="120"/>
      <c r="FXV39" s="177"/>
      <c r="FXW39" s="120"/>
      <c r="FXX39" s="177"/>
      <c r="FXY39" s="120"/>
      <c r="FXZ39" s="177"/>
      <c r="FYA39" s="120"/>
      <c r="FYB39" s="177"/>
      <c r="FYC39" s="120"/>
      <c r="FYD39" s="177"/>
      <c r="FYE39" s="120"/>
      <c r="FYF39" s="177"/>
      <c r="FYG39" s="120"/>
      <c r="FYH39" s="177"/>
      <c r="FYI39" s="120"/>
      <c r="FYJ39" s="177"/>
      <c r="FYK39" s="120"/>
      <c r="FYL39" s="177"/>
      <c r="FYM39" s="120"/>
      <c r="FYN39" s="177"/>
      <c r="FYO39" s="120"/>
      <c r="FYP39" s="177"/>
      <c r="FYQ39" s="120"/>
      <c r="FYR39" s="177"/>
      <c r="FYS39" s="120"/>
      <c r="FYT39" s="177"/>
      <c r="FYU39" s="120"/>
      <c r="FYV39" s="177"/>
      <c r="FYW39" s="120"/>
      <c r="FYX39" s="177"/>
      <c r="FYY39" s="120"/>
      <c r="FYZ39" s="177"/>
      <c r="FZA39" s="120"/>
      <c r="FZB39" s="177"/>
      <c r="FZC39" s="120"/>
      <c r="FZD39" s="177"/>
      <c r="FZE39" s="120"/>
      <c r="FZF39" s="177"/>
      <c r="FZG39" s="120"/>
      <c r="FZH39" s="177"/>
      <c r="FZI39" s="120"/>
      <c r="FZJ39" s="177"/>
      <c r="FZK39" s="120"/>
      <c r="FZL39" s="177"/>
      <c r="FZM39" s="120"/>
      <c r="FZN39" s="177"/>
      <c r="FZO39" s="120"/>
      <c r="FZP39" s="177"/>
      <c r="FZQ39" s="120"/>
      <c r="FZR39" s="177"/>
      <c r="FZS39" s="120"/>
      <c r="FZT39" s="177"/>
      <c r="FZU39" s="120"/>
      <c r="FZV39" s="177"/>
      <c r="FZW39" s="120"/>
      <c r="FZX39" s="177"/>
      <c r="FZY39" s="120"/>
      <c r="FZZ39" s="177"/>
      <c r="GAA39" s="120"/>
      <c r="GAB39" s="177"/>
      <c r="GAC39" s="120"/>
      <c r="GAD39" s="177"/>
      <c r="GAE39" s="120"/>
      <c r="GAF39" s="177"/>
      <c r="GAG39" s="120"/>
      <c r="GAH39" s="177"/>
      <c r="GAI39" s="120"/>
      <c r="GAJ39" s="177"/>
      <c r="GAK39" s="120"/>
      <c r="GAL39" s="177"/>
      <c r="GAM39" s="120"/>
      <c r="GAN39" s="177"/>
      <c r="GAO39" s="120"/>
      <c r="GAP39" s="177"/>
      <c r="GAQ39" s="120"/>
      <c r="GAR39" s="177"/>
      <c r="GAS39" s="120"/>
      <c r="GAT39" s="177"/>
      <c r="GAU39" s="120"/>
      <c r="GAV39" s="177"/>
      <c r="GAW39" s="120"/>
      <c r="GAX39" s="177"/>
      <c r="GAY39" s="120"/>
      <c r="GAZ39" s="177"/>
      <c r="GBA39" s="120"/>
      <c r="GBB39" s="177"/>
      <c r="GBC39" s="120"/>
      <c r="GBD39" s="177"/>
      <c r="GBE39" s="120"/>
      <c r="GBF39" s="177"/>
      <c r="GBG39" s="120"/>
      <c r="GBH39" s="177"/>
      <c r="GBI39" s="120"/>
      <c r="GBJ39" s="177"/>
      <c r="GBK39" s="120"/>
      <c r="GBL39" s="177"/>
      <c r="GBM39" s="120"/>
      <c r="GBN39" s="177"/>
      <c r="GBO39" s="120"/>
      <c r="GBP39" s="177"/>
      <c r="GBQ39" s="120"/>
      <c r="GBR39" s="177"/>
      <c r="GBS39" s="120"/>
      <c r="GBT39" s="177"/>
      <c r="GBU39" s="120"/>
      <c r="GBV39" s="177"/>
      <c r="GBW39" s="120"/>
      <c r="GBX39" s="177"/>
      <c r="GBY39" s="120"/>
      <c r="GBZ39" s="177"/>
      <c r="GCA39" s="120"/>
      <c r="GCB39" s="177"/>
      <c r="GCC39" s="120"/>
      <c r="GCD39" s="177"/>
      <c r="GCE39" s="120"/>
      <c r="GCF39" s="177"/>
      <c r="GCG39" s="120"/>
      <c r="GCH39" s="177"/>
      <c r="GCI39" s="120"/>
      <c r="GCJ39" s="177"/>
      <c r="GCK39" s="120"/>
      <c r="GCL39" s="177"/>
      <c r="GCM39" s="120"/>
      <c r="GCN39" s="177"/>
      <c r="GCO39" s="120"/>
      <c r="GCP39" s="177"/>
      <c r="GCQ39" s="120"/>
      <c r="GCR39" s="177"/>
      <c r="GCS39" s="120"/>
      <c r="GCT39" s="177"/>
      <c r="GCU39" s="120"/>
      <c r="GCV39" s="177"/>
      <c r="GCW39" s="120"/>
      <c r="GCX39" s="177"/>
      <c r="GCY39" s="120"/>
      <c r="GCZ39" s="177"/>
      <c r="GDA39" s="120"/>
      <c r="GDB39" s="177"/>
      <c r="GDC39" s="120"/>
      <c r="GDD39" s="177"/>
      <c r="GDE39" s="120"/>
      <c r="GDF39" s="177"/>
      <c r="GDG39" s="120"/>
      <c r="GDH39" s="177"/>
      <c r="GDI39" s="120"/>
      <c r="GDJ39" s="177"/>
      <c r="GDK39" s="120"/>
      <c r="GDL39" s="177"/>
      <c r="GDM39" s="120"/>
      <c r="GDN39" s="177"/>
      <c r="GDO39" s="120"/>
      <c r="GDP39" s="177"/>
      <c r="GDQ39" s="120"/>
      <c r="GDR39" s="177"/>
      <c r="GDS39" s="120"/>
      <c r="GDT39" s="177"/>
      <c r="GDU39" s="120"/>
      <c r="GDV39" s="177"/>
      <c r="GDW39" s="120"/>
      <c r="GDX39" s="177"/>
      <c r="GDY39" s="120"/>
      <c r="GDZ39" s="177"/>
      <c r="GEA39" s="120"/>
      <c r="GEB39" s="177"/>
      <c r="GEC39" s="120"/>
      <c r="GED39" s="177"/>
      <c r="GEE39" s="120"/>
      <c r="GEF39" s="177"/>
      <c r="GEG39" s="120"/>
      <c r="GEH39" s="177"/>
      <c r="GEI39" s="120"/>
      <c r="GEJ39" s="177"/>
      <c r="GEK39" s="120"/>
      <c r="GEL39" s="177"/>
      <c r="GEM39" s="120"/>
      <c r="GEN39" s="177"/>
      <c r="GEO39" s="120"/>
      <c r="GEP39" s="177"/>
      <c r="GEQ39" s="120"/>
      <c r="GER39" s="177"/>
      <c r="GES39" s="120"/>
      <c r="GET39" s="177"/>
      <c r="GEU39" s="120"/>
      <c r="GEV39" s="177"/>
      <c r="GEW39" s="120"/>
      <c r="GEX39" s="177"/>
      <c r="GEY39" s="120"/>
      <c r="GEZ39" s="177"/>
      <c r="GFA39" s="120"/>
      <c r="GFB39" s="177"/>
      <c r="GFC39" s="120"/>
      <c r="GFD39" s="177"/>
      <c r="GFE39" s="120"/>
      <c r="GFF39" s="177"/>
      <c r="GFG39" s="120"/>
      <c r="GFH39" s="177"/>
      <c r="GFI39" s="120"/>
      <c r="GFJ39" s="177"/>
      <c r="GFK39" s="120"/>
      <c r="GFL39" s="177"/>
      <c r="GFM39" s="120"/>
      <c r="GFN39" s="177"/>
      <c r="GFO39" s="120"/>
      <c r="GFP39" s="177"/>
      <c r="GFQ39" s="120"/>
      <c r="GFR39" s="177"/>
      <c r="GFS39" s="120"/>
      <c r="GFT39" s="177"/>
      <c r="GFU39" s="120"/>
      <c r="GFV39" s="177"/>
      <c r="GFW39" s="120"/>
      <c r="GFX39" s="177"/>
      <c r="GFY39" s="120"/>
      <c r="GFZ39" s="177"/>
      <c r="GGA39" s="120"/>
      <c r="GGB39" s="177"/>
      <c r="GGC39" s="120"/>
      <c r="GGD39" s="177"/>
      <c r="GGE39" s="120"/>
      <c r="GGF39" s="177"/>
      <c r="GGG39" s="120"/>
      <c r="GGH39" s="177"/>
      <c r="GGI39" s="120"/>
      <c r="GGJ39" s="177"/>
      <c r="GGK39" s="120"/>
      <c r="GGL39" s="177"/>
      <c r="GGM39" s="120"/>
      <c r="GGN39" s="177"/>
      <c r="GGO39" s="120"/>
      <c r="GGP39" s="177"/>
      <c r="GGQ39" s="120"/>
      <c r="GGR39" s="177"/>
      <c r="GGS39" s="120"/>
      <c r="GGT39" s="177"/>
      <c r="GGU39" s="120"/>
      <c r="GGV39" s="177"/>
      <c r="GGW39" s="120"/>
      <c r="GGX39" s="177"/>
      <c r="GGY39" s="120"/>
      <c r="GGZ39" s="177"/>
      <c r="GHA39" s="120"/>
      <c r="GHB39" s="177"/>
      <c r="GHC39" s="120"/>
      <c r="GHD39" s="177"/>
      <c r="GHE39" s="120"/>
      <c r="GHF39" s="177"/>
      <c r="GHG39" s="120"/>
      <c r="GHH39" s="177"/>
      <c r="GHI39" s="120"/>
      <c r="GHJ39" s="177"/>
      <c r="GHK39" s="120"/>
      <c r="GHL39" s="177"/>
      <c r="GHM39" s="120"/>
      <c r="GHN39" s="177"/>
      <c r="GHO39" s="120"/>
      <c r="GHP39" s="177"/>
      <c r="GHQ39" s="120"/>
      <c r="GHR39" s="177"/>
      <c r="GHS39" s="120"/>
      <c r="GHT39" s="177"/>
      <c r="GHU39" s="120"/>
      <c r="GHV39" s="177"/>
      <c r="GHW39" s="120"/>
      <c r="GHX39" s="177"/>
      <c r="GHY39" s="120"/>
      <c r="GHZ39" s="177"/>
      <c r="GIA39" s="120"/>
      <c r="GIB39" s="177"/>
      <c r="GIC39" s="120"/>
      <c r="GID39" s="177"/>
      <c r="GIE39" s="120"/>
      <c r="GIF39" s="177"/>
      <c r="GIG39" s="120"/>
      <c r="GIH39" s="177"/>
      <c r="GII39" s="120"/>
      <c r="GIJ39" s="177"/>
      <c r="GIK39" s="120"/>
      <c r="GIL39" s="177"/>
      <c r="GIM39" s="120"/>
      <c r="GIN39" s="177"/>
      <c r="GIO39" s="120"/>
      <c r="GIP39" s="177"/>
      <c r="GIQ39" s="120"/>
      <c r="GIR39" s="177"/>
      <c r="GIS39" s="120"/>
      <c r="GIT39" s="177"/>
      <c r="GIU39" s="120"/>
      <c r="GIV39" s="177"/>
      <c r="GIW39" s="120"/>
      <c r="GIX39" s="177"/>
      <c r="GIY39" s="120"/>
      <c r="GIZ39" s="177"/>
      <c r="GJA39" s="120"/>
      <c r="GJB39" s="177"/>
      <c r="GJC39" s="120"/>
      <c r="GJD39" s="177"/>
      <c r="GJE39" s="120"/>
      <c r="GJF39" s="177"/>
      <c r="GJG39" s="120"/>
      <c r="GJH39" s="177"/>
      <c r="GJI39" s="120"/>
      <c r="GJJ39" s="177"/>
      <c r="GJK39" s="120"/>
      <c r="GJL39" s="177"/>
      <c r="GJM39" s="120"/>
      <c r="GJN39" s="177"/>
      <c r="GJO39" s="120"/>
      <c r="GJP39" s="177"/>
      <c r="GJQ39" s="120"/>
      <c r="GJR39" s="177"/>
      <c r="GJS39" s="120"/>
      <c r="GJT39" s="177"/>
      <c r="GJU39" s="120"/>
      <c r="GJV39" s="177"/>
      <c r="GJW39" s="120"/>
      <c r="GJX39" s="177"/>
      <c r="GJY39" s="120"/>
      <c r="GJZ39" s="177"/>
      <c r="GKA39" s="120"/>
      <c r="GKB39" s="177"/>
      <c r="GKC39" s="120"/>
      <c r="GKD39" s="177"/>
      <c r="GKE39" s="120"/>
      <c r="GKF39" s="177"/>
      <c r="GKG39" s="120"/>
      <c r="GKH39" s="177"/>
      <c r="GKI39" s="120"/>
      <c r="GKJ39" s="177"/>
      <c r="GKK39" s="120"/>
      <c r="GKL39" s="177"/>
      <c r="GKM39" s="120"/>
      <c r="GKN39" s="177"/>
      <c r="GKO39" s="120"/>
      <c r="GKP39" s="177"/>
      <c r="GKQ39" s="120"/>
      <c r="GKR39" s="177"/>
      <c r="GKS39" s="120"/>
      <c r="GKT39" s="177"/>
      <c r="GKU39" s="120"/>
      <c r="GKV39" s="177"/>
      <c r="GKW39" s="120"/>
      <c r="GKX39" s="177"/>
      <c r="GKY39" s="120"/>
      <c r="GKZ39" s="177"/>
      <c r="GLA39" s="120"/>
      <c r="GLB39" s="177"/>
      <c r="GLC39" s="120"/>
      <c r="GLD39" s="177"/>
      <c r="GLE39" s="120"/>
      <c r="GLF39" s="177"/>
      <c r="GLG39" s="120"/>
      <c r="GLH39" s="177"/>
      <c r="GLI39" s="120"/>
      <c r="GLJ39" s="177"/>
      <c r="GLK39" s="120"/>
      <c r="GLL39" s="177"/>
      <c r="GLM39" s="120"/>
      <c r="GLN39" s="177"/>
      <c r="GLO39" s="120"/>
      <c r="GLP39" s="177"/>
      <c r="GLQ39" s="120"/>
      <c r="GLR39" s="177"/>
      <c r="GLS39" s="120"/>
      <c r="GLT39" s="177"/>
      <c r="GLU39" s="120"/>
      <c r="GLV39" s="177"/>
      <c r="GLW39" s="120"/>
      <c r="GLX39" s="177"/>
      <c r="GLY39" s="120"/>
      <c r="GLZ39" s="177"/>
      <c r="GMA39" s="120"/>
      <c r="GMB39" s="177"/>
      <c r="GMC39" s="120"/>
      <c r="GMD39" s="177"/>
      <c r="GME39" s="120"/>
      <c r="GMF39" s="177"/>
      <c r="GMG39" s="120"/>
      <c r="GMH39" s="177"/>
      <c r="GMI39" s="120"/>
      <c r="GMJ39" s="177"/>
      <c r="GMK39" s="120"/>
      <c r="GML39" s="177"/>
      <c r="GMM39" s="120"/>
      <c r="GMN39" s="177"/>
      <c r="GMO39" s="120"/>
      <c r="GMP39" s="177"/>
      <c r="GMQ39" s="120"/>
      <c r="GMR39" s="177"/>
      <c r="GMS39" s="120"/>
      <c r="GMT39" s="177"/>
      <c r="GMU39" s="120"/>
      <c r="GMV39" s="177"/>
      <c r="GMW39" s="120"/>
      <c r="GMX39" s="177"/>
      <c r="GMY39" s="120"/>
      <c r="GMZ39" s="177"/>
      <c r="GNA39" s="120"/>
      <c r="GNB39" s="177"/>
      <c r="GNC39" s="120"/>
      <c r="GND39" s="177"/>
      <c r="GNE39" s="120"/>
      <c r="GNF39" s="177"/>
      <c r="GNG39" s="120"/>
      <c r="GNH39" s="177"/>
      <c r="GNI39" s="120"/>
      <c r="GNJ39" s="177"/>
      <c r="GNK39" s="120"/>
      <c r="GNL39" s="177"/>
      <c r="GNM39" s="120"/>
      <c r="GNN39" s="177"/>
      <c r="GNO39" s="120"/>
      <c r="GNP39" s="177"/>
      <c r="GNQ39" s="120"/>
      <c r="GNR39" s="177"/>
      <c r="GNS39" s="120"/>
      <c r="GNT39" s="177"/>
      <c r="GNU39" s="120"/>
      <c r="GNV39" s="177"/>
      <c r="GNW39" s="120"/>
      <c r="GNX39" s="177"/>
      <c r="GNY39" s="120"/>
      <c r="GNZ39" s="177"/>
      <c r="GOA39" s="120"/>
      <c r="GOB39" s="177"/>
      <c r="GOC39" s="120"/>
      <c r="GOD39" s="177"/>
      <c r="GOE39" s="120"/>
      <c r="GOF39" s="177"/>
      <c r="GOG39" s="120"/>
      <c r="GOH39" s="177"/>
      <c r="GOI39" s="120"/>
      <c r="GOJ39" s="177"/>
      <c r="GOK39" s="120"/>
      <c r="GOL39" s="177"/>
      <c r="GOM39" s="120"/>
      <c r="GON39" s="177"/>
      <c r="GOO39" s="120"/>
      <c r="GOP39" s="177"/>
      <c r="GOQ39" s="120"/>
      <c r="GOR39" s="177"/>
      <c r="GOS39" s="120"/>
      <c r="GOT39" s="177"/>
      <c r="GOU39" s="120"/>
      <c r="GOV39" s="177"/>
      <c r="GOW39" s="120"/>
      <c r="GOX39" s="177"/>
      <c r="GOY39" s="120"/>
      <c r="GOZ39" s="177"/>
      <c r="GPA39" s="120"/>
      <c r="GPB39" s="177"/>
      <c r="GPC39" s="120"/>
      <c r="GPD39" s="177"/>
      <c r="GPE39" s="120"/>
      <c r="GPF39" s="177"/>
      <c r="GPG39" s="120"/>
      <c r="GPH39" s="177"/>
      <c r="GPI39" s="120"/>
      <c r="GPJ39" s="177"/>
      <c r="GPK39" s="120"/>
      <c r="GPL39" s="177"/>
      <c r="GPM39" s="120"/>
      <c r="GPN39" s="177"/>
      <c r="GPO39" s="120"/>
      <c r="GPP39" s="177"/>
      <c r="GPQ39" s="120"/>
      <c r="GPR39" s="177"/>
      <c r="GPS39" s="120"/>
      <c r="GPT39" s="177"/>
      <c r="GPU39" s="120"/>
      <c r="GPV39" s="177"/>
      <c r="GPW39" s="120"/>
      <c r="GPX39" s="177"/>
      <c r="GPY39" s="120"/>
      <c r="GPZ39" s="177"/>
      <c r="GQA39" s="120"/>
      <c r="GQB39" s="177"/>
      <c r="GQC39" s="120"/>
      <c r="GQD39" s="177"/>
      <c r="GQE39" s="120"/>
      <c r="GQF39" s="177"/>
      <c r="GQG39" s="120"/>
      <c r="GQH39" s="177"/>
      <c r="GQI39" s="120"/>
      <c r="GQJ39" s="177"/>
      <c r="GQK39" s="120"/>
      <c r="GQL39" s="177"/>
      <c r="GQM39" s="120"/>
      <c r="GQN39" s="177"/>
      <c r="GQO39" s="120"/>
      <c r="GQP39" s="177"/>
      <c r="GQQ39" s="120"/>
      <c r="GQR39" s="177"/>
      <c r="GQS39" s="120"/>
      <c r="GQT39" s="177"/>
      <c r="GQU39" s="120"/>
      <c r="GQV39" s="177"/>
      <c r="GQW39" s="120"/>
      <c r="GQX39" s="177"/>
      <c r="GQY39" s="120"/>
      <c r="GQZ39" s="177"/>
      <c r="GRA39" s="120"/>
      <c r="GRB39" s="177"/>
      <c r="GRC39" s="120"/>
      <c r="GRD39" s="177"/>
      <c r="GRE39" s="120"/>
      <c r="GRF39" s="177"/>
      <c r="GRG39" s="120"/>
      <c r="GRH39" s="177"/>
      <c r="GRI39" s="120"/>
      <c r="GRJ39" s="177"/>
      <c r="GRK39" s="120"/>
      <c r="GRL39" s="177"/>
      <c r="GRM39" s="120"/>
      <c r="GRN39" s="177"/>
      <c r="GRO39" s="120"/>
      <c r="GRP39" s="177"/>
      <c r="GRQ39" s="120"/>
      <c r="GRR39" s="177"/>
      <c r="GRS39" s="120"/>
      <c r="GRT39" s="177"/>
      <c r="GRU39" s="120"/>
      <c r="GRV39" s="177"/>
      <c r="GRW39" s="120"/>
      <c r="GRX39" s="177"/>
      <c r="GRY39" s="120"/>
      <c r="GRZ39" s="177"/>
      <c r="GSA39" s="120"/>
      <c r="GSB39" s="177"/>
      <c r="GSC39" s="120"/>
      <c r="GSD39" s="177"/>
      <c r="GSE39" s="120"/>
      <c r="GSF39" s="177"/>
      <c r="GSG39" s="120"/>
      <c r="GSH39" s="177"/>
      <c r="GSI39" s="120"/>
      <c r="GSJ39" s="177"/>
      <c r="GSK39" s="120"/>
      <c r="GSL39" s="177"/>
      <c r="GSM39" s="120"/>
      <c r="GSN39" s="177"/>
      <c r="GSO39" s="120"/>
      <c r="GSP39" s="177"/>
      <c r="GSQ39" s="120"/>
      <c r="GSR39" s="177"/>
      <c r="GSS39" s="120"/>
      <c r="GST39" s="177"/>
      <c r="GSU39" s="120"/>
      <c r="GSV39" s="177"/>
      <c r="GSW39" s="120"/>
      <c r="GSX39" s="177"/>
      <c r="GSY39" s="120"/>
      <c r="GSZ39" s="177"/>
      <c r="GTA39" s="120"/>
      <c r="GTB39" s="177"/>
      <c r="GTC39" s="120"/>
      <c r="GTD39" s="177"/>
      <c r="GTE39" s="120"/>
      <c r="GTF39" s="177"/>
      <c r="GTG39" s="120"/>
      <c r="GTH39" s="177"/>
      <c r="GTI39" s="120"/>
      <c r="GTJ39" s="177"/>
      <c r="GTK39" s="120"/>
      <c r="GTL39" s="177"/>
      <c r="GTM39" s="120"/>
      <c r="GTN39" s="177"/>
      <c r="GTO39" s="120"/>
      <c r="GTP39" s="177"/>
      <c r="GTQ39" s="120"/>
      <c r="GTR39" s="177"/>
      <c r="GTS39" s="120"/>
      <c r="GTT39" s="177"/>
      <c r="GTU39" s="120"/>
      <c r="GTV39" s="177"/>
      <c r="GTW39" s="120"/>
      <c r="GTX39" s="177"/>
      <c r="GTY39" s="120"/>
      <c r="GTZ39" s="177"/>
      <c r="GUA39" s="120"/>
      <c r="GUB39" s="177"/>
      <c r="GUC39" s="120"/>
      <c r="GUD39" s="177"/>
      <c r="GUE39" s="120"/>
      <c r="GUF39" s="177"/>
      <c r="GUG39" s="120"/>
      <c r="GUH39" s="177"/>
      <c r="GUI39" s="120"/>
      <c r="GUJ39" s="177"/>
      <c r="GUK39" s="120"/>
      <c r="GUL39" s="177"/>
      <c r="GUM39" s="120"/>
      <c r="GUN39" s="177"/>
      <c r="GUO39" s="120"/>
      <c r="GUP39" s="177"/>
      <c r="GUQ39" s="120"/>
      <c r="GUR39" s="177"/>
      <c r="GUS39" s="120"/>
      <c r="GUT39" s="177"/>
      <c r="GUU39" s="120"/>
      <c r="GUV39" s="177"/>
      <c r="GUW39" s="120"/>
      <c r="GUX39" s="177"/>
      <c r="GUY39" s="120"/>
      <c r="GUZ39" s="177"/>
      <c r="GVA39" s="120"/>
      <c r="GVB39" s="177"/>
      <c r="GVC39" s="120"/>
      <c r="GVD39" s="177"/>
      <c r="GVE39" s="120"/>
      <c r="GVF39" s="177"/>
      <c r="GVG39" s="120"/>
      <c r="GVH39" s="177"/>
      <c r="GVI39" s="120"/>
      <c r="GVJ39" s="177"/>
      <c r="GVK39" s="120"/>
      <c r="GVL39" s="177"/>
      <c r="GVM39" s="120"/>
      <c r="GVN39" s="177"/>
      <c r="GVO39" s="120"/>
      <c r="GVP39" s="177"/>
      <c r="GVQ39" s="120"/>
      <c r="GVR39" s="177"/>
      <c r="GVS39" s="120"/>
      <c r="GVT39" s="177"/>
      <c r="GVU39" s="120"/>
      <c r="GVV39" s="177"/>
      <c r="GVW39" s="120"/>
      <c r="GVX39" s="177"/>
      <c r="GVY39" s="120"/>
      <c r="GVZ39" s="177"/>
      <c r="GWA39" s="120"/>
      <c r="GWB39" s="177"/>
      <c r="GWC39" s="120"/>
      <c r="GWD39" s="177"/>
      <c r="GWE39" s="120"/>
      <c r="GWF39" s="177"/>
      <c r="GWG39" s="120"/>
      <c r="GWH39" s="177"/>
      <c r="GWI39" s="120"/>
      <c r="GWJ39" s="177"/>
      <c r="GWK39" s="120"/>
      <c r="GWL39" s="177"/>
      <c r="GWM39" s="120"/>
      <c r="GWN39" s="177"/>
      <c r="GWO39" s="120"/>
      <c r="GWP39" s="177"/>
      <c r="GWQ39" s="120"/>
      <c r="GWR39" s="177"/>
      <c r="GWS39" s="120"/>
      <c r="GWT39" s="177"/>
      <c r="GWU39" s="120"/>
      <c r="GWV39" s="177"/>
      <c r="GWW39" s="120"/>
      <c r="GWX39" s="177"/>
      <c r="GWY39" s="120"/>
      <c r="GWZ39" s="177"/>
      <c r="GXA39" s="120"/>
      <c r="GXB39" s="177"/>
      <c r="GXC39" s="120"/>
      <c r="GXD39" s="177"/>
      <c r="GXE39" s="120"/>
      <c r="GXF39" s="177"/>
      <c r="GXG39" s="120"/>
      <c r="GXH39" s="177"/>
      <c r="GXI39" s="120"/>
      <c r="GXJ39" s="177"/>
      <c r="GXK39" s="120"/>
      <c r="GXL39" s="177"/>
      <c r="GXM39" s="120"/>
      <c r="GXN39" s="177"/>
      <c r="GXO39" s="120"/>
      <c r="GXP39" s="177"/>
      <c r="GXQ39" s="120"/>
      <c r="GXR39" s="177"/>
      <c r="GXS39" s="120"/>
      <c r="GXT39" s="177"/>
      <c r="GXU39" s="120"/>
      <c r="GXV39" s="177"/>
      <c r="GXW39" s="120"/>
      <c r="GXX39" s="177"/>
      <c r="GXY39" s="120"/>
      <c r="GXZ39" s="177"/>
      <c r="GYA39" s="120"/>
      <c r="GYB39" s="177"/>
      <c r="GYC39" s="120"/>
      <c r="GYD39" s="177"/>
      <c r="GYE39" s="120"/>
      <c r="GYF39" s="177"/>
      <c r="GYG39" s="120"/>
      <c r="GYH39" s="177"/>
      <c r="GYI39" s="120"/>
      <c r="GYJ39" s="177"/>
      <c r="GYK39" s="120"/>
      <c r="GYL39" s="177"/>
      <c r="GYM39" s="120"/>
      <c r="GYN39" s="177"/>
      <c r="GYO39" s="120"/>
      <c r="GYP39" s="177"/>
      <c r="GYQ39" s="120"/>
      <c r="GYR39" s="177"/>
      <c r="GYS39" s="120"/>
      <c r="GYT39" s="177"/>
      <c r="GYU39" s="120"/>
      <c r="GYV39" s="177"/>
      <c r="GYW39" s="120"/>
      <c r="GYX39" s="177"/>
      <c r="GYY39" s="120"/>
      <c r="GYZ39" s="177"/>
      <c r="GZA39" s="120"/>
      <c r="GZB39" s="177"/>
      <c r="GZC39" s="120"/>
      <c r="GZD39" s="177"/>
      <c r="GZE39" s="120"/>
      <c r="GZF39" s="177"/>
      <c r="GZG39" s="120"/>
      <c r="GZH39" s="177"/>
      <c r="GZI39" s="120"/>
      <c r="GZJ39" s="177"/>
      <c r="GZK39" s="120"/>
      <c r="GZL39" s="177"/>
      <c r="GZM39" s="120"/>
      <c r="GZN39" s="177"/>
      <c r="GZO39" s="120"/>
      <c r="GZP39" s="177"/>
      <c r="GZQ39" s="120"/>
      <c r="GZR39" s="177"/>
      <c r="GZS39" s="120"/>
      <c r="GZT39" s="177"/>
      <c r="GZU39" s="120"/>
      <c r="GZV39" s="177"/>
      <c r="GZW39" s="120"/>
      <c r="GZX39" s="177"/>
      <c r="GZY39" s="120"/>
      <c r="GZZ39" s="177"/>
      <c r="HAA39" s="120"/>
      <c r="HAB39" s="177"/>
      <c r="HAC39" s="120"/>
      <c r="HAD39" s="177"/>
      <c r="HAE39" s="120"/>
      <c r="HAF39" s="177"/>
      <c r="HAG39" s="120"/>
      <c r="HAH39" s="177"/>
      <c r="HAI39" s="120"/>
      <c r="HAJ39" s="177"/>
      <c r="HAK39" s="120"/>
      <c r="HAL39" s="177"/>
      <c r="HAM39" s="120"/>
      <c r="HAN39" s="177"/>
      <c r="HAO39" s="120"/>
      <c r="HAP39" s="177"/>
      <c r="HAQ39" s="120"/>
      <c r="HAR39" s="177"/>
      <c r="HAS39" s="120"/>
      <c r="HAT39" s="177"/>
      <c r="HAU39" s="120"/>
      <c r="HAV39" s="177"/>
      <c r="HAW39" s="120"/>
      <c r="HAX39" s="177"/>
      <c r="HAY39" s="120"/>
      <c r="HAZ39" s="177"/>
      <c r="HBA39" s="120"/>
      <c r="HBB39" s="177"/>
      <c r="HBC39" s="120"/>
      <c r="HBD39" s="177"/>
      <c r="HBE39" s="120"/>
      <c r="HBF39" s="177"/>
      <c r="HBG39" s="120"/>
      <c r="HBH39" s="177"/>
      <c r="HBI39" s="120"/>
      <c r="HBJ39" s="177"/>
      <c r="HBK39" s="120"/>
      <c r="HBL39" s="177"/>
      <c r="HBM39" s="120"/>
      <c r="HBN39" s="177"/>
      <c r="HBO39" s="120"/>
      <c r="HBP39" s="177"/>
      <c r="HBQ39" s="120"/>
      <c r="HBR39" s="177"/>
      <c r="HBS39" s="120"/>
      <c r="HBT39" s="177"/>
      <c r="HBU39" s="120"/>
      <c r="HBV39" s="177"/>
      <c r="HBW39" s="120"/>
      <c r="HBX39" s="177"/>
      <c r="HBY39" s="120"/>
      <c r="HBZ39" s="177"/>
      <c r="HCA39" s="120"/>
      <c r="HCB39" s="177"/>
      <c r="HCC39" s="120"/>
      <c r="HCD39" s="177"/>
      <c r="HCE39" s="120"/>
      <c r="HCF39" s="177"/>
      <c r="HCG39" s="120"/>
      <c r="HCH39" s="177"/>
      <c r="HCI39" s="120"/>
      <c r="HCJ39" s="177"/>
      <c r="HCK39" s="120"/>
      <c r="HCL39" s="177"/>
      <c r="HCM39" s="120"/>
      <c r="HCN39" s="177"/>
      <c r="HCO39" s="120"/>
      <c r="HCP39" s="177"/>
      <c r="HCQ39" s="120"/>
      <c r="HCR39" s="177"/>
      <c r="HCS39" s="120"/>
      <c r="HCT39" s="177"/>
      <c r="HCU39" s="120"/>
      <c r="HCV39" s="177"/>
      <c r="HCW39" s="120"/>
      <c r="HCX39" s="177"/>
      <c r="HCY39" s="120"/>
      <c r="HCZ39" s="177"/>
      <c r="HDA39" s="120"/>
      <c r="HDB39" s="177"/>
      <c r="HDC39" s="120"/>
      <c r="HDD39" s="177"/>
      <c r="HDE39" s="120"/>
      <c r="HDF39" s="177"/>
      <c r="HDG39" s="120"/>
      <c r="HDH39" s="177"/>
      <c r="HDI39" s="120"/>
      <c r="HDJ39" s="177"/>
      <c r="HDK39" s="120"/>
      <c r="HDL39" s="177"/>
      <c r="HDM39" s="120"/>
      <c r="HDN39" s="177"/>
      <c r="HDO39" s="120"/>
      <c r="HDP39" s="177"/>
      <c r="HDQ39" s="120"/>
      <c r="HDR39" s="177"/>
      <c r="HDS39" s="120"/>
      <c r="HDT39" s="177"/>
      <c r="HDU39" s="120"/>
      <c r="HDV39" s="177"/>
      <c r="HDW39" s="120"/>
      <c r="HDX39" s="177"/>
      <c r="HDY39" s="120"/>
      <c r="HDZ39" s="177"/>
      <c r="HEA39" s="120"/>
      <c r="HEB39" s="177"/>
      <c r="HEC39" s="120"/>
      <c r="HED39" s="177"/>
      <c r="HEE39" s="120"/>
      <c r="HEF39" s="177"/>
      <c r="HEG39" s="120"/>
      <c r="HEH39" s="177"/>
      <c r="HEI39" s="120"/>
      <c r="HEJ39" s="177"/>
      <c r="HEK39" s="120"/>
      <c r="HEL39" s="177"/>
      <c r="HEM39" s="120"/>
      <c r="HEN39" s="177"/>
      <c r="HEO39" s="120"/>
      <c r="HEP39" s="177"/>
      <c r="HEQ39" s="120"/>
      <c r="HER39" s="177"/>
      <c r="HES39" s="120"/>
      <c r="HET39" s="177"/>
      <c r="HEU39" s="120"/>
      <c r="HEV39" s="177"/>
      <c r="HEW39" s="120"/>
      <c r="HEX39" s="177"/>
      <c r="HEY39" s="120"/>
      <c r="HEZ39" s="177"/>
      <c r="HFA39" s="120"/>
      <c r="HFB39" s="177"/>
      <c r="HFC39" s="120"/>
      <c r="HFD39" s="177"/>
      <c r="HFE39" s="120"/>
      <c r="HFF39" s="177"/>
      <c r="HFG39" s="120"/>
      <c r="HFH39" s="177"/>
      <c r="HFI39" s="120"/>
      <c r="HFJ39" s="177"/>
      <c r="HFK39" s="120"/>
      <c r="HFL39" s="177"/>
      <c r="HFM39" s="120"/>
      <c r="HFN39" s="177"/>
      <c r="HFO39" s="120"/>
      <c r="HFP39" s="177"/>
      <c r="HFQ39" s="120"/>
      <c r="HFR39" s="177"/>
      <c r="HFS39" s="120"/>
      <c r="HFT39" s="177"/>
      <c r="HFU39" s="120"/>
      <c r="HFV39" s="177"/>
      <c r="HFW39" s="120"/>
      <c r="HFX39" s="177"/>
      <c r="HFY39" s="120"/>
      <c r="HFZ39" s="177"/>
      <c r="HGA39" s="120"/>
      <c r="HGB39" s="177"/>
      <c r="HGC39" s="120"/>
      <c r="HGD39" s="177"/>
      <c r="HGE39" s="120"/>
      <c r="HGF39" s="177"/>
      <c r="HGG39" s="120"/>
      <c r="HGH39" s="177"/>
      <c r="HGI39" s="120"/>
      <c r="HGJ39" s="177"/>
      <c r="HGK39" s="120"/>
      <c r="HGL39" s="177"/>
      <c r="HGM39" s="120"/>
      <c r="HGN39" s="177"/>
      <c r="HGO39" s="120"/>
      <c r="HGP39" s="177"/>
      <c r="HGQ39" s="120"/>
      <c r="HGR39" s="177"/>
      <c r="HGS39" s="120"/>
      <c r="HGT39" s="177"/>
      <c r="HGU39" s="120"/>
      <c r="HGV39" s="177"/>
      <c r="HGW39" s="120"/>
      <c r="HGX39" s="177"/>
      <c r="HGY39" s="120"/>
      <c r="HGZ39" s="177"/>
      <c r="HHA39" s="120"/>
      <c r="HHB39" s="177"/>
      <c r="HHC39" s="120"/>
      <c r="HHD39" s="177"/>
      <c r="HHE39" s="120"/>
      <c r="HHF39" s="177"/>
      <c r="HHG39" s="120"/>
      <c r="HHH39" s="177"/>
      <c r="HHI39" s="120"/>
      <c r="HHJ39" s="177"/>
      <c r="HHK39" s="120"/>
      <c r="HHL39" s="177"/>
      <c r="HHM39" s="120"/>
      <c r="HHN39" s="177"/>
      <c r="HHO39" s="120"/>
      <c r="HHP39" s="177"/>
      <c r="HHQ39" s="120"/>
      <c r="HHR39" s="177"/>
      <c r="HHS39" s="120"/>
      <c r="HHT39" s="177"/>
      <c r="HHU39" s="120"/>
      <c r="HHV39" s="177"/>
      <c r="HHW39" s="120"/>
      <c r="HHX39" s="177"/>
      <c r="HHY39" s="120"/>
      <c r="HHZ39" s="177"/>
      <c r="HIA39" s="120"/>
      <c r="HIB39" s="177"/>
      <c r="HIC39" s="120"/>
      <c r="HID39" s="177"/>
      <c r="HIE39" s="120"/>
      <c r="HIF39" s="177"/>
      <c r="HIG39" s="120"/>
      <c r="HIH39" s="177"/>
      <c r="HII39" s="120"/>
      <c r="HIJ39" s="177"/>
      <c r="HIK39" s="120"/>
      <c r="HIL39" s="177"/>
      <c r="HIM39" s="120"/>
      <c r="HIN39" s="177"/>
      <c r="HIO39" s="120"/>
      <c r="HIP39" s="177"/>
      <c r="HIQ39" s="120"/>
      <c r="HIR39" s="177"/>
      <c r="HIS39" s="120"/>
      <c r="HIT39" s="177"/>
      <c r="HIU39" s="120"/>
      <c r="HIV39" s="177"/>
      <c r="HIW39" s="120"/>
      <c r="HIX39" s="177"/>
      <c r="HIY39" s="120"/>
      <c r="HIZ39" s="177"/>
      <c r="HJA39" s="120"/>
      <c r="HJB39" s="177"/>
      <c r="HJC39" s="120"/>
      <c r="HJD39" s="177"/>
      <c r="HJE39" s="120"/>
      <c r="HJF39" s="177"/>
      <c r="HJG39" s="120"/>
      <c r="HJH39" s="177"/>
      <c r="HJI39" s="120"/>
      <c r="HJJ39" s="177"/>
      <c r="HJK39" s="120"/>
      <c r="HJL39" s="177"/>
      <c r="HJM39" s="120"/>
      <c r="HJN39" s="177"/>
      <c r="HJO39" s="120"/>
      <c r="HJP39" s="177"/>
      <c r="HJQ39" s="120"/>
      <c r="HJR39" s="177"/>
      <c r="HJS39" s="120"/>
      <c r="HJT39" s="177"/>
      <c r="HJU39" s="120"/>
      <c r="HJV39" s="177"/>
      <c r="HJW39" s="120"/>
      <c r="HJX39" s="177"/>
      <c r="HJY39" s="120"/>
      <c r="HJZ39" s="177"/>
      <c r="HKA39" s="120"/>
      <c r="HKB39" s="177"/>
      <c r="HKC39" s="120"/>
      <c r="HKD39" s="177"/>
      <c r="HKE39" s="120"/>
      <c r="HKF39" s="177"/>
      <c r="HKG39" s="120"/>
      <c r="HKH39" s="177"/>
      <c r="HKI39" s="120"/>
      <c r="HKJ39" s="177"/>
      <c r="HKK39" s="120"/>
      <c r="HKL39" s="177"/>
      <c r="HKM39" s="120"/>
      <c r="HKN39" s="177"/>
      <c r="HKO39" s="120"/>
      <c r="HKP39" s="177"/>
      <c r="HKQ39" s="120"/>
      <c r="HKR39" s="177"/>
      <c r="HKS39" s="120"/>
      <c r="HKT39" s="177"/>
      <c r="HKU39" s="120"/>
      <c r="HKV39" s="177"/>
      <c r="HKW39" s="120"/>
      <c r="HKX39" s="177"/>
      <c r="HKY39" s="120"/>
      <c r="HKZ39" s="177"/>
      <c r="HLA39" s="120"/>
      <c r="HLB39" s="177"/>
      <c r="HLC39" s="120"/>
      <c r="HLD39" s="177"/>
      <c r="HLE39" s="120"/>
      <c r="HLF39" s="177"/>
      <c r="HLG39" s="120"/>
      <c r="HLH39" s="177"/>
      <c r="HLI39" s="120"/>
      <c r="HLJ39" s="177"/>
      <c r="HLK39" s="120"/>
      <c r="HLL39" s="177"/>
      <c r="HLM39" s="120"/>
      <c r="HLN39" s="177"/>
      <c r="HLO39" s="120"/>
      <c r="HLP39" s="177"/>
      <c r="HLQ39" s="120"/>
      <c r="HLR39" s="177"/>
      <c r="HLS39" s="120"/>
      <c r="HLT39" s="177"/>
      <c r="HLU39" s="120"/>
      <c r="HLV39" s="177"/>
      <c r="HLW39" s="120"/>
      <c r="HLX39" s="177"/>
      <c r="HLY39" s="120"/>
      <c r="HLZ39" s="177"/>
      <c r="HMA39" s="120"/>
      <c r="HMB39" s="177"/>
      <c r="HMC39" s="120"/>
      <c r="HMD39" s="177"/>
      <c r="HME39" s="120"/>
      <c r="HMF39" s="177"/>
      <c r="HMG39" s="120"/>
      <c r="HMH39" s="177"/>
      <c r="HMI39" s="120"/>
      <c r="HMJ39" s="177"/>
      <c r="HMK39" s="120"/>
      <c r="HML39" s="177"/>
      <c r="HMM39" s="120"/>
      <c r="HMN39" s="177"/>
      <c r="HMO39" s="120"/>
      <c r="HMP39" s="177"/>
      <c r="HMQ39" s="120"/>
      <c r="HMR39" s="177"/>
      <c r="HMS39" s="120"/>
      <c r="HMT39" s="177"/>
      <c r="HMU39" s="120"/>
      <c r="HMV39" s="177"/>
      <c r="HMW39" s="120"/>
      <c r="HMX39" s="177"/>
      <c r="HMY39" s="120"/>
      <c r="HMZ39" s="177"/>
      <c r="HNA39" s="120"/>
      <c r="HNB39" s="177"/>
      <c r="HNC39" s="120"/>
      <c r="HND39" s="177"/>
      <c r="HNE39" s="120"/>
      <c r="HNF39" s="177"/>
      <c r="HNG39" s="120"/>
      <c r="HNH39" s="177"/>
      <c r="HNI39" s="120"/>
      <c r="HNJ39" s="177"/>
      <c r="HNK39" s="120"/>
      <c r="HNL39" s="177"/>
      <c r="HNM39" s="120"/>
      <c r="HNN39" s="177"/>
      <c r="HNO39" s="120"/>
      <c r="HNP39" s="177"/>
      <c r="HNQ39" s="120"/>
      <c r="HNR39" s="177"/>
      <c r="HNS39" s="120"/>
      <c r="HNT39" s="177"/>
      <c r="HNU39" s="120"/>
      <c r="HNV39" s="177"/>
      <c r="HNW39" s="120"/>
      <c r="HNX39" s="177"/>
      <c r="HNY39" s="120"/>
      <c r="HNZ39" s="177"/>
      <c r="HOA39" s="120"/>
      <c r="HOB39" s="177"/>
      <c r="HOC39" s="120"/>
      <c r="HOD39" s="177"/>
      <c r="HOE39" s="120"/>
      <c r="HOF39" s="177"/>
      <c r="HOG39" s="120"/>
      <c r="HOH39" s="177"/>
      <c r="HOI39" s="120"/>
      <c r="HOJ39" s="177"/>
      <c r="HOK39" s="120"/>
      <c r="HOL39" s="177"/>
      <c r="HOM39" s="120"/>
      <c r="HON39" s="177"/>
      <c r="HOO39" s="120"/>
      <c r="HOP39" s="177"/>
      <c r="HOQ39" s="120"/>
      <c r="HOR39" s="177"/>
      <c r="HOS39" s="120"/>
      <c r="HOT39" s="177"/>
      <c r="HOU39" s="120"/>
      <c r="HOV39" s="177"/>
      <c r="HOW39" s="120"/>
      <c r="HOX39" s="177"/>
      <c r="HOY39" s="120"/>
      <c r="HOZ39" s="177"/>
      <c r="HPA39" s="120"/>
      <c r="HPB39" s="177"/>
      <c r="HPC39" s="120"/>
      <c r="HPD39" s="177"/>
      <c r="HPE39" s="120"/>
      <c r="HPF39" s="177"/>
      <c r="HPG39" s="120"/>
      <c r="HPH39" s="177"/>
      <c r="HPI39" s="120"/>
      <c r="HPJ39" s="177"/>
      <c r="HPK39" s="120"/>
      <c r="HPL39" s="177"/>
      <c r="HPM39" s="120"/>
      <c r="HPN39" s="177"/>
      <c r="HPO39" s="120"/>
      <c r="HPP39" s="177"/>
      <c r="HPQ39" s="120"/>
      <c r="HPR39" s="177"/>
      <c r="HPS39" s="120"/>
      <c r="HPT39" s="177"/>
      <c r="HPU39" s="120"/>
      <c r="HPV39" s="177"/>
      <c r="HPW39" s="120"/>
      <c r="HPX39" s="177"/>
      <c r="HPY39" s="120"/>
      <c r="HPZ39" s="177"/>
      <c r="HQA39" s="120"/>
      <c r="HQB39" s="177"/>
      <c r="HQC39" s="120"/>
      <c r="HQD39" s="177"/>
      <c r="HQE39" s="120"/>
      <c r="HQF39" s="177"/>
      <c r="HQG39" s="120"/>
      <c r="HQH39" s="177"/>
      <c r="HQI39" s="120"/>
      <c r="HQJ39" s="177"/>
      <c r="HQK39" s="120"/>
      <c r="HQL39" s="177"/>
      <c r="HQM39" s="120"/>
      <c r="HQN39" s="177"/>
      <c r="HQO39" s="120"/>
      <c r="HQP39" s="177"/>
      <c r="HQQ39" s="120"/>
      <c r="HQR39" s="177"/>
      <c r="HQS39" s="120"/>
      <c r="HQT39" s="177"/>
      <c r="HQU39" s="120"/>
      <c r="HQV39" s="177"/>
      <c r="HQW39" s="120"/>
      <c r="HQX39" s="177"/>
      <c r="HQY39" s="120"/>
      <c r="HQZ39" s="177"/>
      <c r="HRA39" s="120"/>
      <c r="HRB39" s="177"/>
      <c r="HRC39" s="120"/>
      <c r="HRD39" s="177"/>
      <c r="HRE39" s="120"/>
      <c r="HRF39" s="177"/>
      <c r="HRG39" s="120"/>
      <c r="HRH39" s="177"/>
      <c r="HRI39" s="120"/>
      <c r="HRJ39" s="177"/>
      <c r="HRK39" s="120"/>
      <c r="HRL39" s="177"/>
      <c r="HRM39" s="120"/>
      <c r="HRN39" s="177"/>
      <c r="HRO39" s="120"/>
      <c r="HRP39" s="177"/>
      <c r="HRQ39" s="120"/>
      <c r="HRR39" s="177"/>
      <c r="HRS39" s="120"/>
      <c r="HRT39" s="177"/>
      <c r="HRU39" s="120"/>
      <c r="HRV39" s="177"/>
      <c r="HRW39" s="120"/>
      <c r="HRX39" s="177"/>
      <c r="HRY39" s="120"/>
      <c r="HRZ39" s="177"/>
      <c r="HSA39" s="120"/>
      <c r="HSB39" s="177"/>
      <c r="HSC39" s="120"/>
      <c r="HSD39" s="177"/>
      <c r="HSE39" s="120"/>
      <c r="HSF39" s="177"/>
      <c r="HSG39" s="120"/>
      <c r="HSH39" s="177"/>
      <c r="HSI39" s="120"/>
      <c r="HSJ39" s="177"/>
      <c r="HSK39" s="120"/>
      <c r="HSL39" s="177"/>
      <c r="HSM39" s="120"/>
      <c r="HSN39" s="177"/>
      <c r="HSO39" s="120"/>
      <c r="HSP39" s="177"/>
      <c r="HSQ39" s="120"/>
      <c r="HSR39" s="177"/>
      <c r="HSS39" s="120"/>
      <c r="HST39" s="177"/>
      <c r="HSU39" s="120"/>
      <c r="HSV39" s="177"/>
      <c r="HSW39" s="120"/>
      <c r="HSX39" s="177"/>
      <c r="HSY39" s="120"/>
      <c r="HSZ39" s="177"/>
      <c r="HTA39" s="120"/>
      <c r="HTB39" s="177"/>
      <c r="HTC39" s="120"/>
      <c r="HTD39" s="177"/>
      <c r="HTE39" s="120"/>
      <c r="HTF39" s="177"/>
      <c r="HTG39" s="120"/>
      <c r="HTH39" s="177"/>
      <c r="HTI39" s="120"/>
      <c r="HTJ39" s="177"/>
      <c r="HTK39" s="120"/>
      <c r="HTL39" s="177"/>
      <c r="HTM39" s="120"/>
      <c r="HTN39" s="177"/>
      <c r="HTO39" s="120"/>
      <c r="HTP39" s="177"/>
      <c r="HTQ39" s="120"/>
      <c r="HTR39" s="177"/>
      <c r="HTS39" s="120"/>
      <c r="HTT39" s="177"/>
      <c r="HTU39" s="120"/>
      <c r="HTV39" s="177"/>
      <c r="HTW39" s="120"/>
      <c r="HTX39" s="177"/>
      <c r="HTY39" s="120"/>
      <c r="HTZ39" s="177"/>
      <c r="HUA39" s="120"/>
      <c r="HUB39" s="177"/>
      <c r="HUC39" s="120"/>
      <c r="HUD39" s="177"/>
      <c r="HUE39" s="120"/>
      <c r="HUF39" s="177"/>
      <c r="HUG39" s="120"/>
      <c r="HUH39" s="177"/>
      <c r="HUI39" s="120"/>
      <c r="HUJ39" s="177"/>
      <c r="HUK39" s="120"/>
      <c r="HUL39" s="177"/>
      <c r="HUM39" s="120"/>
      <c r="HUN39" s="177"/>
      <c r="HUO39" s="120"/>
      <c r="HUP39" s="177"/>
      <c r="HUQ39" s="120"/>
      <c r="HUR39" s="177"/>
      <c r="HUS39" s="120"/>
      <c r="HUT39" s="177"/>
      <c r="HUU39" s="120"/>
      <c r="HUV39" s="177"/>
      <c r="HUW39" s="120"/>
      <c r="HUX39" s="177"/>
      <c r="HUY39" s="120"/>
      <c r="HUZ39" s="177"/>
      <c r="HVA39" s="120"/>
      <c r="HVB39" s="177"/>
      <c r="HVC39" s="120"/>
      <c r="HVD39" s="177"/>
      <c r="HVE39" s="120"/>
      <c r="HVF39" s="177"/>
      <c r="HVG39" s="120"/>
      <c r="HVH39" s="177"/>
      <c r="HVI39" s="120"/>
      <c r="HVJ39" s="177"/>
      <c r="HVK39" s="120"/>
      <c r="HVL39" s="177"/>
      <c r="HVM39" s="120"/>
      <c r="HVN39" s="177"/>
      <c r="HVO39" s="120"/>
      <c r="HVP39" s="177"/>
      <c r="HVQ39" s="120"/>
      <c r="HVR39" s="177"/>
      <c r="HVS39" s="120"/>
      <c r="HVT39" s="177"/>
      <c r="HVU39" s="120"/>
      <c r="HVV39" s="177"/>
      <c r="HVW39" s="120"/>
      <c r="HVX39" s="177"/>
      <c r="HVY39" s="120"/>
      <c r="HVZ39" s="177"/>
      <c r="HWA39" s="120"/>
      <c r="HWB39" s="177"/>
      <c r="HWC39" s="120"/>
      <c r="HWD39" s="177"/>
      <c r="HWE39" s="120"/>
      <c r="HWF39" s="177"/>
      <c r="HWG39" s="120"/>
      <c r="HWH39" s="177"/>
      <c r="HWI39" s="120"/>
      <c r="HWJ39" s="177"/>
      <c r="HWK39" s="120"/>
      <c r="HWL39" s="177"/>
      <c r="HWM39" s="120"/>
      <c r="HWN39" s="177"/>
      <c r="HWO39" s="120"/>
      <c r="HWP39" s="177"/>
      <c r="HWQ39" s="120"/>
      <c r="HWR39" s="177"/>
      <c r="HWS39" s="120"/>
      <c r="HWT39" s="177"/>
      <c r="HWU39" s="120"/>
      <c r="HWV39" s="177"/>
      <c r="HWW39" s="120"/>
      <c r="HWX39" s="177"/>
      <c r="HWY39" s="120"/>
      <c r="HWZ39" s="177"/>
      <c r="HXA39" s="120"/>
      <c r="HXB39" s="177"/>
      <c r="HXC39" s="120"/>
      <c r="HXD39" s="177"/>
      <c r="HXE39" s="120"/>
      <c r="HXF39" s="177"/>
      <c r="HXG39" s="120"/>
      <c r="HXH39" s="177"/>
      <c r="HXI39" s="120"/>
      <c r="HXJ39" s="177"/>
      <c r="HXK39" s="120"/>
      <c r="HXL39" s="177"/>
      <c r="HXM39" s="120"/>
      <c r="HXN39" s="177"/>
      <c r="HXO39" s="120"/>
      <c r="HXP39" s="177"/>
      <c r="HXQ39" s="120"/>
      <c r="HXR39" s="177"/>
      <c r="HXS39" s="120"/>
      <c r="HXT39" s="177"/>
      <c r="HXU39" s="120"/>
      <c r="HXV39" s="177"/>
      <c r="HXW39" s="120"/>
      <c r="HXX39" s="177"/>
      <c r="HXY39" s="120"/>
      <c r="HXZ39" s="177"/>
      <c r="HYA39" s="120"/>
      <c r="HYB39" s="177"/>
      <c r="HYC39" s="120"/>
      <c r="HYD39" s="177"/>
      <c r="HYE39" s="120"/>
      <c r="HYF39" s="177"/>
      <c r="HYG39" s="120"/>
      <c r="HYH39" s="177"/>
      <c r="HYI39" s="120"/>
      <c r="HYJ39" s="177"/>
      <c r="HYK39" s="120"/>
      <c r="HYL39" s="177"/>
      <c r="HYM39" s="120"/>
      <c r="HYN39" s="177"/>
      <c r="HYO39" s="120"/>
      <c r="HYP39" s="177"/>
      <c r="HYQ39" s="120"/>
      <c r="HYR39" s="177"/>
      <c r="HYS39" s="120"/>
      <c r="HYT39" s="177"/>
      <c r="HYU39" s="120"/>
      <c r="HYV39" s="177"/>
      <c r="HYW39" s="120"/>
      <c r="HYX39" s="177"/>
      <c r="HYY39" s="120"/>
      <c r="HYZ39" s="177"/>
      <c r="HZA39" s="120"/>
      <c r="HZB39" s="177"/>
      <c r="HZC39" s="120"/>
      <c r="HZD39" s="177"/>
      <c r="HZE39" s="120"/>
      <c r="HZF39" s="177"/>
      <c r="HZG39" s="120"/>
      <c r="HZH39" s="177"/>
      <c r="HZI39" s="120"/>
      <c r="HZJ39" s="177"/>
      <c r="HZK39" s="120"/>
      <c r="HZL39" s="177"/>
      <c r="HZM39" s="120"/>
      <c r="HZN39" s="177"/>
      <c r="HZO39" s="120"/>
      <c r="HZP39" s="177"/>
      <c r="HZQ39" s="120"/>
      <c r="HZR39" s="177"/>
      <c r="HZS39" s="120"/>
      <c r="HZT39" s="177"/>
      <c r="HZU39" s="120"/>
      <c r="HZV39" s="177"/>
      <c r="HZW39" s="120"/>
      <c r="HZX39" s="177"/>
      <c r="HZY39" s="120"/>
      <c r="HZZ39" s="177"/>
      <c r="IAA39" s="120"/>
      <c r="IAB39" s="177"/>
      <c r="IAC39" s="120"/>
      <c r="IAD39" s="177"/>
      <c r="IAE39" s="120"/>
      <c r="IAF39" s="177"/>
      <c r="IAG39" s="120"/>
      <c r="IAH39" s="177"/>
      <c r="IAI39" s="120"/>
      <c r="IAJ39" s="177"/>
      <c r="IAK39" s="120"/>
      <c r="IAL39" s="177"/>
      <c r="IAM39" s="120"/>
      <c r="IAN39" s="177"/>
      <c r="IAO39" s="120"/>
      <c r="IAP39" s="177"/>
      <c r="IAQ39" s="120"/>
      <c r="IAR39" s="177"/>
      <c r="IAS39" s="120"/>
      <c r="IAT39" s="177"/>
      <c r="IAU39" s="120"/>
      <c r="IAV39" s="177"/>
      <c r="IAW39" s="120"/>
      <c r="IAX39" s="177"/>
      <c r="IAY39" s="120"/>
      <c r="IAZ39" s="177"/>
      <c r="IBA39" s="120"/>
      <c r="IBB39" s="177"/>
      <c r="IBC39" s="120"/>
      <c r="IBD39" s="177"/>
      <c r="IBE39" s="120"/>
      <c r="IBF39" s="177"/>
      <c r="IBG39" s="120"/>
      <c r="IBH39" s="177"/>
      <c r="IBI39" s="120"/>
      <c r="IBJ39" s="177"/>
      <c r="IBK39" s="120"/>
      <c r="IBL39" s="177"/>
      <c r="IBM39" s="120"/>
      <c r="IBN39" s="177"/>
      <c r="IBO39" s="120"/>
      <c r="IBP39" s="177"/>
      <c r="IBQ39" s="120"/>
      <c r="IBR39" s="177"/>
      <c r="IBS39" s="120"/>
      <c r="IBT39" s="177"/>
      <c r="IBU39" s="120"/>
      <c r="IBV39" s="177"/>
      <c r="IBW39" s="120"/>
      <c r="IBX39" s="177"/>
      <c r="IBY39" s="120"/>
      <c r="IBZ39" s="177"/>
      <c r="ICA39" s="120"/>
      <c r="ICB39" s="177"/>
      <c r="ICC39" s="120"/>
      <c r="ICD39" s="177"/>
      <c r="ICE39" s="120"/>
      <c r="ICF39" s="177"/>
      <c r="ICG39" s="120"/>
      <c r="ICH39" s="177"/>
      <c r="ICI39" s="120"/>
      <c r="ICJ39" s="177"/>
      <c r="ICK39" s="120"/>
      <c r="ICL39" s="177"/>
      <c r="ICM39" s="120"/>
      <c r="ICN39" s="177"/>
      <c r="ICO39" s="120"/>
      <c r="ICP39" s="177"/>
      <c r="ICQ39" s="120"/>
      <c r="ICR39" s="177"/>
      <c r="ICS39" s="120"/>
      <c r="ICT39" s="177"/>
      <c r="ICU39" s="120"/>
      <c r="ICV39" s="177"/>
      <c r="ICW39" s="120"/>
      <c r="ICX39" s="177"/>
      <c r="ICY39" s="120"/>
      <c r="ICZ39" s="177"/>
      <c r="IDA39" s="120"/>
      <c r="IDB39" s="177"/>
      <c r="IDC39" s="120"/>
      <c r="IDD39" s="177"/>
      <c r="IDE39" s="120"/>
      <c r="IDF39" s="177"/>
      <c r="IDG39" s="120"/>
      <c r="IDH39" s="177"/>
      <c r="IDI39" s="120"/>
      <c r="IDJ39" s="177"/>
      <c r="IDK39" s="120"/>
      <c r="IDL39" s="177"/>
      <c r="IDM39" s="120"/>
      <c r="IDN39" s="177"/>
      <c r="IDO39" s="120"/>
      <c r="IDP39" s="177"/>
      <c r="IDQ39" s="120"/>
      <c r="IDR39" s="177"/>
      <c r="IDS39" s="120"/>
      <c r="IDT39" s="177"/>
      <c r="IDU39" s="120"/>
      <c r="IDV39" s="177"/>
      <c r="IDW39" s="120"/>
      <c r="IDX39" s="177"/>
      <c r="IDY39" s="120"/>
      <c r="IDZ39" s="177"/>
      <c r="IEA39" s="120"/>
      <c r="IEB39" s="177"/>
      <c r="IEC39" s="120"/>
      <c r="IED39" s="177"/>
      <c r="IEE39" s="120"/>
      <c r="IEF39" s="177"/>
      <c r="IEG39" s="120"/>
      <c r="IEH39" s="177"/>
      <c r="IEI39" s="120"/>
      <c r="IEJ39" s="177"/>
      <c r="IEK39" s="120"/>
      <c r="IEL39" s="177"/>
      <c r="IEM39" s="120"/>
      <c r="IEN39" s="177"/>
      <c r="IEO39" s="120"/>
      <c r="IEP39" s="177"/>
      <c r="IEQ39" s="120"/>
      <c r="IER39" s="177"/>
      <c r="IES39" s="120"/>
      <c r="IET39" s="177"/>
      <c r="IEU39" s="120"/>
      <c r="IEV39" s="177"/>
      <c r="IEW39" s="120"/>
      <c r="IEX39" s="177"/>
      <c r="IEY39" s="120"/>
      <c r="IEZ39" s="177"/>
      <c r="IFA39" s="120"/>
      <c r="IFB39" s="177"/>
      <c r="IFC39" s="120"/>
      <c r="IFD39" s="177"/>
      <c r="IFE39" s="120"/>
      <c r="IFF39" s="177"/>
      <c r="IFG39" s="120"/>
      <c r="IFH39" s="177"/>
      <c r="IFI39" s="120"/>
      <c r="IFJ39" s="177"/>
      <c r="IFK39" s="120"/>
      <c r="IFL39" s="177"/>
      <c r="IFM39" s="120"/>
      <c r="IFN39" s="177"/>
      <c r="IFO39" s="120"/>
      <c r="IFP39" s="177"/>
      <c r="IFQ39" s="120"/>
      <c r="IFR39" s="177"/>
      <c r="IFS39" s="120"/>
      <c r="IFT39" s="177"/>
      <c r="IFU39" s="120"/>
      <c r="IFV39" s="177"/>
      <c r="IFW39" s="120"/>
      <c r="IFX39" s="177"/>
      <c r="IFY39" s="120"/>
      <c r="IFZ39" s="177"/>
      <c r="IGA39" s="120"/>
      <c r="IGB39" s="177"/>
      <c r="IGC39" s="120"/>
      <c r="IGD39" s="177"/>
      <c r="IGE39" s="120"/>
      <c r="IGF39" s="177"/>
      <c r="IGG39" s="120"/>
      <c r="IGH39" s="177"/>
      <c r="IGI39" s="120"/>
      <c r="IGJ39" s="177"/>
      <c r="IGK39" s="120"/>
      <c r="IGL39" s="177"/>
      <c r="IGM39" s="120"/>
      <c r="IGN39" s="177"/>
      <c r="IGO39" s="120"/>
      <c r="IGP39" s="177"/>
      <c r="IGQ39" s="120"/>
      <c r="IGR39" s="177"/>
      <c r="IGS39" s="120"/>
      <c r="IGT39" s="177"/>
      <c r="IGU39" s="120"/>
      <c r="IGV39" s="177"/>
      <c r="IGW39" s="120"/>
      <c r="IGX39" s="177"/>
      <c r="IGY39" s="120"/>
      <c r="IGZ39" s="177"/>
      <c r="IHA39" s="120"/>
      <c r="IHB39" s="177"/>
      <c r="IHC39" s="120"/>
      <c r="IHD39" s="177"/>
      <c r="IHE39" s="120"/>
      <c r="IHF39" s="177"/>
      <c r="IHG39" s="120"/>
      <c r="IHH39" s="177"/>
      <c r="IHI39" s="120"/>
      <c r="IHJ39" s="177"/>
      <c r="IHK39" s="120"/>
      <c r="IHL39" s="177"/>
      <c r="IHM39" s="120"/>
      <c r="IHN39" s="177"/>
      <c r="IHO39" s="120"/>
      <c r="IHP39" s="177"/>
      <c r="IHQ39" s="120"/>
      <c r="IHR39" s="177"/>
      <c r="IHS39" s="120"/>
      <c r="IHT39" s="177"/>
      <c r="IHU39" s="120"/>
      <c r="IHV39" s="177"/>
      <c r="IHW39" s="120"/>
      <c r="IHX39" s="177"/>
      <c r="IHY39" s="120"/>
      <c r="IHZ39" s="177"/>
      <c r="IIA39" s="120"/>
      <c r="IIB39" s="177"/>
      <c r="IIC39" s="120"/>
      <c r="IID39" s="177"/>
      <c r="IIE39" s="120"/>
      <c r="IIF39" s="177"/>
      <c r="IIG39" s="120"/>
      <c r="IIH39" s="177"/>
      <c r="III39" s="120"/>
      <c r="IIJ39" s="177"/>
      <c r="IIK39" s="120"/>
      <c r="IIL39" s="177"/>
      <c r="IIM39" s="120"/>
      <c r="IIN39" s="177"/>
      <c r="IIO39" s="120"/>
      <c r="IIP39" s="177"/>
      <c r="IIQ39" s="120"/>
      <c r="IIR39" s="177"/>
      <c r="IIS39" s="120"/>
      <c r="IIT39" s="177"/>
      <c r="IIU39" s="120"/>
      <c r="IIV39" s="177"/>
      <c r="IIW39" s="120"/>
      <c r="IIX39" s="177"/>
      <c r="IIY39" s="120"/>
      <c r="IIZ39" s="177"/>
      <c r="IJA39" s="120"/>
      <c r="IJB39" s="177"/>
      <c r="IJC39" s="120"/>
      <c r="IJD39" s="177"/>
      <c r="IJE39" s="120"/>
      <c r="IJF39" s="177"/>
      <c r="IJG39" s="120"/>
      <c r="IJH39" s="177"/>
      <c r="IJI39" s="120"/>
      <c r="IJJ39" s="177"/>
      <c r="IJK39" s="120"/>
      <c r="IJL39" s="177"/>
      <c r="IJM39" s="120"/>
      <c r="IJN39" s="177"/>
      <c r="IJO39" s="120"/>
      <c r="IJP39" s="177"/>
      <c r="IJQ39" s="120"/>
      <c r="IJR39" s="177"/>
      <c r="IJS39" s="120"/>
      <c r="IJT39" s="177"/>
      <c r="IJU39" s="120"/>
      <c r="IJV39" s="177"/>
      <c r="IJW39" s="120"/>
      <c r="IJX39" s="177"/>
      <c r="IJY39" s="120"/>
      <c r="IJZ39" s="177"/>
      <c r="IKA39" s="120"/>
      <c r="IKB39" s="177"/>
      <c r="IKC39" s="120"/>
      <c r="IKD39" s="177"/>
      <c r="IKE39" s="120"/>
      <c r="IKF39" s="177"/>
      <c r="IKG39" s="120"/>
      <c r="IKH39" s="177"/>
      <c r="IKI39" s="120"/>
      <c r="IKJ39" s="177"/>
      <c r="IKK39" s="120"/>
      <c r="IKL39" s="177"/>
      <c r="IKM39" s="120"/>
      <c r="IKN39" s="177"/>
      <c r="IKO39" s="120"/>
      <c r="IKP39" s="177"/>
      <c r="IKQ39" s="120"/>
      <c r="IKR39" s="177"/>
      <c r="IKS39" s="120"/>
      <c r="IKT39" s="177"/>
      <c r="IKU39" s="120"/>
      <c r="IKV39" s="177"/>
      <c r="IKW39" s="120"/>
      <c r="IKX39" s="177"/>
      <c r="IKY39" s="120"/>
      <c r="IKZ39" s="177"/>
      <c r="ILA39" s="120"/>
      <c r="ILB39" s="177"/>
      <c r="ILC39" s="120"/>
      <c r="ILD39" s="177"/>
      <c r="ILE39" s="120"/>
      <c r="ILF39" s="177"/>
      <c r="ILG39" s="120"/>
      <c r="ILH39" s="177"/>
      <c r="ILI39" s="120"/>
      <c r="ILJ39" s="177"/>
      <c r="ILK39" s="120"/>
      <c r="ILL39" s="177"/>
      <c r="ILM39" s="120"/>
      <c r="ILN39" s="177"/>
      <c r="ILO39" s="120"/>
      <c r="ILP39" s="177"/>
      <c r="ILQ39" s="120"/>
      <c r="ILR39" s="177"/>
      <c r="ILS39" s="120"/>
      <c r="ILT39" s="177"/>
      <c r="ILU39" s="120"/>
      <c r="ILV39" s="177"/>
      <c r="ILW39" s="120"/>
      <c r="ILX39" s="177"/>
      <c r="ILY39" s="120"/>
      <c r="ILZ39" s="177"/>
      <c r="IMA39" s="120"/>
      <c r="IMB39" s="177"/>
      <c r="IMC39" s="120"/>
      <c r="IMD39" s="177"/>
      <c r="IME39" s="120"/>
      <c r="IMF39" s="177"/>
      <c r="IMG39" s="120"/>
      <c r="IMH39" s="177"/>
      <c r="IMI39" s="120"/>
      <c r="IMJ39" s="177"/>
      <c r="IMK39" s="120"/>
      <c r="IML39" s="177"/>
      <c r="IMM39" s="120"/>
      <c r="IMN39" s="177"/>
      <c r="IMO39" s="120"/>
      <c r="IMP39" s="177"/>
      <c r="IMQ39" s="120"/>
      <c r="IMR39" s="177"/>
      <c r="IMS39" s="120"/>
      <c r="IMT39" s="177"/>
      <c r="IMU39" s="120"/>
      <c r="IMV39" s="177"/>
      <c r="IMW39" s="120"/>
      <c r="IMX39" s="177"/>
      <c r="IMY39" s="120"/>
      <c r="IMZ39" s="177"/>
      <c r="INA39" s="120"/>
      <c r="INB39" s="177"/>
      <c r="INC39" s="120"/>
      <c r="IND39" s="177"/>
      <c r="INE39" s="120"/>
      <c r="INF39" s="177"/>
      <c r="ING39" s="120"/>
      <c r="INH39" s="177"/>
      <c r="INI39" s="120"/>
      <c r="INJ39" s="177"/>
      <c r="INK39" s="120"/>
      <c r="INL39" s="177"/>
      <c r="INM39" s="120"/>
      <c r="INN39" s="177"/>
      <c r="INO39" s="120"/>
      <c r="INP39" s="177"/>
      <c r="INQ39" s="120"/>
      <c r="INR39" s="177"/>
      <c r="INS39" s="120"/>
      <c r="INT39" s="177"/>
      <c r="INU39" s="120"/>
      <c r="INV39" s="177"/>
      <c r="INW39" s="120"/>
      <c r="INX39" s="177"/>
      <c r="INY39" s="120"/>
      <c r="INZ39" s="177"/>
      <c r="IOA39" s="120"/>
      <c r="IOB39" s="177"/>
      <c r="IOC39" s="120"/>
      <c r="IOD39" s="177"/>
      <c r="IOE39" s="120"/>
      <c r="IOF39" s="177"/>
      <c r="IOG39" s="120"/>
      <c r="IOH39" s="177"/>
      <c r="IOI39" s="120"/>
      <c r="IOJ39" s="177"/>
      <c r="IOK39" s="120"/>
      <c r="IOL39" s="177"/>
      <c r="IOM39" s="120"/>
      <c r="ION39" s="177"/>
      <c r="IOO39" s="120"/>
      <c r="IOP39" s="177"/>
      <c r="IOQ39" s="120"/>
      <c r="IOR39" s="177"/>
      <c r="IOS39" s="120"/>
      <c r="IOT39" s="177"/>
      <c r="IOU39" s="120"/>
      <c r="IOV39" s="177"/>
      <c r="IOW39" s="120"/>
      <c r="IOX39" s="177"/>
      <c r="IOY39" s="120"/>
      <c r="IOZ39" s="177"/>
      <c r="IPA39" s="120"/>
      <c r="IPB39" s="177"/>
      <c r="IPC39" s="120"/>
      <c r="IPD39" s="177"/>
      <c r="IPE39" s="120"/>
      <c r="IPF39" s="177"/>
      <c r="IPG39" s="120"/>
      <c r="IPH39" s="177"/>
      <c r="IPI39" s="120"/>
      <c r="IPJ39" s="177"/>
      <c r="IPK39" s="120"/>
      <c r="IPL39" s="177"/>
      <c r="IPM39" s="120"/>
      <c r="IPN39" s="177"/>
      <c r="IPO39" s="120"/>
      <c r="IPP39" s="177"/>
      <c r="IPQ39" s="120"/>
      <c r="IPR39" s="177"/>
      <c r="IPS39" s="120"/>
      <c r="IPT39" s="177"/>
      <c r="IPU39" s="120"/>
      <c r="IPV39" s="177"/>
      <c r="IPW39" s="120"/>
      <c r="IPX39" s="177"/>
      <c r="IPY39" s="120"/>
      <c r="IPZ39" s="177"/>
      <c r="IQA39" s="120"/>
      <c r="IQB39" s="177"/>
      <c r="IQC39" s="120"/>
      <c r="IQD39" s="177"/>
      <c r="IQE39" s="120"/>
      <c r="IQF39" s="177"/>
      <c r="IQG39" s="120"/>
      <c r="IQH39" s="177"/>
      <c r="IQI39" s="120"/>
      <c r="IQJ39" s="177"/>
      <c r="IQK39" s="120"/>
      <c r="IQL39" s="177"/>
      <c r="IQM39" s="120"/>
      <c r="IQN39" s="177"/>
      <c r="IQO39" s="120"/>
      <c r="IQP39" s="177"/>
      <c r="IQQ39" s="120"/>
      <c r="IQR39" s="177"/>
      <c r="IQS39" s="120"/>
      <c r="IQT39" s="177"/>
      <c r="IQU39" s="120"/>
      <c r="IQV39" s="177"/>
      <c r="IQW39" s="120"/>
      <c r="IQX39" s="177"/>
      <c r="IQY39" s="120"/>
      <c r="IQZ39" s="177"/>
      <c r="IRA39" s="120"/>
      <c r="IRB39" s="177"/>
      <c r="IRC39" s="120"/>
      <c r="IRD39" s="177"/>
      <c r="IRE39" s="120"/>
      <c r="IRF39" s="177"/>
      <c r="IRG39" s="120"/>
      <c r="IRH39" s="177"/>
      <c r="IRI39" s="120"/>
      <c r="IRJ39" s="177"/>
      <c r="IRK39" s="120"/>
      <c r="IRL39" s="177"/>
      <c r="IRM39" s="120"/>
      <c r="IRN39" s="177"/>
      <c r="IRO39" s="120"/>
      <c r="IRP39" s="177"/>
      <c r="IRQ39" s="120"/>
      <c r="IRR39" s="177"/>
      <c r="IRS39" s="120"/>
      <c r="IRT39" s="177"/>
      <c r="IRU39" s="120"/>
      <c r="IRV39" s="177"/>
      <c r="IRW39" s="120"/>
      <c r="IRX39" s="177"/>
      <c r="IRY39" s="120"/>
      <c r="IRZ39" s="177"/>
      <c r="ISA39" s="120"/>
      <c r="ISB39" s="177"/>
      <c r="ISC39" s="120"/>
      <c r="ISD39" s="177"/>
      <c r="ISE39" s="120"/>
      <c r="ISF39" s="177"/>
      <c r="ISG39" s="120"/>
      <c r="ISH39" s="177"/>
      <c r="ISI39" s="120"/>
      <c r="ISJ39" s="177"/>
      <c r="ISK39" s="120"/>
      <c r="ISL39" s="177"/>
      <c r="ISM39" s="120"/>
      <c r="ISN39" s="177"/>
      <c r="ISO39" s="120"/>
      <c r="ISP39" s="177"/>
      <c r="ISQ39" s="120"/>
      <c r="ISR39" s="177"/>
      <c r="ISS39" s="120"/>
      <c r="IST39" s="177"/>
      <c r="ISU39" s="120"/>
      <c r="ISV39" s="177"/>
      <c r="ISW39" s="120"/>
      <c r="ISX39" s="177"/>
      <c r="ISY39" s="120"/>
      <c r="ISZ39" s="177"/>
      <c r="ITA39" s="120"/>
      <c r="ITB39" s="177"/>
      <c r="ITC39" s="120"/>
      <c r="ITD39" s="177"/>
      <c r="ITE39" s="120"/>
      <c r="ITF39" s="177"/>
      <c r="ITG39" s="120"/>
      <c r="ITH39" s="177"/>
      <c r="ITI39" s="120"/>
      <c r="ITJ39" s="177"/>
      <c r="ITK39" s="120"/>
      <c r="ITL39" s="177"/>
      <c r="ITM39" s="120"/>
      <c r="ITN39" s="177"/>
      <c r="ITO39" s="120"/>
      <c r="ITP39" s="177"/>
      <c r="ITQ39" s="120"/>
      <c r="ITR39" s="177"/>
      <c r="ITS39" s="120"/>
      <c r="ITT39" s="177"/>
      <c r="ITU39" s="120"/>
      <c r="ITV39" s="177"/>
      <c r="ITW39" s="120"/>
      <c r="ITX39" s="177"/>
      <c r="ITY39" s="120"/>
      <c r="ITZ39" s="177"/>
      <c r="IUA39" s="120"/>
      <c r="IUB39" s="177"/>
      <c r="IUC39" s="120"/>
      <c r="IUD39" s="177"/>
      <c r="IUE39" s="120"/>
      <c r="IUF39" s="177"/>
      <c r="IUG39" s="120"/>
      <c r="IUH39" s="177"/>
      <c r="IUI39" s="120"/>
      <c r="IUJ39" s="177"/>
      <c r="IUK39" s="120"/>
      <c r="IUL39" s="177"/>
      <c r="IUM39" s="120"/>
      <c r="IUN39" s="177"/>
      <c r="IUO39" s="120"/>
      <c r="IUP39" s="177"/>
      <c r="IUQ39" s="120"/>
      <c r="IUR39" s="177"/>
      <c r="IUS39" s="120"/>
      <c r="IUT39" s="177"/>
      <c r="IUU39" s="120"/>
      <c r="IUV39" s="177"/>
      <c r="IUW39" s="120"/>
      <c r="IUX39" s="177"/>
      <c r="IUY39" s="120"/>
      <c r="IUZ39" s="177"/>
      <c r="IVA39" s="120"/>
      <c r="IVB39" s="177"/>
      <c r="IVC39" s="120"/>
      <c r="IVD39" s="177"/>
      <c r="IVE39" s="120"/>
      <c r="IVF39" s="177"/>
      <c r="IVG39" s="120"/>
      <c r="IVH39" s="177"/>
      <c r="IVI39" s="120"/>
      <c r="IVJ39" s="177"/>
      <c r="IVK39" s="120"/>
      <c r="IVL39" s="177"/>
      <c r="IVM39" s="120"/>
      <c r="IVN39" s="177"/>
      <c r="IVO39" s="120"/>
      <c r="IVP39" s="177"/>
      <c r="IVQ39" s="120"/>
      <c r="IVR39" s="177"/>
      <c r="IVS39" s="120"/>
      <c r="IVT39" s="177"/>
      <c r="IVU39" s="120"/>
      <c r="IVV39" s="177"/>
      <c r="IVW39" s="120"/>
      <c r="IVX39" s="177"/>
      <c r="IVY39" s="120"/>
      <c r="IVZ39" s="177"/>
      <c r="IWA39" s="120"/>
      <c r="IWB39" s="177"/>
      <c r="IWC39" s="120"/>
      <c r="IWD39" s="177"/>
      <c r="IWE39" s="120"/>
      <c r="IWF39" s="177"/>
      <c r="IWG39" s="120"/>
      <c r="IWH39" s="177"/>
      <c r="IWI39" s="120"/>
      <c r="IWJ39" s="177"/>
      <c r="IWK39" s="120"/>
      <c r="IWL39" s="177"/>
      <c r="IWM39" s="120"/>
      <c r="IWN39" s="177"/>
      <c r="IWO39" s="120"/>
      <c r="IWP39" s="177"/>
      <c r="IWQ39" s="120"/>
      <c r="IWR39" s="177"/>
      <c r="IWS39" s="120"/>
      <c r="IWT39" s="177"/>
      <c r="IWU39" s="120"/>
      <c r="IWV39" s="177"/>
      <c r="IWW39" s="120"/>
      <c r="IWX39" s="177"/>
      <c r="IWY39" s="120"/>
      <c r="IWZ39" s="177"/>
      <c r="IXA39" s="120"/>
      <c r="IXB39" s="177"/>
      <c r="IXC39" s="120"/>
      <c r="IXD39" s="177"/>
      <c r="IXE39" s="120"/>
      <c r="IXF39" s="177"/>
      <c r="IXG39" s="120"/>
      <c r="IXH39" s="177"/>
      <c r="IXI39" s="120"/>
      <c r="IXJ39" s="177"/>
      <c r="IXK39" s="120"/>
      <c r="IXL39" s="177"/>
      <c r="IXM39" s="120"/>
      <c r="IXN39" s="177"/>
      <c r="IXO39" s="120"/>
      <c r="IXP39" s="177"/>
      <c r="IXQ39" s="120"/>
      <c r="IXR39" s="177"/>
      <c r="IXS39" s="120"/>
      <c r="IXT39" s="177"/>
      <c r="IXU39" s="120"/>
      <c r="IXV39" s="177"/>
      <c r="IXW39" s="120"/>
      <c r="IXX39" s="177"/>
      <c r="IXY39" s="120"/>
      <c r="IXZ39" s="177"/>
      <c r="IYA39" s="120"/>
      <c r="IYB39" s="177"/>
      <c r="IYC39" s="120"/>
      <c r="IYD39" s="177"/>
      <c r="IYE39" s="120"/>
      <c r="IYF39" s="177"/>
      <c r="IYG39" s="120"/>
      <c r="IYH39" s="177"/>
      <c r="IYI39" s="120"/>
      <c r="IYJ39" s="177"/>
      <c r="IYK39" s="120"/>
      <c r="IYL39" s="177"/>
      <c r="IYM39" s="120"/>
      <c r="IYN39" s="177"/>
      <c r="IYO39" s="120"/>
      <c r="IYP39" s="177"/>
      <c r="IYQ39" s="120"/>
      <c r="IYR39" s="177"/>
      <c r="IYS39" s="120"/>
      <c r="IYT39" s="177"/>
      <c r="IYU39" s="120"/>
      <c r="IYV39" s="177"/>
      <c r="IYW39" s="120"/>
      <c r="IYX39" s="177"/>
      <c r="IYY39" s="120"/>
      <c r="IYZ39" s="177"/>
      <c r="IZA39" s="120"/>
      <c r="IZB39" s="177"/>
      <c r="IZC39" s="120"/>
      <c r="IZD39" s="177"/>
      <c r="IZE39" s="120"/>
      <c r="IZF39" s="177"/>
      <c r="IZG39" s="120"/>
      <c r="IZH39" s="177"/>
      <c r="IZI39" s="120"/>
      <c r="IZJ39" s="177"/>
      <c r="IZK39" s="120"/>
      <c r="IZL39" s="177"/>
      <c r="IZM39" s="120"/>
      <c r="IZN39" s="177"/>
      <c r="IZO39" s="120"/>
      <c r="IZP39" s="177"/>
      <c r="IZQ39" s="120"/>
      <c r="IZR39" s="177"/>
      <c r="IZS39" s="120"/>
      <c r="IZT39" s="177"/>
      <c r="IZU39" s="120"/>
      <c r="IZV39" s="177"/>
      <c r="IZW39" s="120"/>
      <c r="IZX39" s="177"/>
      <c r="IZY39" s="120"/>
      <c r="IZZ39" s="177"/>
      <c r="JAA39" s="120"/>
      <c r="JAB39" s="177"/>
      <c r="JAC39" s="120"/>
      <c r="JAD39" s="177"/>
      <c r="JAE39" s="120"/>
      <c r="JAF39" s="177"/>
      <c r="JAG39" s="120"/>
      <c r="JAH39" s="177"/>
      <c r="JAI39" s="120"/>
      <c r="JAJ39" s="177"/>
      <c r="JAK39" s="120"/>
      <c r="JAL39" s="177"/>
      <c r="JAM39" s="120"/>
      <c r="JAN39" s="177"/>
      <c r="JAO39" s="120"/>
      <c r="JAP39" s="177"/>
      <c r="JAQ39" s="120"/>
      <c r="JAR39" s="177"/>
      <c r="JAS39" s="120"/>
      <c r="JAT39" s="177"/>
      <c r="JAU39" s="120"/>
      <c r="JAV39" s="177"/>
      <c r="JAW39" s="120"/>
      <c r="JAX39" s="177"/>
      <c r="JAY39" s="120"/>
      <c r="JAZ39" s="177"/>
      <c r="JBA39" s="120"/>
      <c r="JBB39" s="177"/>
      <c r="JBC39" s="120"/>
      <c r="JBD39" s="177"/>
      <c r="JBE39" s="120"/>
      <c r="JBF39" s="177"/>
      <c r="JBG39" s="120"/>
      <c r="JBH39" s="177"/>
      <c r="JBI39" s="120"/>
      <c r="JBJ39" s="177"/>
      <c r="JBK39" s="120"/>
      <c r="JBL39" s="177"/>
      <c r="JBM39" s="120"/>
      <c r="JBN39" s="177"/>
      <c r="JBO39" s="120"/>
      <c r="JBP39" s="177"/>
      <c r="JBQ39" s="120"/>
      <c r="JBR39" s="177"/>
      <c r="JBS39" s="120"/>
      <c r="JBT39" s="177"/>
      <c r="JBU39" s="120"/>
      <c r="JBV39" s="177"/>
      <c r="JBW39" s="120"/>
      <c r="JBX39" s="177"/>
      <c r="JBY39" s="120"/>
      <c r="JBZ39" s="177"/>
      <c r="JCA39" s="120"/>
      <c r="JCB39" s="177"/>
      <c r="JCC39" s="120"/>
      <c r="JCD39" s="177"/>
      <c r="JCE39" s="120"/>
      <c r="JCF39" s="177"/>
      <c r="JCG39" s="120"/>
      <c r="JCH39" s="177"/>
      <c r="JCI39" s="120"/>
      <c r="JCJ39" s="177"/>
      <c r="JCK39" s="120"/>
      <c r="JCL39" s="177"/>
      <c r="JCM39" s="120"/>
      <c r="JCN39" s="177"/>
      <c r="JCO39" s="120"/>
      <c r="JCP39" s="177"/>
      <c r="JCQ39" s="120"/>
      <c r="JCR39" s="177"/>
      <c r="JCS39" s="120"/>
      <c r="JCT39" s="177"/>
      <c r="JCU39" s="120"/>
      <c r="JCV39" s="177"/>
      <c r="JCW39" s="120"/>
      <c r="JCX39" s="177"/>
      <c r="JCY39" s="120"/>
      <c r="JCZ39" s="177"/>
      <c r="JDA39" s="120"/>
      <c r="JDB39" s="177"/>
      <c r="JDC39" s="120"/>
      <c r="JDD39" s="177"/>
      <c r="JDE39" s="120"/>
      <c r="JDF39" s="177"/>
      <c r="JDG39" s="120"/>
      <c r="JDH39" s="177"/>
      <c r="JDI39" s="120"/>
      <c r="JDJ39" s="177"/>
      <c r="JDK39" s="120"/>
      <c r="JDL39" s="177"/>
      <c r="JDM39" s="120"/>
      <c r="JDN39" s="177"/>
      <c r="JDO39" s="120"/>
      <c r="JDP39" s="177"/>
      <c r="JDQ39" s="120"/>
      <c r="JDR39" s="177"/>
      <c r="JDS39" s="120"/>
      <c r="JDT39" s="177"/>
      <c r="JDU39" s="120"/>
      <c r="JDV39" s="177"/>
      <c r="JDW39" s="120"/>
      <c r="JDX39" s="177"/>
      <c r="JDY39" s="120"/>
      <c r="JDZ39" s="177"/>
      <c r="JEA39" s="120"/>
      <c r="JEB39" s="177"/>
      <c r="JEC39" s="120"/>
      <c r="JED39" s="177"/>
      <c r="JEE39" s="120"/>
      <c r="JEF39" s="177"/>
      <c r="JEG39" s="120"/>
      <c r="JEH39" s="177"/>
      <c r="JEI39" s="120"/>
      <c r="JEJ39" s="177"/>
      <c r="JEK39" s="120"/>
      <c r="JEL39" s="177"/>
      <c r="JEM39" s="120"/>
      <c r="JEN39" s="177"/>
      <c r="JEO39" s="120"/>
      <c r="JEP39" s="177"/>
      <c r="JEQ39" s="120"/>
      <c r="JER39" s="177"/>
      <c r="JES39" s="120"/>
      <c r="JET39" s="177"/>
      <c r="JEU39" s="120"/>
      <c r="JEV39" s="177"/>
      <c r="JEW39" s="120"/>
      <c r="JEX39" s="177"/>
      <c r="JEY39" s="120"/>
      <c r="JEZ39" s="177"/>
      <c r="JFA39" s="120"/>
      <c r="JFB39" s="177"/>
      <c r="JFC39" s="120"/>
      <c r="JFD39" s="177"/>
      <c r="JFE39" s="120"/>
      <c r="JFF39" s="177"/>
      <c r="JFG39" s="120"/>
      <c r="JFH39" s="177"/>
      <c r="JFI39" s="120"/>
      <c r="JFJ39" s="177"/>
      <c r="JFK39" s="120"/>
      <c r="JFL39" s="177"/>
      <c r="JFM39" s="120"/>
      <c r="JFN39" s="177"/>
      <c r="JFO39" s="120"/>
      <c r="JFP39" s="177"/>
      <c r="JFQ39" s="120"/>
      <c r="JFR39" s="177"/>
      <c r="JFS39" s="120"/>
      <c r="JFT39" s="177"/>
      <c r="JFU39" s="120"/>
      <c r="JFV39" s="177"/>
      <c r="JFW39" s="120"/>
      <c r="JFX39" s="177"/>
      <c r="JFY39" s="120"/>
      <c r="JFZ39" s="177"/>
      <c r="JGA39" s="120"/>
      <c r="JGB39" s="177"/>
      <c r="JGC39" s="120"/>
      <c r="JGD39" s="177"/>
      <c r="JGE39" s="120"/>
      <c r="JGF39" s="177"/>
      <c r="JGG39" s="120"/>
      <c r="JGH39" s="177"/>
      <c r="JGI39" s="120"/>
      <c r="JGJ39" s="177"/>
      <c r="JGK39" s="120"/>
      <c r="JGL39" s="177"/>
      <c r="JGM39" s="120"/>
      <c r="JGN39" s="177"/>
      <c r="JGO39" s="120"/>
      <c r="JGP39" s="177"/>
      <c r="JGQ39" s="120"/>
      <c r="JGR39" s="177"/>
      <c r="JGS39" s="120"/>
      <c r="JGT39" s="177"/>
      <c r="JGU39" s="120"/>
      <c r="JGV39" s="177"/>
      <c r="JGW39" s="120"/>
      <c r="JGX39" s="177"/>
      <c r="JGY39" s="120"/>
      <c r="JGZ39" s="177"/>
      <c r="JHA39" s="120"/>
      <c r="JHB39" s="177"/>
      <c r="JHC39" s="120"/>
      <c r="JHD39" s="177"/>
      <c r="JHE39" s="120"/>
      <c r="JHF39" s="177"/>
      <c r="JHG39" s="120"/>
      <c r="JHH39" s="177"/>
      <c r="JHI39" s="120"/>
      <c r="JHJ39" s="177"/>
      <c r="JHK39" s="120"/>
      <c r="JHL39" s="177"/>
      <c r="JHM39" s="120"/>
      <c r="JHN39" s="177"/>
      <c r="JHO39" s="120"/>
      <c r="JHP39" s="177"/>
      <c r="JHQ39" s="120"/>
      <c r="JHR39" s="177"/>
      <c r="JHS39" s="120"/>
      <c r="JHT39" s="177"/>
      <c r="JHU39" s="120"/>
      <c r="JHV39" s="177"/>
      <c r="JHW39" s="120"/>
      <c r="JHX39" s="177"/>
      <c r="JHY39" s="120"/>
      <c r="JHZ39" s="177"/>
      <c r="JIA39" s="120"/>
      <c r="JIB39" s="177"/>
      <c r="JIC39" s="120"/>
      <c r="JID39" s="177"/>
      <c r="JIE39" s="120"/>
      <c r="JIF39" s="177"/>
      <c r="JIG39" s="120"/>
      <c r="JIH39" s="177"/>
      <c r="JII39" s="120"/>
      <c r="JIJ39" s="177"/>
      <c r="JIK39" s="120"/>
      <c r="JIL39" s="177"/>
      <c r="JIM39" s="120"/>
      <c r="JIN39" s="177"/>
      <c r="JIO39" s="120"/>
      <c r="JIP39" s="177"/>
      <c r="JIQ39" s="120"/>
      <c r="JIR39" s="177"/>
      <c r="JIS39" s="120"/>
      <c r="JIT39" s="177"/>
      <c r="JIU39" s="120"/>
      <c r="JIV39" s="177"/>
      <c r="JIW39" s="120"/>
      <c r="JIX39" s="177"/>
      <c r="JIY39" s="120"/>
      <c r="JIZ39" s="177"/>
      <c r="JJA39" s="120"/>
      <c r="JJB39" s="177"/>
      <c r="JJC39" s="120"/>
      <c r="JJD39" s="177"/>
      <c r="JJE39" s="120"/>
      <c r="JJF39" s="177"/>
      <c r="JJG39" s="120"/>
      <c r="JJH39" s="177"/>
      <c r="JJI39" s="120"/>
      <c r="JJJ39" s="177"/>
      <c r="JJK39" s="120"/>
      <c r="JJL39" s="177"/>
      <c r="JJM39" s="120"/>
      <c r="JJN39" s="177"/>
      <c r="JJO39" s="120"/>
      <c r="JJP39" s="177"/>
      <c r="JJQ39" s="120"/>
      <c r="JJR39" s="177"/>
      <c r="JJS39" s="120"/>
      <c r="JJT39" s="177"/>
      <c r="JJU39" s="120"/>
      <c r="JJV39" s="177"/>
      <c r="JJW39" s="120"/>
      <c r="JJX39" s="177"/>
      <c r="JJY39" s="120"/>
      <c r="JJZ39" s="177"/>
      <c r="JKA39" s="120"/>
      <c r="JKB39" s="177"/>
      <c r="JKC39" s="120"/>
      <c r="JKD39" s="177"/>
      <c r="JKE39" s="120"/>
      <c r="JKF39" s="177"/>
      <c r="JKG39" s="120"/>
      <c r="JKH39" s="177"/>
      <c r="JKI39" s="120"/>
      <c r="JKJ39" s="177"/>
      <c r="JKK39" s="120"/>
      <c r="JKL39" s="177"/>
      <c r="JKM39" s="120"/>
      <c r="JKN39" s="177"/>
      <c r="JKO39" s="120"/>
      <c r="JKP39" s="177"/>
      <c r="JKQ39" s="120"/>
      <c r="JKR39" s="177"/>
      <c r="JKS39" s="120"/>
      <c r="JKT39" s="177"/>
      <c r="JKU39" s="120"/>
      <c r="JKV39" s="177"/>
      <c r="JKW39" s="120"/>
      <c r="JKX39" s="177"/>
      <c r="JKY39" s="120"/>
      <c r="JKZ39" s="177"/>
      <c r="JLA39" s="120"/>
      <c r="JLB39" s="177"/>
      <c r="JLC39" s="120"/>
      <c r="JLD39" s="177"/>
      <c r="JLE39" s="120"/>
      <c r="JLF39" s="177"/>
      <c r="JLG39" s="120"/>
      <c r="JLH39" s="177"/>
      <c r="JLI39" s="120"/>
      <c r="JLJ39" s="177"/>
      <c r="JLK39" s="120"/>
      <c r="JLL39" s="177"/>
      <c r="JLM39" s="120"/>
      <c r="JLN39" s="177"/>
      <c r="JLO39" s="120"/>
      <c r="JLP39" s="177"/>
      <c r="JLQ39" s="120"/>
      <c r="JLR39" s="177"/>
      <c r="JLS39" s="120"/>
      <c r="JLT39" s="177"/>
      <c r="JLU39" s="120"/>
      <c r="JLV39" s="177"/>
      <c r="JLW39" s="120"/>
      <c r="JLX39" s="177"/>
      <c r="JLY39" s="120"/>
      <c r="JLZ39" s="177"/>
      <c r="JMA39" s="120"/>
      <c r="JMB39" s="177"/>
      <c r="JMC39" s="120"/>
      <c r="JMD39" s="177"/>
      <c r="JME39" s="120"/>
      <c r="JMF39" s="177"/>
      <c r="JMG39" s="120"/>
      <c r="JMH39" s="177"/>
      <c r="JMI39" s="120"/>
      <c r="JMJ39" s="177"/>
      <c r="JMK39" s="120"/>
      <c r="JML39" s="177"/>
      <c r="JMM39" s="120"/>
      <c r="JMN39" s="177"/>
      <c r="JMO39" s="120"/>
      <c r="JMP39" s="177"/>
      <c r="JMQ39" s="120"/>
      <c r="JMR39" s="177"/>
      <c r="JMS39" s="120"/>
      <c r="JMT39" s="177"/>
      <c r="JMU39" s="120"/>
      <c r="JMV39" s="177"/>
      <c r="JMW39" s="120"/>
      <c r="JMX39" s="177"/>
      <c r="JMY39" s="120"/>
      <c r="JMZ39" s="177"/>
      <c r="JNA39" s="120"/>
      <c r="JNB39" s="177"/>
      <c r="JNC39" s="120"/>
      <c r="JND39" s="177"/>
      <c r="JNE39" s="120"/>
      <c r="JNF39" s="177"/>
      <c r="JNG39" s="120"/>
      <c r="JNH39" s="177"/>
      <c r="JNI39" s="120"/>
      <c r="JNJ39" s="177"/>
      <c r="JNK39" s="120"/>
      <c r="JNL39" s="177"/>
      <c r="JNM39" s="120"/>
      <c r="JNN39" s="177"/>
      <c r="JNO39" s="120"/>
      <c r="JNP39" s="177"/>
      <c r="JNQ39" s="120"/>
      <c r="JNR39" s="177"/>
      <c r="JNS39" s="120"/>
      <c r="JNT39" s="177"/>
      <c r="JNU39" s="120"/>
      <c r="JNV39" s="177"/>
      <c r="JNW39" s="120"/>
      <c r="JNX39" s="177"/>
      <c r="JNY39" s="120"/>
      <c r="JNZ39" s="177"/>
      <c r="JOA39" s="120"/>
      <c r="JOB39" s="177"/>
      <c r="JOC39" s="120"/>
      <c r="JOD39" s="177"/>
      <c r="JOE39" s="120"/>
      <c r="JOF39" s="177"/>
      <c r="JOG39" s="120"/>
      <c r="JOH39" s="177"/>
      <c r="JOI39" s="120"/>
      <c r="JOJ39" s="177"/>
      <c r="JOK39" s="120"/>
      <c r="JOL39" s="177"/>
      <c r="JOM39" s="120"/>
      <c r="JON39" s="177"/>
      <c r="JOO39" s="120"/>
      <c r="JOP39" s="177"/>
      <c r="JOQ39" s="120"/>
      <c r="JOR39" s="177"/>
      <c r="JOS39" s="120"/>
      <c r="JOT39" s="177"/>
      <c r="JOU39" s="120"/>
      <c r="JOV39" s="177"/>
      <c r="JOW39" s="120"/>
      <c r="JOX39" s="177"/>
      <c r="JOY39" s="120"/>
      <c r="JOZ39" s="177"/>
      <c r="JPA39" s="120"/>
      <c r="JPB39" s="177"/>
      <c r="JPC39" s="120"/>
      <c r="JPD39" s="177"/>
      <c r="JPE39" s="120"/>
      <c r="JPF39" s="177"/>
      <c r="JPG39" s="120"/>
      <c r="JPH39" s="177"/>
      <c r="JPI39" s="120"/>
      <c r="JPJ39" s="177"/>
      <c r="JPK39" s="120"/>
      <c r="JPL39" s="177"/>
      <c r="JPM39" s="120"/>
      <c r="JPN39" s="177"/>
      <c r="JPO39" s="120"/>
      <c r="JPP39" s="177"/>
      <c r="JPQ39" s="120"/>
      <c r="JPR39" s="177"/>
      <c r="JPS39" s="120"/>
      <c r="JPT39" s="177"/>
      <c r="JPU39" s="120"/>
      <c r="JPV39" s="177"/>
      <c r="JPW39" s="120"/>
      <c r="JPX39" s="177"/>
      <c r="JPY39" s="120"/>
      <c r="JPZ39" s="177"/>
      <c r="JQA39" s="120"/>
      <c r="JQB39" s="177"/>
      <c r="JQC39" s="120"/>
      <c r="JQD39" s="177"/>
      <c r="JQE39" s="120"/>
      <c r="JQF39" s="177"/>
      <c r="JQG39" s="120"/>
      <c r="JQH39" s="177"/>
      <c r="JQI39" s="120"/>
      <c r="JQJ39" s="177"/>
      <c r="JQK39" s="120"/>
      <c r="JQL39" s="177"/>
      <c r="JQM39" s="120"/>
      <c r="JQN39" s="177"/>
      <c r="JQO39" s="120"/>
      <c r="JQP39" s="177"/>
      <c r="JQQ39" s="120"/>
      <c r="JQR39" s="177"/>
      <c r="JQS39" s="120"/>
      <c r="JQT39" s="177"/>
      <c r="JQU39" s="120"/>
      <c r="JQV39" s="177"/>
      <c r="JQW39" s="120"/>
      <c r="JQX39" s="177"/>
      <c r="JQY39" s="120"/>
      <c r="JQZ39" s="177"/>
      <c r="JRA39" s="120"/>
      <c r="JRB39" s="177"/>
      <c r="JRC39" s="120"/>
      <c r="JRD39" s="177"/>
      <c r="JRE39" s="120"/>
      <c r="JRF39" s="177"/>
      <c r="JRG39" s="120"/>
      <c r="JRH39" s="177"/>
      <c r="JRI39" s="120"/>
      <c r="JRJ39" s="177"/>
      <c r="JRK39" s="120"/>
      <c r="JRL39" s="177"/>
      <c r="JRM39" s="120"/>
      <c r="JRN39" s="177"/>
      <c r="JRO39" s="120"/>
      <c r="JRP39" s="177"/>
      <c r="JRQ39" s="120"/>
      <c r="JRR39" s="177"/>
      <c r="JRS39" s="120"/>
      <c r="JRT39" s="177"/>
      <c r="JRU39" s="120"/>
      <c r="JRV39" s="177"/>
      <c r="JRW39" s="120"/>
      <c r="JRX39" s="177"/>
      <c r="JRY39" s="120"/>
      <c r="JRZ39" s="177"/>
      <c r="JSA39" s="120"/>
      <c r="JSB39" s="177"/>
      <c r="JSC39" s="120"/>
      <c r="JSD39" s="177"/>
      <c r="JSE39" s="120"/>
      <c r="JSF39" s="177"/>
      <c r="JSG39" s="120"/>
      <c r="JSH39" s="177"/>
      <c r="JSI39" s="120"/>
      <c r="JSJ39" s="177"/>
      <c r="JSK39" s="120"/>
      <c r="JSL39" s="177"/>
      <c r="JSM39" s="120"/>
      <c r="JSN39" s="177"/>
      <c r="JSO39" s="120"/>
      <c r="JSP39" s="177"/>
      <c r="JSQ39" s="120"/>
      <c r="JSR39" s="177"/>
      <c r="JSS39" s="120"/>
      <c r="JST39" s="177"/>
      <c r="JSU39" s="120"/>
      <c r="JSV39" s="177"/>
      <c r="JSW39" s="120"/>
      <c r="JSX39" s="177"/>
      <c r="JSY39" s="120"/>
      <c r="JSZ39" s="177"/>
      <c r="JTA39" s="120"/>
      <c r="JTB39" s="177"/>
      <c r="JTC39" s="120"/>
      <c r="JTD39" s="177"/>
      <c r="JTE39" s="120"/>
      <c r="JTF39" s="177"/>
      <c r="JTG39" s="120"/>
      <c r="JTH39" s="177"/>
      <c r="JTI39" s="120"/>
      <c r="JTJ39" s="177"/>
      <c r="JTK39" s="120"/>
      <c r="JTL39" s="177"/>
      <c r="JTM39" s="120"/>
      <c r="JTN39" s="177"/>
      <c r="JTO39" s="120"/>
      <c r="JTP39" s="177"/>
      <c r="JTQ39" s="120"/>
      <c r="JTR39" s="177"/>
      <c r="JTS39" s="120"/>
      <c r="JTT39" s="177"/>
      <c r="JTU39" s="120"/>
      <c r="JTV39" s="177"/>
      <c r="JTW39" s="120"/>
      <c r="JTX39" s="177"/>
      <c r="JTY39" s="120"/>
      <c r="JTZ39" s="177"/>
      <c r="JUA39" s="120"/>
      <c r="JUB39" s="177"/>
      <c r="JUC39" s="120"/>
      <c r="JUD39" s="177"/>
      <c r="JUE39" s="120"/>
      <c r="JUF39" s="177"/>
      <c r="JUG39" s="120"/>
      <c r="JUH39" s="177"/>
      <c r="JUI39" s="120"/>
      <c r="JUJ39" s="177"/>
      <c r="JUK39" s="120"/>
      <c r="JUL39" s="177"/>
      <c r="JUM39" s="120"/>
      <c r="JUN39" s="177"/>
      <c r="JUO39" s="120"/>
      <c r="JUP39" s="177"/>
      <c r="JUQ39" s="120"/>
      <c r="JUR39" s="177"/>
      <c r="JUS39" s="120"/>
      <c r="JUT39" s="177"/>
      <c r="JUU39" s="120"/>
      <c r="JUV39" s="177"/>
      <c r="JUW39" s="120"/>
      <c r="JUX39" s="177"/>
      <c r="JUY39" s="120"/>
      <c r="JUZ39" s="177"/>
      <c r="JVA39" s="120"/>
      <c r="JVB39" s="177"/>
      <c r="JVC39" s="120"/>
      <c r="JVD39" s="177"/>
      <c r="JVE39" s="120"/>
      <c r="JVF39" s="177"/>
      <c r="JVG39" s="120"/>
      <c r="JVH39" s="177"/>
      <c r="JVI39" s="120"/>
      <c r="JVJ39" s="177"/>
      <c r="JVK39" s="120"/>
      <c r="JVL39" s="177"/>
      <c r="JVM39" s="120"/>
      <c r="JVN39" s="177"/>
      <c r="JVO39" s="120"/>
      <c r="JVP39" s="177"/>
      <c r="JVQ39" s="120"/>
      <c r="JVR39" s="177"/>
      <c r="JVS39" s="120"/>
      <c r="JVT39" s="177"/>
      <c r="JVU39" s="120"/>
      <c r="JVV39" s="177"/>
      <c r="JVW39" s="120"/>
      <c r="JVX39" s="177"/>
      <c r="JVY39" s="120"/>
      <c r="JVZ39" s="177"/>
      <c r="JWA39" s="120"/>
      <c r="JWB39" s="177"/>
      <c r="JWC39" s="120"/>
      <c r="JWD39" s="177"/>
      <c r="JWE39" s="120"/>
      <c r="JWF39" s="177"/>
      <c r="JWG39" s="120"/>
      <c r="JWH39" s="177"/>
      <c r="JWI39" s="120"/>
      <c r="JWJ39" s="177"/>
      <c r="JWK39" s="120"/>
      <c r="JWL39" s="177"/>
      <c r="JWM39" s="120"/>
      <c r="JWN39" s="177"/>
      <c r="JWO39" s="120"/>
      <c r="JWP39" s="177"/>
      <c r="JWQ39" s="120"/>
      <c r="JWR39" s="177"/>
      <c r="JWS39" s="120"/>
      <c r="JWT39" s="177"/>
      <c r="JWU39" s="120"/>
      <c r="JWV39" s="177"/>
      <c r="JWW39" s="120"/>
      <c r="JWX39" s="177"/>
      <c r="JWY39" s="120"/>
      <c r="JWZ39" s="177"/>
      <c r="JXA39" s="120"/>
      <c r="JXB39" s="177"/>
      <c r="JXC39" s="120"/>
      <c r="JXD39" s="177"/>
      <c r="JXE39" s="120"/>
      <c r="JXF39" s="177"/>
      <c r="JXG39" s="120"/>
      <c r="JXH39" s="177"/>
      <c r="JXI39" s="120"/>
      <c r="JXJ39" s="177"/>
      <c r="JXK39" s="120"/>
      <c r="JXL39" s="177"/>
      <c r="JXM39" s="120"/>
      <c r="JXN39" s="177"/>
      <c r="JXO39" s="120"/>
      <c r="JXP39" s="177"/>
      <c r="JXQ39" s="120"/>
      <c r="JXR39" s="177"/>
      <c r="JXS39" s="120"/>
      <c r="JXT39" s="177"/>
      <c r="JXU39" s="120"/>
      <c r="JXV39" s="177"/>
      <c r="JXW39" s="120"/>
      <c r="JXX39" s="177"/>
      <c r="JXY39" s="120"/>
      <c r="JXZ39" s="177"/>
      <c r="JYA39" s="120"/>
      <c r="JYB39" s="177"/>
      <c r="JYC39" s="120"/>
      <c r="JYD39" s="177"/>
      <c r="JYE39" s="120"/>
      <c r="JYF39" s="177"/>
      <c r="JYG39" s="120"/>
      <c r="JYH39" s="177"/>
      <c r="JYI39" s="120"/>
      <c r="JYJ39" s="177"/>
      <c r="JYK39" s="120"/>
      <c r="JYL39" s="177"/>
      <c r="JYM39" s="120"/>
      <c r="JYN39" s="177"/>
      <c r="JYO39" s="120"/>
      <c r="JYP39" s="177"/>
      <c r="JYQ39" s="120"/>
      <c r="JYR39" s="177"/>
      <c r="JYS39" s="120"/>
      <c r="JYT39" s="177"/>
      <c r="JYU39" s="120"/>
      <c r="JYV39" s="177"/>
      <c r="JYW39" s="120"/>
      <c r="JYX39" s="177"/>
      <c r="JYY39" s="120"/>
      <c r="JYZ39" s="177"/>
      <c r="JZA39" s="120"/>
      <c r="JZB39" s="177"/>
      <c r="JZC39" s="120"/>
      <c r="JZD39" s="177"/>
      <c r="JZE39" s="120"/>
      <c r="JZF39" s="177"/>
      <c r="JZG39" s="120"/>
      <c r="JZH39" s="177"/>
      <c r="JZI39" s="120"/>
      <c r="JZJ39" s="177"/>
      <c r="JZK39" s="120"/>
      <c r="JZL39" s="177"/>
      <c r="JZM39" s="120"/>
      <c r="JZN39" s="177"/>
      <c r="JZO39" s="120"/>
      <c r="JZP39" s="177"/>
      <c r="JZQ39" s="120"/>
      <c r="JZR39" s="177"/>
      <c r="JZS39" s="120"/>
      <c r="JZT39" s="177"/>
      <c r="JZU39" s="120"/>
      <c r="JZV39" s="177"/>
      <c r="JZW39" s="120"/>
      <c r="JZX39" s="177"/>
      <c r="JZY39" s="120"/>
      <c r="JZZ39" s="177"/>
      <c r="KAA39" s="120"/>
      <c r="KAB39" s="177"/>
      <c r="KAC39" s="120"/>
      <c r="KAD39" s="177"/>
      <c r="KAE39" s="120"/>
      <c r="KAF39" s="177"/>
      <c r="KAG39" s="120"/>
      <c r="KAH39" s="177"/>
      <c r="KAI39" s="120"/>
      <c r="KAJ39" s="177"/>
      <c r="KAK39" s="120"/>
      <c r="KAL39" s="177"/>
      <c r="KAM39" s="120"/>
      <c r="KAN39" s="177"/>
      <c r="KAO39" s="120"/>
      <c r="KAP39" s="177"/>
      <c r="KAQ39" s="120"/>
      <c r="KAR39" s="177"/>
      <c r="KAS39" s="120"/>
      <c r="KAT39" s="177"/>
      <c r="KAU39" s="120"/>
      <c r="KAV39" s="177"/>
      <c r="KAW39" s="120"/>
      <c r="KAX39" s="177"/>
      <c r="KAY39" s="120"/>
      <c r="KAZ39" s="177"/>
      <c r="KBA39" s="120"/>
      <c r="KBB39" s="177"/>
      <c r="KBC39" s="120"/>
      <c r="KBD39" s="177"/>
      <c r="KBE39" s="120"/>
      <c r="KBF39" s="177"/>
      <c r="KBG39" s="120"/>
      <c r="KBH39" s="177"/>
      <c r="KBI39" s="120"/>
      <c r="KBJ39" s="177"/>
      <c r="KBK39" s="120"/>
      <c r="KBL39" s="177"/>
      <c r="KBM39" s="120"/>
      <c r="KBN39" s="177"/>
      <c r="KBO39" s="120"/>
      <c r="KBP39" s="177"/>
      <c r="KBQ39" s="120"/>
      <c r="KBR39" s="177"/>
      <c r="KBS39" s="120"/>
      <c r="KBT39" s="177"/>
      <c r="KBU39" s="120"/>
      <c r="KBV39" s="177"/>
      <c r="KBW39" s="120"/>
      <c r="KBX39" s="177"/>
      <c r="KBY39" s="120"/>
      <c r="KBZ39" s="177"/>
      <c r="KCA39" s="120"/>
      <c r="KCB39" s="177"/>
      <c r="KCC39" s="120"/>
      <c r="KCD39" s="177"/>
      <c r="KCE39" s="120"/>
      <c r="KCF39" s="177"/>
      <c r="KCG39" s="120"/>
      <c r="KCH39" s="177"/>
      <c r="KCI39" s="120"/>
      <c r="KCJ39" s="177"/>
      <c r="KCK39" s="120"/>
      <c r="KCL39" s="177"/>
      <c r="KCM39" s="120"/>
      <c r="KCN39" s="177"/>
      <c r="KCO39" s="120"/>
      <c r="KCP39" s="177"/>
      <c r="KCQ39" s="120"/>
      <c r="KCR39" s="177"/>
      <c r="KCS39" s="120"/>
      <c r="KCT39" s="177"/>
      <c r="KCU39" s="120"/>
      <c r="KCV39" s="177"/>
      <c r="KCW39" s="120"/>
      <c r="KCX39" s="177"/>
      <c r="KCY39" s="120"/>
      <c r="KCZ39" s="177"/>
      <c r="KDA39" s="120"/>
      <c r="KDB39" s="177"/>
      <c r="KDC39" s="120"/>
      <c r="KDD39" s="177"/>
      <c r="KDE39" s="120"/>
      <c r="KDF39" s="177"/>
      <c r="KDG39" s="120"/>
      <c r="KDH39" s="177"/>
      <c r="KDI39" s="120"/>
      <c r="KDJ39" s="177"/>
      <c r="KDK39" s="120"/>
      <c r="KDL39" s="177"/>
      <c r="KDM39" s="120"/>
      <c r="KDN39" s="177"/>
      <c r="KDO39" s="120"/>
      <c r="KDP39" s="177"/>
      <c r="KDQ39" s="120"/>
      <c r="KDR39" s="177"/>
      <c r="KDS39" s="120"/>
      <c r="KDT39" s="177"/>
      <c r="KDU39" s="120"/>
      <c r="KDV39" s="177"/>
      <c r="KDW39" s="120"/>
      <c r="KDX39" s="177"/>
      <c r="KDY39" s="120"/>
      <c r="KDZ39" s="177"/>
      <c r="KEA39" s="120"/>
      <c r="KEB39" s="177"/>
      <c r="KEC39" s="120"/>
      <c r="KED39" s="177"/>
      <c r="KEE39" s="120"/>
      <c r="KEF39" s="177"/>
      <c r="KEG39" s="120"/>
      <c r="KEH39" s="177"/>
      <c r="KEI39" s="120"/>
      <c r="KEJ39" s="177"/>
      <c r="KEK39" s="120"/>
      <c r="KEL39" s="177"/>
      <c r="KEM39" s="120"/>
      <c r="KEN39" s="177"/>
      <c r="KEO39" s="120"/>
      <c r="KEP39" s="177"/>
      <c r="KEQ39" s="120"/>
      <c r="KER39" s="177"/>
      <c r="KES39" s="120"/>
      <c r="KET39" s="177"/>
      <c r="KEU39" s="120"/>
      <c r="KEV39" s="177"/>
      <c r="KEW39" s="120"/>
      <c r="KEX39" s="177"/>
      <c r="KEY39" s="120"/>
      <c r="KEZ39" s="177"/>
      <c r="KFA39" s="120"/>
      <c r="KFB39" s="177"/>
      <c r="KFC39" s="120"/>
      <c r="KFD39" s="177"/>
      <c r="KFE39" s="120"/>
      <c r="KFF39" s="177"/>
      <c r="KFG39" s="120"/>
      <c r="KFH39" s="177"/>
      <c r="KFI39" s="120"/>
      <c r="KFJ39" s="177"/>
      <c r="KFK39" s="120"/>
      <c r="KFL39" s="177"/>
      <c r="KFM39" s="120"/>
      <c r="KFN39" s="177"/>
      <c r="KFO39" s="120"/>
      <c r="KFP39" s="177"/>
      <c r="KFQ39" s="120"/>
      <c r="KFR39" s="177"/>
      <c r="KFS39" s="120"/>
      <c r="KFT39" s="177"/>
      <c r="KFU39" s="120"/>
      <c r="KFV39" s="177"/>
      <c r="KFW39" s="120"/>
      <c r="KFX39" s="177"/>
      <c r="KFY39" s="120"/>
      <c r="KFZ39" s="177"/>
      <c r="KGA39" s="120"/>
      <c r="KGB39" s="177"/>
      <c r="KGC39" s="120"/>
      <c r="KGD39" s="177"/>
      <c r="KGE39" s="120"/>
      <c r="KGF39" s="177"/>
      <c r="KGG39" s="120"/>
      <c r="KGH39" s="177"/>
      <c r="KGI39" s="120"/>
      <c r="KGJ39" s="177"/>
      <c r="KGK39" s="120"/>
      <c r="KGL39" s="177"/>
      <c r="KGM39" s="120"/>
      <c r="KGN39" s="177"/>
      <c r="KGO39" s="120"/>
      <c r="KGP39" s="177"/>
      <c r="KGQ39" s="120"/>
      <c r="KGR39" s="177"/>
      <c r="KGS39" s="120"/>
      <c r="KGT39" s="177"/>
      <c r="KGU39" s="120"/>
      <c r="KGV39" s="177"/>
      <c r="KGW39" s="120"/>
      <c r="KGX39" s="177"/>
      <c r="KGY39" s="120"/>
      <c r="KGZ39" s="177"/>
      <c r="KHA39" s="120"/>
      <c r="KHB39" s="177"/>
      <c r="KHC39" s="120"/>
      <c r="KHD39" s="177"/>
      <c r="KHE39" s="120"/>
      <c r="KHF39" s="177"/>
      <c r="KHG39" s="120"/>
      <c r="KHH39" s="177"/>
      <c r="KHI39" s="120"/>
      <c r="KHJ39" s="177"/>
      <c r="KHK39" s="120"/>
      <c r="KHL39" s="177"/>
      <c r="KHM39" s="120"/>
      <c r="KHN39" s="177"/>
      <c r="KHO39" s="120"/>
      <c r="KHP39" s="177"/>
      <c r="KHQ39" s="120"/>
      <c r="KHR39" s="177"/>
      <c r="KHS39" s="120"/>
      <c r="KHT39" s="177"/>
      <c r="KHU39" s="120"/>
      <c r="KHV39" s="177"/>
      <c r="KHW39" s="120"/>
      <c r="KHX39" s="177"/>
      <c r="KHY39" s="120"/>
      <c r="KHZ39" s="177"/>
      <c r="KIA39" s="120"/>
      <c r="KIB39" s="177"/>
      <c r="KIC39" s="120"/>
      <c r="KID39" s="177"/>
      <c r="KIE39" s="120"/>
      <c r="KIF39" s="177"/>
      <c r="KIG39" s="120"/>
      <c r="KIH39" s="177"/>
      <c r="KII39" s="120"/>
      <c r="KIJ39" s="177"/>
      <c r="KIK39" s="120"/>
      <c r="KIL39" s="177"/>
      <c r="KIM39" s="120"/>
      <c r="KIN39" s="177"/>
      <c r="KIO39" s="120"/>
      <c r="KIP39" s="177"/>
      <c r="KIQ39" s="120"/>
      <c r="KIR39" s="177"/>
      <c r="KIS39" s="120"/>
      <c r="KIT39" s="177"/>
      <c r="KIU39" s="120"/>
      <c r="KIV39" s="177"/>
      <c r="KIW39" s="120"/>
      <c r="KIX39" s="177"/>
      <c r="KIY39" s="120"/>
      <c r="KIZ39" s="177"/>
      <c r="KJA39" s="120"/>
      <c r="KJB39" s="177"/>
      <c r="KJC39" s="120"/>
      <c r="KJD39" s="177"/>
      <c r="KJE39" s="120"/>
      <c r="KJF39" s="177"/>
      <c r="KJG39" s="120"/>
      <c r="KJH39" s="177"/>
      <c r="KJI39" s="120"/>
      <c r="KJJ39" s="177"/>
      <c r="KJK39" s="120"/>
      <c r="KJL39" s="177"/>
      <c r="KJM39" s="120"/>
      <c r="KJN39" s="177"/>
      <c r="KJO39" s="120"/>
      <c r="KJP39" s="177"/>
      <c r="KJQ39" s="120"/>
      <c r="KJR39" s="177"/>
      <c r="KJS39" s="120"/>
      <c r="KJT39" s="177"/>
      <c r="KJU39" s="120"/>
      <c r="KJV39" s="177"/>
      <c r="KJW39" s="120"/>
      <c r="KJX39" s="177"/>
      <c r="KJY39" s="120"/>
      <c r="KJZ39" s="177"/>
      <c r="KKA39" s="120"/>
      <c r="KKB39" s="177"/>
      <c r="KKC39" s="120"/>
      <c r="KKD39" s="177"/>
      <c r="KKE39" s="120"/>
      <c r="KKF39" s="177"/>
      <c r="KKG39" s="120"/>
      <c r="KKH39" s="177"/>
      <c r="KKI39" s="120"/>
      <c r="KKJ39" s="177"/>
      <c r="KKK39" s="120"/>
      <c r="KKL39" s="177"/>
      <c r="KKM39" s="120"/>
      <c r="KKN39" s="177"/>
      <c r="KKO39" s="120"/>
      <c r="KKP39" s="177"/>
      <c r="KKQ39" s="120"/>
      <c r="KKR39" s="177"/>
      <c r="KKS39" s="120"/>
      <c r="KKT39" s="177"/>
      <c r="KKU39" s="120"/>
      <c r="KKV39" s="177"/>
      <c r="KKW39" s="120"/>
      <c r="KKX39" s="177"/>
      <c r="KKY39" s="120"/>
      <c r="KKZ39" s="177"/>
      <c r="KLA39" s="120"/>
      <c r="KLB39" s="177"/>
      <c r="KLC39" s="120"/>
      <c r="KLD39" s="177"/>
      <c r="KLE39" s="120"/>
      <c r="KLF39" s="177"/>
      <c r="KLG39" s="120"/>
      <c r="KLH39" s="177"/>
      <c r="KLI39" s="120"/>
      <c r="KLJ39" s="177"/>
      <c r="KLK39" s="120"/>
      <c r="KLL39" s="177"/>
      <c r="KLM39" s="120"/>
      <c r="KLN39" s="177"/>
      <c r="KLO39" s="120"/>
      <c r="KLP39" s="177"/>
      <c r="KLQ39" s="120"/>
      <c r="KLR39" s="177"/>
      <c r="KLS39" s="120"/>
      <c r="KLT39" s="177"/>
      <c r="KLU39" s="120"/>
      <c r="KLV39" s="177"/>
      <c r="KLW39" s="120"/>
      <c r="KLX39" s="177"/>
      <c r="KLY39" s="120"/>
      <c r="KLZ39" s="177"/>
      <c r="KMA39" s="120"/>
      <c r="KMB39" s="177"/>
      <c r="KMC39" s="120"/>
      <c r="KMD39" s="177"/>
      <c r="KME39" s="120"/>
      <c r="KMF39" s="177"/>
      <c r="KMG39" s="120"/>
      <c r="KMH39" s="177"/>
      <c r="KMI39" s="120"/>
      <c r="KMJ39" s="177"/>
      <c r="KMK39" s="120"/>
      <c r="KML39" s="177"/>
      <c r="KMM39" s="120"/>
      <c r="KMN39" s="177"/>
      <c r="KMO39" s="120"/>
      <c r="KMP39" s="177"/>
      <c r="KMQ39" s="120"/>
      <c r="KMR39" s="177"/>
      <c r="KMS39" s="120"/>
      <c r="KMT39" s="177"/>
      <c r="KMU39" s="120"/>
      <c r="KMV39" s="177"/>
      <c r="KMW39" s="120"/>
      <c r="KMX39" s="177"/>
      <c r="KMY39" s="120"/>
      <c r="KMZ39" s="177"/>
      <c r="KNA39" s="120"/>
      <c r="KNB39" s="177"/>
      <c r="KNC39" s="120"/>
      <c r="KND39" s="177"/>
      <c r="KNE39" s="120"/>
      <c r="KNF39" s="177"/>
      <c r="KNG39" s="120"/>
      <c r="KNH39" s="177"/>
      <c r="KNI39" s="120"/>
      <c r="KNJ39" s="177"/>
      <c r="KNK39" s="120"/>
      <c r="KNL39" s="177"/>
      <c r="KNM39" s="120"/>
      <c r="KNN39" s="177"/>
      <c r="KNO39" s="120"/>
      <c r="KNP39" s="177"/>
      <c r="KNQ39" s="120"/>
      <c r="KNR39" s="177"/>
      <c r="KNS39" s="120"/>
      <c r="KNT39" s="177"/>
      <c r="KNU39" s="120"/>
      <c r="KNV39" s="177"/>
      <c r="KNW39" s="120"/>
      <c r="KNX39" s="177"/>
      <c r="KNY39" s="120"/>
      <c r="KNZ39" s="177"/>
      <c r="KOA39" s="120"/>
      <c r="KOB39" s="177"/>
      <c r="KOC39" s="120"/>
      <c r="KOD39" s="177"/>
      <c r="KOE39" s="120"/>
      <c r="KOF39" s="177"/>
      <c r="KOG39" s="120"/>
      <c r="KOH39" s="177"/>
      <c r="KOI39" s="120"/>
      <c r="KOJ39" s="177"/>
      <c r="KOK39" s="120"/>
      <c r="KOL39" s="177"/>
      <c r="KOM39" s="120"/>
      <c r="KON39" s="177"/>
      <c r="KOO39" s="120"/>
      <c r="KOP39" s="177"/>
      <c r="KOQ39" s="120"/>
      <c r="KOR39" s="177"/>
      <c r="KOS39" s="120"/>
      <c r="KOT39" s="177"/>
      <c r="KOU39" s="120"/>
      <c r="KOV39" s="177"/>
      <c r="KOW39" s="120"/>
      <c r="KOX39" s="177"/>
      <c r="KOY39" s="120"/>
      <c r="KOZ39" s="177"/>
      <c r="KPA39" s="120"/>
      <c r="KPB39" s="177"/>
      <c r="KPC39" s="120"/>
      <c r="KPD39" s="177"/>
      <c r="KPE39" s="120"/>
      <c r="KPF39" s="177"/>
      <c r="KPG39" s="120"/>
      <c r="KPH39" s="177"/>
      <c r="KPI39" s="120"/>
      <c r="KPJ39" s="177"/>
      <c r="KPK39" s="120"/>
      <c r="KPL39" s="177"/>
      <c r="KPM39" s="120"/>
      <c r="KPN39" s="177"/>
      <c r="KPO39" s="120"/>
      <c r="KPP39" s="177"/>
      <c r="KPQ39" s="120"/>
      <c r="KPR39" s="177"/>
      <c r="KPS39" s="120"/>
      <c r="KPT39" s="177"/>
      <c r="KPU39" s="120"/>
      <c r="KPV39" s="177"/>
      <c r="KPW39" s="120"/>
      <c r="KPX39" s="177"/>
      <c r="KPY39" s="120"/>
      <c r="KPZ39" s="177"/>
      <c r="KQA39" s="120"/>
      <c r="KQB39" s="177"/>
      <c r="KQC39" s="120"/>
      <c r="KQD39" s="177"/>
      <c r="KQE39" s="120"/>
      <c r="KQF39" s="177"/>
      <c r="KQG39" s="120"/>
      <c r="KQH39" s="177"/>
      <c r="KQI39" s="120"/>
      <c r="KQJ39" s="177"/>
      <c r="KQK39" s="120"/>
      <c r="KQL39" s="177"/>
      <c r="KQM39" s="120"/>
      <c r="KQN39" s="177"/>
      <c r="KQO39" s="120"/>
      <c r="KQP39" s="177"/>
      <c r="KQQ39" s="120"/>
      <c r="KQR39" s="177"/>
      <c r="KQS39" s="120"/>
      <c r="KQT39" s="177"/>
      <c r="KQU39" s="120"/>
      <c r="KQV39" s="177"/>
      <c r="KQW39" s="120"/>
      <c r="KQX39" s="177"/>
      <c r="KQY39" s="120"/>
      <c r="KQZ39" s="177"/>
      <c r="KRA39" s="120"/>
      <c r="KRB39" s="177"/>
      <c r="KRC39" s="120"/>
      <c r="KRD39" s="177"/>
      <c r="KRE39" s="120"/>
      <c r="KRF39" s="177"/>
      <c r="KRG39" s="120"/>
      <c r="KRH39" s="177"/>
      <c r="KRI39" s="120"/>
      <c r="KRJ39" s="177"/>
      <c r="KRK39" s="120"/>
      <c r="KRL39" s="177"/>
      <c r="KRM39" s="120"/>
      <c r="KRN39" s="177"/>
      <c r="KRO39" s="120"/>
      <c r="KRP39" s="177"/>
      <c r="KRQ39" s="120"/>
      <c r="KRR39" s="177"/>
      <c r="KRS39" s="120"/>
      <c r="KRT39" s="177"/>
      <c r="KRU39" s="120"/>
      <c r="KRV39" s="177"/>
      <c r="KRW39" s="120"/>
      <c r="KRX39" s="177"/>
      <c r="KRY39" s="120"/>
      <c r="KRZ39" s="177"/>
      <c r="KSA39" s="120"/>
      <c r="KSB39" s="177"/>
      <c r="KSC39" s="120"/>
      <c r="KSD39" s="177"/>
      <c r="KSE39" s="120"/>
      <c r="KSF39" s="177"/>
      <c r="KSG39" s="120"/>
      <c r="KSH39" s="177"/>
      <c r="KSI39" s="120"/>
      <c r="KSJ39" s="177"/>
      <c r="KSK39" s="120"/>
      <c r="KSL39" s="177"/>
      <c r="KSM39" s="120"/>
      <c r="KSN39" s="177"/>
      <c r="KSO39" s="120"/>
      <c r="KSP39" s="177"/>
      <c r="KSQ39" s="120"/>
      <c r="KSR39" s="177"/>
      <c r="KSS39" s="120"/>
      <c r="KST39" s="177"/>
      <c r="KSU39" s="120"/>
      <c r="KSV39" s="177"/>
      <c r="KSW39" s="120"/>
      <c r="KSX39" s="177"/>
      <c r="KSY39" s="120"/>
      <c r="KSZ39" s="177"/>
      <c r="KTA39" s="120"/>
      <c r="KTB39" s="177"/>
      <c r="KTC39" s="120"/>
      <c r="KTD39" s="177"/>
      <c r="KTE39" s="120"/>
      <c r="KTF39" s="177"/>
      <c r="KTG39" s="120"/>
      <c r="KTH39" s="177"/>
      <c r="KTI39" s="120"/>
      <c r="KTJ39" s="177"/>
      <c r="KTK39" s="120"/>
      <c r="KTL39" s="177"/>
      <c r="KTM39" s="120"/>
      <c r="KTN39" s="177"/>
      <c r="KTO39" s="120"/>
      <c r="KTP39" s="177"/>
      <c r="KTQ39" s="120"/>
      <c r="KTR39" s="177"/>
      <c r="KTS39" s="120"/>
      <c r="KTT39" s="177"/>
      <c r="KTU39" s="120"/>
      <c r="KTV39" s="177"/>
      <c r="KTW39" s="120"/>
      <c r="KTX39" s="177"/>
      <c r="KTY39" s="120"/>
      <c r="KTZ39" s="177"/>
      <c r="KUA39" s="120"/>
      <c r="KUB39" s="177"/>
      <c r="KUC39" s="120"/>
      <c r="KUD39" s="177"/>
      <c r="KUE39" s="120"/>
      <c r="KUF39" s="177"/>
      <c r="KUG39" s="120"/>
      <c r="KUH39" s="177"/>
      <c r="KUI39" s="120"/>
      <c r="KUJ39" s="177"/>
      <c r="KUK39" s="120"/>
      <c r="KUL39" s="177"/>
      <c r="KUM39" s="120"/>
      <c r="KUN39" s="177"/>
      <c r="KUO39" s="120"/>
      <c r="KUP39" s="177"/>
      <c r="KUQ39" s="120"/>
      <c r="KUR39" s="177"/>
      <c r="KUS39" s="120"/>
      <c r="KUT39" s="177"/>
      <c r="KUU39" s="120"/>
      <c r="KUV39" s="177"/>
      <c r="KUW39" s="120"/>
      <c r="KUX39" s="177"/>
      <c r="KUY39" s="120"/>
      <c r="KUZ39" s="177"/>
      <c r="KVA39" s="120"/>
      <c r="KVB39" s="177"/>
      <c r="KVC39" s="120"/>
      <c r="KVD39" s="177"/>
      <c r="KVE39" s="120"/>
      <c r="KVF39" s="177"/>
      <c r="KVG39" s="120"/>
      <c r="KVH39" s="177"/>
      <c r="KVI39" s="120"/>
      <c r="KVJ39" s="177"/>
      <c r="KVK39" s="120"/>
      <c r="KVL39" s="177"/>
      <c r="KVM39" s="120"/>
      <c r="KVN39" s="177"/>
      <c r="KVO39" s="120"/>
      <c r="KVP39" s="177"/>
      <c r="KVQ39" s="120"/>
      <c r="KVR39" s="177"/>
      <c r="KVS39" s="120"/>
      <c r="KVT39" s="177"/>
      <c r="KVU39" s="120"/>
      <c r="KVV39" s="177"/>
      <c r="KVW39" s="120"/>
      <c r="KVX39" s="177"/>
      <c r="KVY39" s="120"/>
      <c r="KVZ39" s="177"/>
      <c r="KWA39" s="120"/>
      <c r="KWB39" s="177"/>
      <c r="KWC39" s="120"/>
      <c r="KWD39" s="177"/>
      <c r="KWE39" s="120"/>
      <c r="KWF39" s="177"/>
      <c r="KWG39" s="120"/>
      <c r="KWH39" s="177"/>
      <c r="KWI39" s="120"/>
      <c r="KWJ39" s="177"/>
      <c r="KWK39" s="120"/>
      <c r="KWL39" s="177"/>
      <c r="KWM39" s="120"/>
      <c r="KWN39" s="177"/>
      <c r="KWO39" s="120"/>
      <c r="KWP39" s="177"/>
      <c r="KWQ39" s="120"/>
      <c r="KWR39" s="177"/>
      <c r="KWS39" s="120"/>
      <c r="KWT39" s="177"/>
      <c r="KWU39" s="120"/>
      <c r="KWV39" s="177"/>
      <c r="KWW39" s="120"/>
      <c r="KWX39" s="177"/>
      <c r="KWY39" s="120"/>
      <c r="KWZ39" s="177"/>
      <c r="KXA39" s="120"/>
      <c r="KXB39" s="177"/>
      <c r="KXC39" s="120"/>
      <c r="KXD39" s="177"/>
      <c r="KXE39" s="120"/>
      <c r="KXF39" s="177"/>
      <c r="KXG39" s="120"/>
      <c r="KXH39" s="177"/>
      <c r="KXI39" s="120"/>
      <c r="KXJ39" s="177"/>
      <c r="KXK39" s="120"/>
      <c r="KXL39" s="177"/>
      <c r="KXM39" s="120"/>
      <c r="KXN39" s="177"/>
      <c r="KXO39" s="120"/>
      <c r="KXP39" s="177"/>
      <c r="KXQ39" s="120"/>
      <c r="KXR39" s="177"/>
      <c r="KXS39" s="120"/>
      <c r="KXT39" s="177"/>
      <c r="KXU39" s="120"/>
      <c r="KXV39" s="177"/>
      <c r="KXW39" s="120"/>
      <c r="KXX39" s="177"/>
      <c r="KXY39" s="120"/>
      <c r="KXZ39" s="177"/>
      <c r="KYA39" s="120"/>
      <c r="KYB39" s="177"/>
      <c r="KYC39" s="120"/>
      <c r="KYD39" s="177"/>
      <c r="KYE39" s="120"/>
      <c r="KYF39" s="177"/>
      <c r="KYG39" s="120"/>
      <c r="KYH39" s="177"/>
      <c r="KYI39" s="120"/>
      <c r="KYJ39" s="177"/>
      <c r="KYK39" s="120"/>
      <c r="KYL39" s="177"/>
      <c r="KYM39" s="120"/>
      <c r="KYN39" s="177"/>
      <c r="KYO39" s="120"/>
      <c r="KYP39" s="177"/>
      <c r="KYQ39" s="120"/>
      <c r="KYR39" s="177"/>
      <c r="KYS39" s="120"/>
      <c r="KYT39" s="177"/>
      <c r="KYU39" s="120"/>
      <c r="KYV39" s="177"/>
      <c r="KYW39" s="120"/>
      <c r="KYX39" s="177"/>
      <c r="KYY39" s="120"/>
      <c r="KYZ39" s="177"/>
      <c r="KZA39" s="120"/>
      <c r="KZB39" s="177"/>
      <c r="KZC39" s="120"/>
      <c r="KZD39" s="177"/>
      <c r="KZE39" s="120"/>
      <c r="KZF39" s="177"/>
      <c r="KZG39" s="120"/>
      <c r="KZH39" s="177"/>
      <c r="KZI39" s="120"/>
      <c r="KZJ39" s="177"/>
      <c r="KZK39" s="120"/>
      <c r="KZL39" s="177"/>
      <c r="KZM39" s="120"/>
      <c r="KZN39" s="177"/>
      <c r="KZO39" s="120"/>
      <c r="KZP39" s="177"/>
      <c r="KZQ39" s="120"/>
      <c r="KZR39" s="177"/>
      <c r="KZS39" s="120"/>
      <c r="KZT39" s="177"/>
      <c r="KZU39" s="120"/>
      <c r="KZV39" s="177"/>
      <c r="KZW39" s="120"/>
      <c r="KZX39" s="177"/>
      <c r="KZY39" s="120"/>
      <c r="KZZ39" s="177"/>
      <c r="LAA39" s="120"/>
      <c r="LAB39" s="177"/>
      <c r="LAC39" s="120"/>
      <c r="LAD39" s="177"/>
      <c r="LAE39" s="120"/>
      <c r="LAF39" s="177"/>
      <c r="LAG39" s="120"/>
      <c r="LAH39" s="177"/>
      <c r="LAI39" s="120"/>
      <c r="LAJ39" s="177"/>
      <c r="LAK39" s="120"/>
      <c r="LAL39" s="177"/>
      <c r="LAM39" s="120"/>
      <c r="LAN39" s="177"/>
      <c r="LAO39" s="120"/>
      <c r="LAP39" s="177"/>
      <c r="LAQ39" s="120"/>
      <c r="LAR39" s="177"/>
      <c r="LAS39" s="120"/>
      <c r="LAT39" s="177"/>
      <c r="LAU39" s="120"/>
      <c r="LAV39" s="177"/>
      <c r="LAW39" s="120"/>
      <c r="LAX39" s="177"/>
      <c r="LAY39" s="120"/>
      <c r="LAZ39" s="177"/>
      <c r="LBA39" s="120"/>
      <c r="LBB39" s="177"/>
      <c r="LBC39" s="120"/>
      <c r="LBD39" s="177"/>
      <c r="LBE39" s="120"/>
      <c r="LBF39" s="177"/>
      <c r="LBG39" s="120"/>
      <c r="LBH39" s="177"/>
      <c r="LBI39" s="120"/>
      <c r="LBJ39" s="177"/>
      <c r="LBK39" s="120"/>
      <c r="LBL39" s="177"/>
      <c r="LBM39" s="120"/>
      <c r="LBN39" s="177"/>
      <c r="LBO39" s="120"/>
      <c r="LBP39" s="177"/>
      <c r="LBQ39" s="120"/>
      <c r="LBR39" s="177"/>
      <c r="LBS39" s="120"/>
      <c r="LBT39" s="177"/>
      <c r="LBU39" s="120"/>
      <c r="LBV39" s="177"/>
      <c r="LBW39" s="120"/>
      <c r="LBX39" s="177"/>
      <c r="LBY39" s="120"/>
      <c r="LBZ39" s="177"/>
      <c r="LCA39" s="120"/>
      <c r="LCB39" s="177"/>
      <c r="LCC39" s="120"/>
      <c r="LCD39" s="177"/>
      <c r="LCE39" s="120"/>
      <c r="LCF39" s="177"/>
      <c r="LCG39" s="120"/>
      <c r="LCH39" s="177"/>
      <c r="LCI39" s="120"/>
      <c r="LCJ39" s="177"/>
      <c r="LCK39" s="120"/>
      <c r="LCL39" s="177"/>
      <c r="LCM39" s="120"/>
      <c r="LCN39" s="177"/>
      <c r="LCO39" s="120"/>
      <c r="LCP39" s="177"/>
      <c r="LCQ39" s="120"/>
      <c r="LCR39" s="177"/>
      <c r="LCS39" s="120"/>
      <c r="LCT39" s="177"/>
      <c r="LCU39" s="120"/>
      <c r="LCV39" s="177"/>
      <c r="LCW39" s="120"/>
      <c r="LCX39" s="177"/>
      <c r="LCY39" s="120"/>
      <c r="LCZ39" s="177"/>
      <c r="LDA39" s="120"/>
      <c r="LDB39" s="177"/>
      <c r="LDC39" s="120"/>
      <c r="LDD39" s="177"/>
      <c r="LDE39" s="120"/>
      <c r="LDF39" s="177"/>
      <c r="LDG39" s="120"/>
      <c r="LDH39" s="177"/>
      <c r="LDI39" s="120"/>
      <c r="LDJ39" s="177"/>
      <c r="LDK39" s="120"/>
      <c r="LDL39" s="177"/>
      <c r="LDM39" s="120"/>
      <c r="LDN39" s="177"/>
      <c r="LDO39" s="120"/>
      <c r="LDP39" s="177"/>
      <c r="LDQ39" s="120"/>
      <c r="LDR39" s="177"/>
      <c r="LDS39" s="120"/>
      <c r="LDT39" s="177"/>
      <c r="LDU39" s="120"/>
      <c r="LDV39" s="177"/>
      <c r="LDW39" s="120"/>
      <c r="LDX39" s="177"/>
      <c r="LDY39" s="120"/>
      <c r="LDZ39" s="177"/>
      <c r="LEA39" s="120"/>
      <c r="LEB39" s="177"/>
      <c r="LEC39" s="120"/>
      <c r="LED39" s="177"/>
      <c r="LEE39" s="120"/>
      <c r="LEF39" s="177"/>
      <c r="LEG39" s="120"/>
      <c r="LEH39" s="177"/>
      <c r="LEI39" s="120"/>
      <c r="LEJ39" s="177"/>
      <c r="LEK39" s="120"/>
      <c r="LEL39" s="177"/>
      <c r="LEM39" s="120"/>
      <c r="LEN39" s="177"/>
      <c r="LEO39" s="120"/>
      <c r="LEP39" s="177"/>
      <c r="LEQ39" s="120"/>
      <c r="LER39" s="177"/>
      <c r="LES39" s="120"/>
      <c r="LET39" s="177"/>
      <c r="LEU39" s="120"/>
      <c r="LEV39" s="177"/>
      <c r="LEW39" s="120"/>
      <c r="LEX39" s="177"/>
      <c r="LEY39" s="120"/>
      <c r="LEZ39" s="177"/>
      <c r="LFA39" s="120"/>
      <c r="LFB39" s="177"/>
      <c r="LFC39" s="120"/>
      <c r="LFD39" s="177"/>
      <c r="LFE39" s="120"/>
      <c r="LFF39" s="177"/>
      <c r="LFG39" s="120"/>
      <c r="LFH39" s="177"/>
      <c r="LFI39" s="120"/>
      <c r="LFJ39" s="177"/>
      <c r="LFK39" s="120"/>
      <c r="LFL39" s="177"/>
      <c r="LFM39" s="120"/>
      <c r="LFN39" s="177"/>
      <c r="LFO39" s="120"/>
      <c r="LFP39" s="177"/>
      <c r="LFQ39" s="120"/>
      <c r="LFR39" s="177"/>
      <c r="LFS39" s="120"/>
      <c r="LFT39" s="177"/>
      <c r="LFU39" s="120"/>
      <c r="LFV39" s="177"/>
      <c r="LFW39" s="120"/>
      <c r="LFX39" s="177"/>
      <c r="LFY39" s="120"/>
      <c r="LFZ39" s="177"/>
      <c r="LGA39" s="120"/>
      <c r="LGB39" s="177"/>
      <c r="LGC39" s="120"/>
      <c r="LGD39" s="177"/>
      <c r="LGE39" s="120"/>
      <c r="LGF39" s="177"/>
      <c r="LGG39" s="120"/>
      <c r="LGH39" s="177"/>
      <c r="LGI39" s="120"/>
      <c r="LGJ39" s="177"/>
      <c r="LGK39" s="120"/>
      <c r="LGL39" s="177"/>
      <c r="LGM39" s="120"/>
      <c r="LGN39" s="177"/>
      <c r="LGO39" s="120"/>
      <c r="LGP39" s="177"/>
      <c r="LGQ39" s="120"/>
      <c r="LGR39" s="177"/>
      <c r="LGS39" s="120"/>
      <c r="LGT39" s="177"/>
      <c r="LGU39" s="120"/>
      <c r="LGV39" s="177"/>
      <c r="LGW39" s="120"/>
      <c r="LGX39" s="177"/>
      <c r="LGY39" s="120"/>
      <c r="LGZ39" s="177"/>
      <c r="LHA39" s="120"/>
      <c r="LHB39" s="177"/>
      <c r="LHC39" s="120"/>
      <c r="LHD39" s="177"/>
      <c r="LHE39" s="120"/>
      <c r="LHF39" s="177"/>
      <c r="LHG39" s="120"/>
      <c r="LHH39" s="177"/>
      <c r="LHI39" s="120"/>
      <c r="LHJ39" s="177"/>
      <c r="LHK39" s="120"/>
      <c r="LHL39" s="177"/>
      <c r="LHM39" s="120"/>
      <c r="LHN39" s="177"/>
      <c r="LHO39" s="120"/>
      <c r="LHP39" s="177"/>
      <c r="LHQ39" s="120"/>
      <c r="LHR39" s="177"/>
      <c r="LHS39" s="120"/>
      <c r="LHT39" s="177"/>
      <c r="LHU39" s="120"/>
      <c r="LHV39" s="177"/>
      <c r="LHW39" s="120"/>
      <c r="LHX39" s="177"/>
      <c r="LHY39" s="120"/>
      <c r="LHZ39" s="177"/>
      <c r="LIA39" s="120"/>
      <c r="LIB39" s="177"/>
      <c r="LIC39" s="120"/>
      <c r="LID39" s="177"/>
      <c r="LIE39" s="120"/>
      <c r="LIF39" s="177"/>
      <c r="LIG39" s="120"/>
      <c r="LIH39" s="177"/>
      <c r="LII39" s="120"/>
      <c r="LIJ39" s="177"/>
      <c r="LIK39" s="120"/>
      <c r="LIL39" s="177"/>
      <c r="LIM39" s="120"/>
      <c r="LIN39" s="177"/>
      <c r="LIO39" s="120"/>
      <c r="LIP39" s="177"/>
      <c r="LIQ39" s="120"/>
      <c r="LIR39" s="177"/>
      <c r="LIS39" s="120"/>
      <c r="LIT39" s="177"/>
      <c r="LIU39" s="120"/>
      <c r="LIV39" s="177"/>
      <c r="LIW39" s="120"/>
      <c r="LIX39" s="177"/>
      <c r="LIY39" s="120"/>
      <c r="LIZ39" s="177"/>
      <c r="LJA39" s="120"/>
      <c r="LJB39" s="177"/>
      <c r="LJC39" s="120"/>
      <c r="LJD39" s="177"/>
      <c r="LJE39" s="120"/>
      <c r="LJF39" s="177"/>
      <c r="LJG39" s="120"/>
      <c r="LJH39" s="177"/>
      <c r="LJI39" s="120"/>
      <c r="LJJ39" s="177"/>
      <c r="LJK39" s="120"/>
      <c r="LJL39" s="177"/>
      <c r="LJM39" s="120"/>
      <c r="LJN39" s="177"/>
      <c r="LJO39" s="120"/>
      <c r="LJP39" s="177"/>
      <c r="LJQ39" s="120"/>
      <c r="LJR39" s="177"/>
      <c r="LJS39" s="120"/>
      <c r="LJT39" s="177"/>
      <c r="LJU39" s="120"/>
      <c r="LJV39" s="177"/>
      <c r="LJW39" s="120"/>
      <c r="LJX39" s="177"/>
      <c r="LJY39" s="120"/>
      <c r="LJZ39" s="177"/>
      <c r="LKA39" s="120"/>
      <c r="LKB39" s="177"/>
      <c r="LKC39" s="120"/>
      <c r="LKD39" s="177"/>
      <c r="LKE39" s="120"/>
      <c r="LKF39" s="177"/>
      <c r="LKG39" s="120"/>
      <c r="LKH39" s="177"/>
      <c r="LKI39" s="120"/>
      <c r="LKJ39" s="177"/>
      <c r="LKK39" s="120"/>
      <c r="LKL39" s="177"/>
      <c r="LKM39" s="120"/>
      <c r="LKN39" s="177"/>
      <c r="LKO39" s="120"/>
      <c r="LKP39" s="177"/>
      <c r="LKQ39" s="120"/>
      <c r="LKR39" s="177"/>
      <c r="LKS39" s="120"/>
      <c r="LKT39" s="177"/>
      <c r="LKU39" s="120"/>
      <c r="LKV39" s="177"/>
      <c r="LKW39" s="120"/>
      <c r="LKX39" s="177"/>
      <c r="LKY39" s="120"/>
      <c r="LKZ39" s="177"/>
      <c r="LLA39" s="120"/>
      <c r="LLB39" s="177"/>
      <c r="LLC39" s="120"/>
      <c r="LLD39" s="177"/>
      <c r="LLE39" s="120"/>
      <c r="LLF39" s="177"/>
      <c r="LLG39" s="120"/>
      <c r="LLH39" s="177"/>
      <c r="LLI39" s="120"/>
      <c r="LLJ39" s="177"/>
      <c r="LLK39" s="120"/>
      <c r="LLL39" s="177"/>
      <c r="LLM39" s="120"/>
      <c r="LLN39" s="177"/>
      <c r="LLO39" s="120"/>
      <c r="LLP39" s="177"/>
      <c r="LLQ39" s="120"/>
      <c r="LLR39" s="177"/>
      <c r="LLS39" s="120"/>
      <c r="LLT39" s="177"/>
      <c r="LLU39" s="120"/>
      <c r="LLV39" s="177"/>
      <c r="LLW39" s="120"/>
      <c r="LLX39" s="177"/>
      <c r="LLY39" s="120"/>
      <c r="LLZ39" s="177"/>
      <c r="LMA39" s="120"/>
      <c r="LMB39" s="177"/>
      <c r="LMC39" s="120"/>
      <c r="LMD39" s="177"/>
      <c r="LME39" s="120"/>
      <c r="LMF39" s="177"/>
      <c r="LMG39" s="120"/>
      <c r="LMH39" s="177"/>
      <c r="LMI39" s="120"/>
      <c r="LMJ39" s="177"/>
      <c r="LMK39" s="120"/>
      <c r="LML39" s="177"/>
      <c r="LMM39" s="120"/>
      <c r="LMN39" s="177"/>
      <c r="LMO39" s="120"/>
      <c r="LMP39" s="177"/>
      <c r="LMQ39" s="120"/>
      <c r="LMR39" s="177"/>
      <c r="LMS39" s="120"/>
      <c r="LMT39" s="177"/>
      <c r="LMU39" s="120"/>
      <c r="LMV39" s="177"/>
      <c r="LMW39" s="120"/>
      <c r="LMX39" s="177"/>
      <c r="LMY39" s="120"/>
      <c r="LMZ39" s="177"/>
      <c r="LNA39" s="120"/>
      <c r="LNB39" s="177"/>
      <c r="LNC39" s="120"/>
      <c r="LND39" s="177"/>
      <c r="LNE39" s="120"/>
      <c r="LNF39" s="177"/>
      <c r="LNG39" s="120"/>
      <c r="LNH39" s="177"/>
      <c r="LNI39" s="120"/>
      <c r="LNJ39" s="177"/>
      <c r="LNK39" s="120"/>
      <c r="LNL39" s="177"/>
      <c r="LNM39" s="120"/>
      <c r="LNN39" s="177"/>
      <c r="LNO39" s="120"/>
      <c r="LNP39" s="177"/>
      <c r="LNQ39" s="120"/>
      <c r="LNR39" s="177"/>
      <c r="LNS39" s="120"/>
      <c r="LNT39" s="177"/>
      <c r="LNU39" s="120"/>
      <c r="LNV39" s="177"/>
      <c r="LNW39" s="120"/>
      <c r="LNX39" s="177"/>
      <c r="LNY39" s="120"/>
      <c r="LNZ39" s="177"/>
      <c r="LOA39" s="120"/>
      <c r="LOB39" s="177"/>
      <c r="LOC39" s="120"/>
      <c r="LOD39" s="177"/>
      <c r="LOE39" s="120"/>
      <c r="LOF39" s="177"/>
      <c r="LOG39" s="120"/>
      <c r="LOH39" s="177"/>
      <c r="LOI39" s="120"/>
      <c r="LOJ39" s="177"/>
      <c r="LOK39" s="120"/>
      <c r="LOL39" s="177"/>
      <c r="LOM39" s="120"/>
      <c r="LON39" s="177"/>
      <c r="LOO39" s="120"/>
      <c r="LOP39" s="177"/>
      <c r="LOQ39" s="120"/>
      <c r="LOR39" s="177"/>
      <c r="LOS39" s="120"/>
      <c r="LOT39" s="177"/>
      <c r="LOU39" s="120"/>
      <c r="LOV39" s="177"/>
      <c r="LOW39" s="120"/>
      <c r="LOX39" s="177"/>
      <c r="LOY39" s="120"/>
      <c r="LOZ39" s="177"/>
      <c r="LPA39" s="120"/>
      <c r="LPB39" s="177"/>
      <c r="LPC39" s="120"/>
      <c r="LPD39" s="177"/>
      <c r="LPE39" s="120"/>
      <c r="LPF39" s="177"/>
      <c r="LPG39" s="120"/>
      <c r="LPH39" s="177"/>
      <c r="LPI39" s="120"/>
      <c r="LPJ39" s="177"/>
      <c r="LPK39" s="120"/>
      <c r="LPL39" s="177"/>
      <c r="LPM39" s="120"/>
      <c r="LPN39" s="177"/>
      <c r="LPO39" s="120"/>
      <c r="LPP39" s="177"/>
      <c r="LPQ39" s="120"/>
      <c r="LPR39" s="177"/>
      <c r="LPS39" s="120"/>
      <c r="LPT39" s="177"/>
      <c r="LPU39" s="120"/>
      <c r="LPV39" s="177"/>
      <c r="LPW39" s="120"/>
      <c r="LPX39" s="177"/>
      <c r="LPY39" s="120"/>
      <c r="LPZ39" s="177"/>
      <c r="LQA39" s="120"/>
      <c r="LQB39" s="177"/>
      <c r="LQC39" s="120"/>
      <c r="LQD39" s="177"/>
      <c r="LQE39" s="120"/>
      <c r="LQF39" s="177"/>
      <c r="LQG39" s="120"/>
      <c r="LQH39" s="177"/>
      <c r="LQI39" s="120"/>
      <c r="LQJ39" s="177"/>
      <c r="LQK39" s="120"/>
      <c r="LQL39" s="177"/>
      <c r="LQM39" s="120"/>
      <c r="LQN39" s="177"/>
      <c r="LQO39" s="120"/>
      <c r="LQP39" s="177"/>
      <c r="LQQ39" s="120"/>
      <c r="LQR39" s="177"/>
      <c r="LQS39" s="120"/>
      <c r="LQT39" s="177"/>
      <c r="LQU39" s="120"/>
      <c r="LQV39" s="177"/>
      <c r="LQW39" s="120"/>
      <c r="LQX39" s="177"/>
      <c r="LQY39" s="120"/>
      <c r="LQZ39" s="177"/>
      <c r="LRA39" s="120"/>
      <c r="LRB39" s="177"/>
      <c r="LRC39" s="120"/>
      <c r="LRD39" s="177"/>
      <c r="LRE39" s="120"/>
      <c r="LRF39" s="177"/>
      <c r="LRG39" s="120"/>
      <c r="LRH39" s="177"/>
      <c r="LRI39" s="120"/>
      <c r="LRJ39" s="177"/>
      <c r="LRK39" s="120"/>
      <c r="LRL39" s="177"/>
      <c r="LRM39" s="120"/>
      <c r="LRN39" s="177"/>
      <c r="LRO39" s="120"/>
      <c r="LRP39" s="177"/>
      <c r="LRQ39" s="120"/>
      <c r="LRR39" s="177"/>
      <c r="LRS39" s="120"/>
      <c r="LRT39" s="177"/>
      <c r="LRU39" s="120"/>
      <c r="LRV39" s="177"/>
      <c r="LRW39" s="120"/>
      <c r="LRX39" s="177"/>
      <c r="LRY39" s="120"/>
      <c r="LRZ39" s="177"/>
      <c r="LSA39" s="120"/>
      <c r="LSB39" s="177"/>
      <c r="LSC39" s="120"/>
      <c r="LSD39" s="177"/>
      <c r="LSE39" s="120"/>
      <c r="LSF39" s="177"/>
      <c r="LSG39" s="120"/>
      <c r="LSH39" s="177"/>
      <c r="LSI39" s="120"/>
      <c r="LSJ39" s="177"/>
      <c r="LSK39" s="120"/>
      <c r="LSL39" s="177"/>
      <c r="LSM39" s="120"/>
      <c r="LSN39" s="177"/>
      <c r="LSO39" s="120"/>
      <c r="LSP39" s="177"/>
      <c r="LSQ39" s="120"/>
      <c r="LSR39" s="177"/>
      <c r="LSS39" s="120"/>
      <c r="LST39" s="177"/>
      <c r="LSU39" s="120"/>
      <c r="LSV39" s="177"/>
      <c r="LSW39" s="120"/>
      <c r="LSX39" s="177"/>
      <c r="LSY39" s="120"/>
      <c r="LSZ39" s="177"/>
      <c r="LTA39" s="120"/>
      <c r="LTB39" s="177"/>
      <c r="LTC39" s="120"/>
      <c r="LTD39" s="177"/>
      <c r="LTE39" s="120"/>
      <c r="LTF39" s="177"/>
      <c r="LTG39" s="120"/>
      <c r="LTH39" s="177"/>
      <c r="LTI39" s="120"/>
      <c r="LTJ39" s="177"/>
      <c r="LTK39" s="120"/>
      <c r="LTL39" s="177"/>
      <c r="LTM39" s="120"/>
      <c r="LTN39" s="177"/>
      <c r="LTO39" s="120"/>
      <c r="LTP39" s="177"/>
      <c r="LTQ39" s="120"/>
      <c r="LTR39" s="177"/>
      <c r="LTS39" s="120"/>
      <c r="LTT39" s="177"/>
      <c r="LTU39" s="120"/>
      <c r="LTV39" s="177"/>
      <c r="LTW39" s="120"/>
      <c r="LTX39" s="177"/>
      <c r="LTY39" s="120"/>
      <c r="LTZ39" s="177"/>
      <c r="LUA39" s="120"/>
      <c r="LUB39" s="177"/>
      <c r="LUC39" s="120"/>
      <c r="LUD39" s="177"/>
      <c r="LUE39" s="120"/>
      <c r="LUF39" s="177"/>
      <c r="LUG39" s="120"/>
      <c r="LUH39" s="177"/>
      <c r="LUI39" s="120"/>
      <c r="LUJ39" s="177"/>
      <c r="LUK39" s="120"/>
      <c r="LUL39" s="177"/>
      <c r="LUM39" s="120"/>
      <c r="LUN39" s="177"/>
      <c r="LUO39" s="120"/>
      <c r="LUP39" s="177"/>
      <c r="LUQ39" s="120"/>
      <c r="LUR39" s="177"/>
      <c r="LUS39" s="120"/>
      <c r="LUT39" s="177"/>
      <c r="LUU39" s="120"/>
      <c r="LUV39" s="177"/>
      <c r="LUW39" s="120"/>
      <c r="LUX39" s="177"/>
      <c r="LUY39" s="120"/>
      <c r="LUZ39" s="177"/>
      <c r="LVA39" s="120"/>
      <c r="LVB39" s="177"/>
      <c r="LVC39" s="120"/>
      <c r="LVD39" s="177"/>
      <c r="LVE39" s="120"/>
      <c r="LVF39" s="177"/>
      <c r="LVG39" s="120"/>
      <c r="LVH39" s="177"/>
      <c r="LVI39" s="120"/>
      <c r="LVJ39" s="177"/>
      <c r="LVK39" s="120"/>
      <c r="LVL39" s="177"/>
      <c r="LVM39" s="120"/>
      <c r="LVN39" s="177"/>
      <c r="LVO39" s="120"/>
      <c r="LVP39" s="177"/>
      <c r="LVQ39" s="120"/>
      <c r="LVR39" s="177"/>
      <c r="LVS39" s="120"/>
      <c r="LVT39" s="177"/>
      <c r="LVU39" s="120"/>
      <c r="LVV39" s="177"/>
      <c r="LVW39" s="120"/>
      <c r="LVX39" s="177"/>
      <c r="LVY39" s="120"/>
      <c r="LVZ39" s="177"/>
      <c r="LWA39" s="120"/>
      <c r="LWB39" s="177"/>
      <c r="LWC39" s="120"/>
      <c r="LWD39" s="177"/>
      <c r="LWE39" s="120"/>
      <c r="LWF39" s="177"/>
      <c r="LWG39" s="120"/>
      <c r="LWH39" s="177"/>
      <c r="LWI39" s="120"/>
      <c r="LWJ39" s="177"/>
      <c r="LWK39" s="120"/>
      <c r="LWL39" s="177"/>
      <c r="LWM39" s="120"/>
      <c r="LWN39" s="177"/>
      <c r="LWO39" s="120"/>
      <c r="LWP39" s="177"/>
      <c r="LWQ39" s="120"/>
      <c r="LWR39" s="177"/>
      <c r="LWS39" s="120"/>
      <c r="LWT39" s="177"/>
      <c r="LWU39" s="120"/>
      <c r="LWV39" s="177"/>
      <c r="LWW39" s="120"/>
      <c r="LWX39" s="177"/>
      <c r="LWY39" s="120"/>
      <c r="LWZ39" s="177"/>
      <c r="LXA39" s="120"/>
      <c r="LXB39" s="177"/>
      <c r="LXC39" s="120"/>
      <c r="LXD39" s="177"/>
      <c r="LXE39" s="120"/>
      <c r="LXF39" s="177"/>
      <c r="LXG39" s="120"/>
      <c r="LXH39" s="177"/>
      <c r="LXI39" s="120"/>
      <c r="LXJ39" s="177"/>
      <c r="LXK39" s="120"/>
      <c r="LXL39" s="177"/>
      <c r="LXM39" s="120"/>
      <c r="LXN39" s="177"/>
      <c r="LXO39" s="120"/>
      <c r="LXP39" s="177"/>
      <c r="LXQ39" s="120"/>
      <c r="LXR39" s="177"/>
      <c r="LXS39" s="120"/>
      <c r="LXT39" s="177"/>
      <c r="LXU39" s="120"/>
      <c r="LXV39" s="177"/>
      <c r="LXW39" s="120"/>
      <c r="LXX39" s="177"/>
      <c r="LXY39" s="120"/>
      <c r="LXZ39" s="177"/>
      <c r="LYA39" s="120"/>
      <c r="LYB39" s="177"/>
      <c r="LYC39" s="120"/>
      <c r="LYD39" s="177"/>
      <c r="LYE39" s="120"/>
      <c r="LYF39" s="177"/>
      <c r="LYG39" s="120"/>
      <c r="LYH39" s="177"/>
      <c r="LYI39" s="120"/>
      <c r="LYJ39" s="177"/>
      <c r="LYK39" s="120"/>
      <c r="LYL39" s="177"/>
      <c r="LYM39" s="120"/>
      <c r="LYN39" s="177"/>
      <c r="LYO39" s="120"/>
      <c r="LYP39" s="177"/>
      <c r="LYQ39" s="120"/>
      <c r="LYR39" s="177"/>
      <c r="LYS39" s="120"/>
      <c r="LYT39" s="177"/>
      <c r="LYU39" s="120"/>
      <c r="LYV39" s="177"/>
      <c r="LYW39" s="120"/>
      <c r="LYX39" s="177"/>
      <c r="LYY39" s="120"/>
      <c r="LYZ39" s="177"/>
      <c r="LZA39" s="120"/>
      <c r="LZB39" s="177"/>
      <c r="LZC39" s="120"/>
      <c r="LZD39" s="177"/>
      <c r="LZE39" s="120"/>
      <c r="LZF39" s="177"/>
      <c r="LZG39" s="120"/>
      <c r="LZH39" s="177"/>
      <c r="LZI39" s="120"/>
      <c r="LZJ39" s="177"/>
      <c r="LZK39" s="120"/>
      <c r="LZL39" s="177"/>
      <c r="LZM39" s="120"/>
      <c r="LZN39" s="177"/>
      <c r="LZO39" s="120"/>
      <c r="LZP39" s="177"/>
      <c r="LZQ39" s="120"/>
      <c r="LZR39" s="177"/>
      <c r="LZS39" s="120"/>
      <c r="LZT39" s="177"/>
      <c r="LZU39" s="120"/>
      <c r="LZV39" s="177"/>
      <c r="LZW39" s="120"/>
      <c r="LZX39" s="177"/>
      <c r="LZY39" s="120"/>
      <c r="LZZ39" s="177"/>
      <c r="MAA39" s="120"/>
      <c r="MAB39" s="177"/>
      <c r="MAC39" s="120"/>
      <c r="MAD39" s="177"/>
      <c r="MAE39" s="120"/>
      <c r="MAF39" s="177"/>
      <c r="MAG39" s="120"/>
      <c r="MAH39" s="177"/>
      <c r="MAI39" s="120"/>
      <c r="MAJ39" s="177"/>
      <c r="MAK39" s="120"/>
      <c r="MAL39" s="177"/>
      <c r="MAM39" s="120"/>
      <c r="MAN39" s="177"/>
      <c r="MAO39" s="120"/>
      <c r="MAP39" s="177"/>
      <c r="MAQ39" s="120"/>
      <c r="MAR39" s="177"/>
      <c r="MAS39" s="120"/>
      <c r="MAT39" s="177"/>
      <c r="MAU39" s="120"/>
      <c r="MAV39" s="177"/>
      <c r="MAW39" s="120"/>
      <c r="MAX39" s="177"/>
      <c r="MAY39" s="120"/>
      <c r="MAZ39" s="177"/>
      <c r="MBA39" s="120"/>
      <c r="MBB39" s="177"/>
      <c r="MBC39" s="120"/>
      <c r="MBD39" s="177"/>
      <c r="MBE39" s="120"/>
      <c r="MBF39" s="177"/>
      <c r="MBG39" s="120"/>
      <c r="MBH39" s="177"/>
      <c r="MBI39" s="120"/>
      <c r="MBJ39" s="177"/>
      <c r="MBK39" s="120"/>
      <c r="MBL39" s="177"/>
      <c r="MBM39" s="120"/>
      <c r="MBN39" s="177"/>
      <c r="MBO39" s="120"/>
      <c r="MBP39" s="177"/>
      <c r="MBQ39" s="120"/>
      <c r="MBR39" s="177"/>
      <c r="MBS39" s="120"/>
      <c r="MBT39" s="177"/>
      <c r="MBU39" s="120"/>
      <c r="MBV39" s="177"/>
      <c r="MBW39" s="120"/>
      <c r="MBX39" s="177"/>
      <c r="MBY39" s="120"/>
      <c r="MBZ39" s="177"/>
      <c r="MCA39" s="120"/>
      <c r="MCB39" s="177"/>
      <c r="MCC39" s="120"/>
      <c r="MCD39" s="177"/>
      <c r="MCE39" s="120"/>
      <c r="MCF39" s="177"/>
      <c r="MCG39" s="120"/>
      <c r="MCH39" s="177"/>
      <c r="MCI39" s="120"/>
      <c r="MCJ39" s="177"/>
      <c r="MCK39" s="120"/>
      <c r="MCL39" s="177"/>
      <c r="MCM39" s="120"/>
      <c r="MCN39" s="177"/>
      <c r="MCO39" s="120"/>
      <c r="MCP39" s="177"/>
      <c r="MCQ39" s="120"/>
      <c r="MCR39" s="177"/>
      <c r="MCS39" s="120"/>
      <c r="MCT39" s="177"/>
      <c r="MCU39" s="120"/>
      <c r="MCV39" s="177"/>
      <c r="MCW39" s="120"/>
      <c r="MCX39" s="177"/>
      <c r="MCY39" s="120"/>
      <c r="MCZ39" s="177"/>
      <c r="MDA39" s="120"/>
      <c r="MDB39" s="177"/>
      <c r="MDC39" s="120"/>
      <c r="MDD39" s="177"/>
      <c r="MDE39" s="120"/>
      <c r="MDF39" s="177"/>
      <c r="MDG39" s="120"/>
      <c r="MDH39" s="177"/>
      <c r="MDI39" s="120"/>
      <c r="MDJ39" s="177"/>
      <c r="MDK39" s="120"/>
      <c r="MDL39" s="177"/>
      <c r="MDM39" s="120"/>
      <c r="MDN39" s="177"/>
      <c r="MDO39" s="120"/>
      <c r="MDP39" s="177"/>
      <c r="MDQ39" s="120"/>
      <c r="MDR39" s="177"/>
      <c r="MDS39" s="120"/>
      <c r="MDT39" s="177"/>
      <c r="MDU39" s="120"/>
      <c r="MDV39" s="177"/>
      <c r="MDW39" s="120"/>
      <c r="MDX39" s="177"/>
      <c r="MDY39" s="120"/>
      <c r="MDZ39" s="177"/>
      <c r="MEA39" s="120"/>
      <c r="MEB39" s="177"/>
      <c r="MEC39" s="120"/>
      <c r="MED39" s="177"/>
      <c r="MEE39" s="120"/>
      <c r="MEF39" s="177"/>
      <c r="MEG39" s="120"/>
      <c r="MEH39" s="177"/>
      <c r="MEI39" s="120"/>
      <c r="MEJ39" s="177"/>
      <c r="MEK39" s="120"/>
      <c r="MEL39" s="177"/>
      <c r="MEM39" s="120"/>
      <c r="MEN39" s="177"/>
      <c r="MEO39" s="120"/>
      <c r="MEP39" s="177"/>
      <c r="MEQ39" s="120"/>
      <c r="MER39" s="177"/>
      <c r="MES39" s="120"/>
      <c r="MET39" s="177"/>
      <c r="MEU39" s="120"/>
      <c r="MEV39" s="177"/>
      <c r="MEW39" s="120"/>
      <c r="MEX39" s="177"/>
      <c r="MEY39" s="120"/>
      <c r="MEZ39" s="177"/>
      <c r="MFA39" s="120"/>
      <c r="MFB39" s="177"/>
      <c r="MFC39" s="120"/>
      <c r="MFD39" s="177"/>
      <c r="MFE39" s="120"/>
      <c r="MFF39" s="177"/>
      <c r="MFG39" s="120"/>
      <c r="MFH39" s="177"/>
      <c r="MFI39" s="120"/>
      <c r="MFJ39" s="177"/>
      <c r="MFK39" s="120"/>
      <c r="MFL39" s="177"/>
      <c r="MFM39" s="120"/>
      <c r="MFN39" s="177"/>
      <c r="MFO39" s="120"/>
      <c r="MFP39" s="177"/>
      <c r="MFQ39" s="120"/>
      <c r="MFR39" s="177"/>
      <c r="MFS39" s="120"/>
      <c r="MFT39" s="177"/>
      <c r="MFU39" s="120"/>
      <c r="MFV39" s="177"/>
      <c r="MFW39" s="120"/>
      <c r="MFX39" s="177"/>
      <c r="MFY39" s="120"/>
      <c r="MFZ39" s="177"/>
      <c r="MGA39" s="120"/>
      <c r="MGB39" s="177"/>
      <c r="MGC39" s="120"/>
      <c r="MGD39" s="177"/>
      <c r="MGE39" s="120"/>
      <c r="MGF39" s="177"/>
      <c r="MGG39" s="120"/>
      <c r="MGH39" s="177"/>
      <c r="MGI39" s="120"/>
      <c r="MGJ39" s="177"/>
      <c r="MGK39" s="120"/>
      <c r="MGL39" s="177"/>
      <c r="MGM39" s="120"/>
      <c r="MGN39" s="177"/>
      <c r="MGO39" s="120"/>
      <c r="MGP39" s="177"/>
      <c r="MGQ39" s="120"/>
      <c r="MGR39" s="177"/>
      <c r="MGS39" s="120"/>
      <c r="MGT39" s="177"/>
      <c r="MGU39" s="120"/>
      <c r="MGV39" s="177"/>
      <c r="MGW39" s="120"/>
      <c r="MGX39" s="177"/>
      <c r="MGY39" s="120"/>
      <c r="MGZ39" s="177"/>
      <c r="MHA39" s="120"/>
      <c r="MHB39" s="177"/>
      <c r="MHC39" s="120"/>
      <c r="MHD39" s="177"/>
      <c r="MHE39" s="120"/>
      <c r="MHF39" s="177"/>
      <c r="MHG39" s="120"/>
      <c r="MHH39" s="177"/>
      <c r="MHI39" s="120"/>
      <c r="MHJ39" s="177"/>
      <c r="MHK39" s="120"/>
      <c r="MHL39" s="177"/>
      <c r="MHM39" s="120"/>
      <c r="MHN39" s="177"/>
      <c r="MHO39" s="120"/>
      <c r="MHP39" s="177"/>
      <c r="MHQ39" s="120"/>
      <c r="MHR39" s="177"/>
      <c r="MHS39" s="120"/>
      <c r="MHT39" s="177"/>
      <c r="MHU39" s="120"/>
      <c r="MHV39" s="177"/>
      <c r="MHW39" s="120"/>
      <c r="MHX39" s="177"/>
      <c r="MHY39" s="120"/>
      <c r="MHZ39" s="177"/>
      <c r="MIA39" s="120"/>
      <c r="MIB39" s="177"/>
      <c r="MIC39" s="120"/>
      <c r="MID39" s="177"/>
      <c r="MIE39" s="120"/>
      <c r="MIF39" s="177"/>
      <c r="MIG39" s="120"/>
      <c r="MIH39" s="177"/>
      <c r="MII39" s="120"/>
      <c r="MIJ39" s="177"/>
      <c r="MIK39" s="120"/>
      <c r="MIL39" s="177"/>
      <c r="MIM39" s="120"/>
      <c r="MIN39" s="177"/>
      <c r="MIO39" s="120"/>
      <c r="MIP39" s="177"/>
      <c r="MIQ39" s="120"/>
      <c r="MIR39" s="177"/>
      <c r="MIS39" s="120"/>
      <c r="MIT39" s="177"/>
      <c r="MIU39" s="120"/>
      <c r="MIV39" s="177"/>
      <c r="MIW39" s="120"/>
      <c r="MIX39" s="177"/>
      <c r="MIY39" s="120"/>
      <c r="MIZ39" s="177"/>
      <c r="MJA39" s="120"/>
      <c r="MJB39" s="177"/>
      <c r="MJC39" s="120"/>
      <c r="MJD39" s="177"/>
      <c r="MJE39" s="120"/>
      <c r="MJF39" s="177"/>
      <c r="MJG39" s="120"/>
      <c r="MJH39" s="177"/>
      <c r="MJI39" s="120"/>
      <c r="MJJ39" s="177"/>
      <c r="MJK39" s="120"/>
      <c r="MJL39" s="177"/>
      <c r="MJM39" s="120"/>
      <c r="MJN39" s="177"/>
      <c r="MJO39" s="120"/>
      <c r="MJP39" s="177"/>
      <c r="MJQ39" s="120"/>
      <c r="MJR39" s="177"/>
      <c r="MJS39" s="120"/>
      <c r="MJT39" s="177"/>
      <c r="MJU39" s="120"/>
      <c r="MJV39" s="177"/>
      <c r="MJW39" s="120"/>
      <c r="MJX39" s="177"/>
      <c r="MJY39" s="120"/>
      <c r="MJZ39" s="177"/>
      <c r="MKA39" s="120"/>
      <c r="MKB39" s="177"/>
      <c r="MKC39" s="120"/>
      <c r="MKD39" s="177"/>
      <c r="MKE39" s="120"/>
      <c r="MKF39" s="177"/>
      <c r="MKG39" s="120"/>
      <c r="MKH39" s="177"/>
      <c r="MKI39" s="120"/>
      <c r="MKJ39" s="177"/>
      <c r="MKK39" s="120"/>
      <c r="MKL39" s="177"/>
      <c r="MKM39" s="120"/>
      <c r="MKN39" s="177"/>
      <c r="MKO39" s="120"/>
      <c r="MKP39" s="177"/>
      <c r="MKQ39" s="120"/>
      <c r="MKR39" s="177"/>
      <c r="MKS39" s="120"/>
      <c r="MKT39" s="177"/>
      <c r="MKU39" s="120"/>
      <c r="MKV39" s="177"/>
      <c r="MKW39" s="120"/>
      <c r="MKX39" s="177"/>
      <c r="MKY39" s="120"/>
      <c r="MKZ39" s="177"/>
      <c r="MLA39" s="120"/>
      <c r="MLB39" s="177"/>
      <c r="MLC39" s="120"/>
      <c r="MLD39" s="177"/>
      <c r="MLE39" s="120"/>
      <c r="MLF39" s="177"/>
      <c r="MLG39" s="120"/>
      <c r="MLH39" s="177"/>
      <c r="MLI39" s="120"/>
      <c r="MLJ39" s="177"/>
      <c r="MLK39" s="120"/>
      <c r="MLL39" s="177"/>
      <c r="MLM39" s="120"/>
      <c r="MLN39" s="177"/>
      <c r="MLO39" s="120"/>
      <c r="MLP39" s="177"/>
      <c r="MLQ39" s="120"/>
      <c r="MLR39" s="177"/>
      <c r="MLS39" s="120"/>
      <c r="MLT39" s="177"/>
      <c r="MLU39" s="120"/>
      <c r="MLV39" s="177"/>
      <c r="MLW39" s="120"/>
      <c r="MLX39" s="177"/>
      <c r="MLY39" s="120"/>
      <c r="MLZ39" s="177"/>
      <c r="MMA39" s="120"/>
      <c r="MMB39" s="177"/>
      <c r="MMC39" s="120"/>
      <c r="MMD39" s="177"/>
      <c r="MME39" s="120"/>
      <c r="MMF39" s="177"/>
      <c r="MMG39" s="120"/>
      <c r="MMH39" s="177"/>
      <c r="MMI39" s="120"/>
      <c r="MMJ39" s="177"/>
      <c r="MMK39" s="120"/>
      <c r="MML39" s="177"/>
      <c r="MMM39" s="120"/>
      <c r="MMN39" s="177"/>
      <c r="MMO39" s="120"/>
      <c r="MMP39" s="177"/>
      <c r="MMQ39" s="120"/>
      <c r="MMR39" s="177"/>
      <c r="MMS39" s="120"/>
      <c r="MMT39" s="177"/>
      <c r="MMU39" s="120"/>
      <c r="MMV39" s="177"/>
      <c r="MMW39" s="120"/>
      <c r="MMX39" s="177"/>
      <c r="MMY39" s="120"/>
      <c r="MMZ39" s="177"/>
      <c r="MNA39" s="120"/>
      <c r="MNB39" s="177"/>
      <c r="MNC39" s="120"/>
      <c r="MND39" s="177"/>
      <c r="MNE39" s="120"/>
      <c r="MNF39" s="177"/>
      <c r="MNG39" s="120"/>
      <c r="MNH39" s="177"/>
      <c r="MNI39" s="120"/>
      <c r="MNJ39" s="177"/>
      <c r="MNK39" s="120"/>
      <c r="MNL39" s="177"/>
      <c r="MNM39" s="120"/>
      <c r="MNN39" s="177"/>
      <c r="MNO39" s="120"/>
      <c r="MNP39" s="177"/>
      <c r="MNQ39" s="120"/>
      <c r="MNR39" s="177"/>
      <c r="MNS39" s="120"/>
      <c r="MNT39" s="177"/>
      <c r="MNU39" s="120"/>
      <c r="MNV39" s="177"/>
      <c r="MNW39" s="120"/>
      <c r="MNX39" s="177"/>
      <c r="MNY39" s="120"/>
      <c r="MNZ39" s="177"/>
      <c r="MOA39" s="120"/>
      <c r="MOB39" s="177"/>
      <c r="MOC39" s="120"/>
      <c r="MOD39" s="177"/>
      <c r="MOE39" s="120"/>
      <c r="MOF39" s="177"/>
      <c r="MOG39" s="120"/>
      <c r="MOH39" s="177"/>
      <c r="MOI39" s="120"/>
      <c r="MOJ39" s="177"/>
      <c r="MOK39" s="120"/>
      <c r="MOL39" s="177"/>
      <c r="MOM39" s="120"/>
      <c r="MON39" s="177"/>
      <c r="MOO39" s="120"/>
      <c r="MOP39" s="177"/>
      <c r="MOQ39" s="120"/>
      <c r="MOR39" s="177"/>
      <c r="MOS39" s="120"/>
      <c r="MOT39" s="177"/>
      <c r="MOU39" s="120"/>
      <c r="MOV39" s="177"/>
      <c r="MOW39" s="120"/>
      <c r="MOX39" s="177"/>
      <c r="MOY39" s="120"/>
      <c r="MOZ39" s="177"/>
      <c r="MPA39" s="120"/>
      <c r="MPB39" s="177"/>
      <c r="MPC39" s="120"/>
      <c r="MPD39" s="177"/>
      <c r="MPE39" s="120"/>
      <c r="MPF39" s="177"/>
      <c r="MPG39" s="120"/>
      <c r="MPH39" s="177"/>
      <c r="MPI39" s="120"/>
      <c r="MPJ39" s="177"/>
      <c r="MPK39" s="120"/>
      <c r="MPL39" s="177"/>
      <c r="MPM39" s="120"/>
      <c r="MPN39" s="177"/>
      <c r="MPO39" s="120"/>
      <c r="MPP39" s="177"/>
      <c r="MPQ39" s="120"/>
      <c r="MPR39" s="177"/>
      <c r="MPS39" s="120"/>
      <c r="MPT39" s="177"/>
      <c r="MPU39" s="120"/>
      <c r="MPV39" s="177"/>
      <c r="MPW39" s="120"/>
      <c r="MPX39" s="177"/>
      <c r="MPY39" s="120"/>
      <c r="MPZ39" s="177"/>
      <c r="MQA39" s="120"/>
      <c r="MQB39" s="177"/>
      <c r="MQC39" s="120"/>
      <c r="MQD39" s="177"/>
      <c r="MQE39" s="120"/>
      <c r="MQF39" s="177"/>
      <c r="MQG39" s="120"/>
      <c r="MQH39" s="177"/>
      <c r="MQI39" s="120"/>
      <c r="MQJ39" s="177"/>
      <c r="MQK39" s="120"/>
      <c r="MQL39" s="177"/>
      <c r="MQM39" s="120"/>
      <c r="MQN39" s="177"/>
      <c r="MQO39" s="120"/>
      <c r="MQP39" s="177"/>
      <c r="MQQ39" s="120"/>
      <c r="MQR39" s="177"/>
      <c r="MQS39" s="120"/>
      <c r="MQT39" s="177"/>
      <c r="MQU39" s="120"/>
      <c r="MQV39" s="177"/>
      <c r="MQW39" s="120"/>
      <c r="MQX39" s="177"/>
      <c r="MQY39" s="120"/>
      <c r="MQZ39" s="177"/>
      <c r="MRA39" s="120"/>
      <c r="MRB39" s="177"/>
      <c r="MRC39" s="120"/>
      <c r="MRD39" s="177"/>
      <c r="MRE39" s="120"/>
      <c r="MRF39" s="177"/>
      <c r="MRG39" s="120"/>
      <c r="MRH39" s="177"/>
      <c r="MRI39" s="120"/>
      <c r="MRJ39" s="177"/>
      <c r="MRK39" s="120"/>
      <c r="MRL39" s="177"/>
      <c r="MRM39" s="120"/>
      <c r="MRN39" s="177"/>
      <c r="MRO39" s="120"/>
      <c r="MRP39" s="177"/>
      <c r="MRQ39" s="120"/>
      <c r="MRR39" s="177"/>
      <c r="MRS39" s="120"/>
      <c r="MRT39" s="177"/>
      <c r="MRU39" s="120"/>
      <c r="MRV39" s="177"/>
      <c r="MRW39" s="120"/>
      <c r="MRX39" s="177"/>
      <c r="MRY39" s="120"/>
      <c r="MRZ39" s="177"/>
      <c r="MSA39" s="120"/>
      <c r="MSB39" s="177"/>
      <c r="MSC39" s="120"/>
      <c r="MSD39" s="177"/>
      <c r="MSE39" s="120"/>
      <c r="MSF39" s="177"/>
      <c r="MSG39" s="120"/>
      <c r="MSH39" s="177"/>
      <c r="MSI39" s="120"/>
      <c r="MSJ39" s="177"/>
      <c r="MSK39" s="120"/>
      <c r="MSL39" s="177"/>
      <c r="MSM39" s="120"/>
      <c r="MSN39" s="177"/>
      <c r="MSO39" s="120"/>
      <c r="MSP39" s="177"/>
      <c r="MSQ39" s="120"/>
      <c r="MSR39" s="177"/>
      <c r="MSS39" s="120"/>
      <c r="MST39" s="177"/>
      <c r="MSU39" s="120"/>
      <c r="MSV39" s="177"/>
      <c r="MSW39" s="120"/>
      <c r="MSX39" s="177"/>
      <c r="MSY39" s="120"/>
      <c r="MSZ39" s="177"/>
      <c r="MTA39" s="120"/>
      <c r="MTB39" s="177"/>
      <c r="MTC39" s="120"/>
      <c r="MTD39" s="177"/>
      <c r="MTE39" s="120"/>
      <c r="MTF39" s="177"/>
      <c r="MTG39" s="120"/>
      <c r="MTH39" s="177"/>
      <c r="MTI39" s="120"/>
      <c r="MTJ39" s="177"/>
      <c r="MTK39" s="120"/>
      <c r="MTL39" s="177"/>
      <c r="MTM39" s="120"/>
      <c r="MTN39" s="177"/>
      <c r="MTO39" s="120"/>
      <c r="MTP39" s="177"/>
      <c r="MTQ39" s="120"/>
      <c r="MTR39" s="177"/>
      <c r="MTS39" s="120"/>
      <c r="MTT39" s="177"/>
      <c r="MTU39" s="120"/>
      <c r="MTV39" s="177"/>
      <c r="MTW39" s="120"/>
      <c r="MTX39" s="177"/>
      <c r="MTY39" s="120"/>
      <c r="MTZ39" s="177"/>
      <c r="MUA39" s="120"/>
      <c r="MUB39" s="177"/>
      <c r="MUC39" s="120"/>
      <c r="MUD39" s="177"/>
      <c r="MUE39" s="120"/>
      <c r="MUF39" s="177"/>
      <c r="MUG39" s="120"/>
      <c r="MUH39" s="177"/>
      <c r="MUI39" s="120"/>
      <c r="MUJ39" s="177"/>
      <c r="MUK39" s="120"/>
      <c r="MUL39" s="177"/>
      <c r="MUM39" s="120"/>
      <c r="MUN39" s="177"/>
      <c r="MUO39" s="120"/>
      <c r="MUP39" s="177"/>
      <c r="MUQ39" s="120"/>
      <c r="MUR39" s="177"/>
      <c r="MUS39" s="120"/>
      <c r="MUT39" s="177"/>
      <c r="MUU39" s="120"/>
      <c r="MUV39" s="177"/>
      <c r="MUW39" s="120"/>
      <c r="MUX39" s="177"/>
      <c r="MUY39" s="120"/>
      <c r="MUZ39" s="177"/>
      <c r="MVA39" s="120"/>
      <c r="MVB39" s="177"/>
      <c r="MVC39" s="120"/>
      <c r="MVD39" s="177"/>
      <c r="MVE39" s="120"/>
      <c r="MVF39" s="177"/>
      <c r="MVG39" s="120"/>
      <c r="MVH39" s="177"/>
      <c r="MVI39" s="120"/>
      <c r="MVJ39" s="177"/>
      <c r="MVK39" s="120"/>
      <c r="MVL39" s="177"/>
      <c r="MVM39" s="120"/>
      <c r="MVN39" s="177"/>
      <c r="MVO39" s="120"/>
      <c r="MVP39" s="177"/>
      <c r="MVQ39" s="120"/>
      <c r="MVR39" s="177"/>
      <c r="MVS39" s="120"/>
      <c r="MVT39" s="177"/>
      <c r="MVU39" s="120"/>
      <c r="MVV39" s="177"/>
      <c r="MVW39" s="120"/>
      <c r="MVX39" s="177"/>
      <c r="MVY39" s="120"/>
      <c r="MVZ39" s="177"/>
      <c r="MWA39" s="120"/>
      <c r="MWB39" s="177"/>
      <c r="MWC39" s="120"/>
      <c r="MWD39" s="177"/>
      <c r="MWE39" s="120"/>
      <c r="MWF39" s="177"/>
      <c r="MWG39" s="120"/>
      <c r="MWH39" s="177"/>
      <c r="MWI39" s="120"/>
      <c r="MWJ39" s="177"/>
      <c r="MWK39" s="120"/>
      <c r="MWL39" s="177"/>
      <c r="MWM39" s="120"/>
      <c r="MWN39" s="177"/>
      <c r="MWO39" s="120"/>
      <c r="MWP39" s="177"/>
      <c r="MWQ39" s="120"/>
      <c r="MWR39" s="177"/>
      <c r="MWS39" s="120"/>
      <c r="MWT39" s="177"/>
      <c r="MWU39" s="120"/>
      <c r="MWV39" s="177"/>
      <c r="MWW39" s="120"/>
      <c r="MWX39" s="177"/>
      <c r="MWY39" s="120"/>
      <c r="MWZ39" s="177"/>
      <c r="MXA39" s="120"/>
      <c r="MXB39" s="177"/>
      <c r="MXC39" s="120"/>
      <c r="MXD39" s="177"/>
      <c r="MXE39" s="120"/>
      <c r="MXF39" s="177"/>
      <c r="MXG39" s="120"/>
      <c r="MXH39" s="177"/>
      <c r="MXI39" s="120"/>
      <c r="MXJ39" s="177"/>
      <c r="MXK39" s="120"/>
      <c r="MXL39" s="177"/>
      <c r="MXM39" s="120"/>
      <c r="MXN39" s="177"/>
      <c r="MXO39" s="120"/>
      <c r="MXP39" s="177"/>
      <c r="MXQ39" s="120"/>
      <c r="MXR39" s="177"/>
      <c r="MXS39" s="120"/>
      <c r="MXT39" s="177"/>
      <c r="MXU39" s="120"/>
      <c r="MXV39" s="177"/>
      <c r="MXW39" s="120"/>
      <c r="MXX39" s="177"/>
      <c r="MXY39" s="120"/>
      <c r="MXZ39" s="177"/>
      <c r="MYA39" s="120"/>
      <c r="MYB39" s="177"/>
      <c r="MYC39" s="120"/>
      <c r="MYD39" s="177"/>
      <c r="MYE39" s="120"/>
      <c r="MYF39" s="177"/>
      <c r="MYG39" s="120"/>
      <c r="MYH39" s="177"/>
      <c r="MYI39" s="120"/>
      <c r="MYJ39" s="177"/>
      <c r="MYK39" s="120"/>
      <c r="MYL39" s="177"/>
      <c r="MYM39" s="120"/>
      <c r="MYN39" s="177"/>
      <c r="MYO39" s="120"/>
      <c r="MYP39" s="177"/>
      <c r="MYQ39" s="120"/>
      <c r="MYR39" s="177"/>
      <c r="MYS39" s="120"/>
      <c r="MYT39" s="177"/>
      <c r="MYU39" s="120"/>
      <c r="MYV39" s="177"/>
      <c r="MYW39" s="120"/>
      <c r="MYX39" s="177"/>
      <c r="MYY39" s="120"/>
      <c r="MYZ39" s="177"/>
      <c r="MZA39" s="120"/>
      <c r="MZB39" s="177"/>
      <c r="MZC39" s="120"/>
      <c r="MZD39" s="177"/>
      <c r="MZE39" s="120"/>
      <c r="MZF39" s="177"/>
      <c r="MZG39" s="120"/>
      <c r="MZH39" s="177"/>
      <c r="MZI39" s="120"/>
      <c r="MZJ39" s="177"/>
      <c r="MZK39" s="120"/>
      <c r="MZL39" s="177"/>
      <c r="MZM39" s="120"/>
      <c r="MZN39" s="177"/>
      <c r="MZO39" s="120"/>
      <c r="MZP39" s="177"/>
      <c r="MZQ39" s="120"/>
      <c r="MZR39" s="177"/>
      <c r="MZS39" s="120"/>
      <c r="MZT39" s="177"/>
      <c r="MZU39" s="120"/>
      <c r="MZV39" s="177"/>
      <c r="MZW39" s="120"/>
      <c r="MZX39" s="177"/>
      <c r="MZY39" s="120"/>
      <c r="MZZ39" s="177"/>
      <c r="NAA39" s="120"/>
      <c r="NAB39" s="177"/>
      <c r="NAC39" s="120"/>
      <c r="NAD39" s="177"/>
      <c r="NAE39" s="120"/>
      <c r="NAF39" s="177"/>
      <c r="NAG39" s="120"/>
      <c r="NAH39" s="177"/>
      <c r="NAI39" s="120"/>
      <c r="NAJ39" s="177"/>
      <c r="NAK39" s="120"/>
      <c r="NAL39" s="177"/>
      <c r="NAM39" s="120"/>
      <c r="NAN39" s="177"/>
      <c r="NAO39" s="120"/>
      <c r="NAP39" s="177"/>
      <c r="NAQ39" s="120"/>
      <c r="NAR39" s="177"/>
      <c r="NAS39" s="120"/>
      <c r="NAT39" s="177"/>
      <c r="NAU39" s="120"/>
      <c r="NAV39" s="177"/>
      <c r="NAW39" s="120"/>
      <c r="NAX39" s="177"/>
      <c r="NAY39" s="120"/>
      <c r="NAZ39" s="177"/>
      <c r="NBA39" s="120"/>
      <c r="NBB39" s="177"/>
      <c r="NBC39" s="120"/>
      <c r="NBD39" s="177"/>
      <c r="NBE39" s="120"/>
      <c r="NBF39" s="177"/>
      <c r="NBG39" s="120"/>
      <c r="NBH39" s="177"/>
      <c r="NBI39" s="120"/>
      <c r="NBJ39" s="177"/>
      <c r="NBK39" s="120"/>
      <c r="NBL39" s="177"/>
      <c r="NBM39" s="120"/>
      <c r="NBN39" s="177"/>
      <c r="NBO39" s="120"/>
      <c r="NBP39" s="177"/>
      <c r="NBQ39" s="120"/>
      <c r="NBR39" s="177"/>
      <c r="NBS39" s="120"/>
      <c r="NBT39" s="177"/>
      <c r="NBU39" s="120"/>
      <c r="NBV39" s="177"/>
      <c r="NBW39" s="120"/>
      <c r="NBX39" s="177"/>
      <c r="NBY39" s="120"/>
      <c r="NBZ39" s="177"/>
      <c r="NCA39" s="120"/>
      <c r="NCB39" s="177"/>
      <c r="NCC39" s="120"/>
      <c r="NCD39" s="177"/>
      <c r="NCE39" s="120"/>
      <c r="NCF39" s="177"/>
      <c r="NCG39" s="120"/>
      <c r="NCH39" s="177"/>
      <c r="NCI39" s="120"/>
      <c r="NCJ39" s="177"/>
      <c r="NCK39" s="120"/>
      <c r="NCL39" s="177"/>
      <c r="NCM39" s="120"/>
      <c r="NCN39" s="177"/>
      <c r="NCO39" s="120"/>
      <c r="NCP39" s="177"/>
      <c r="NCQ39" s="120"/>
      <c r="NCR39" s="177"/>
      <c r="NCS39" s="120"/>
      <c r="NCT39" s="177"/>
      <c r="NCU39" s="120"/>
      <c r="NCV39" s="177"/>
      <c r="NCW39" s="120"/>
      <c r="NCX39" s="177"/>
      <c r="NCY39" s="120"/>
      <c r="NCZ39" s="177"/>
      <c r="NDA39" s="120"/>
      <c r="NDB39" s="177"/>
      <c r="NDC39" s="120"/>
      <c r="NDD39" s="177"/>
      <c r="NDE39" s="120"/>
      <c r="NDF39" s="177"/>
      <c r="NDG39" s="120"/>
      <c r="NDH39" s="177"/>
      <c r="NDI39" s="120"/>
      <c r="NDJ39" s="177"/>
      <c r="NDK39" s="120"/>
      <c r="NDL39" s="177"/>
      <c r="NDM39" s="120"/>
      <c r="NDN39" s="177"/>
      <c r="NDO39" s="120"/>
      <c r="NDP39" s="177"/>
      <c r="NDQ39" s="120"/>
      <c r="NDR39" s="177"/>
      <c r="NDS39" s="120"/>
      <c r="NDT39" s="177"/>
      <c r="NDU39" s="120"/>
      <c r="NDV39" s="177"/>
      <c r="NDW39" s="120"/>
      <c r="NDX39" s="177"/>
      <c r="NDY39" s="120"/>
      <c r="NDZ39" s="177"/>
      <c r="NEA39" s="120"/>
      <c r="NEB39" s="177"/>
      <c r="NEC39" s="120"/>
      <c r="NED39" s="177"/>
      <c r="NEE39" s="120"/>
      <c r="NEF39" s="177"/>
      <c r="NEG39" s="120"/>
      <c r="NEH39" s="177"/>
      <c r="NEI39" s="120"/>
      <c r="NEJ39" s="177"/>
      <c r="NEK39" s="120"/>
      <c r="NEL39" s="177"/>
      <c r="NEM39" s="120"/>
      <c r="NEN39" s="177"/>
      <c r="NEO39" s="120"/>
      <c r="NEP39" s="177"/>
      <c r="NEQ39" s="120"/>
      <c r="NER39" s="177"/>
      <c r="NES39" s="120"/>
      <c r="NET39" s="177"/>
      <c r="NEU39" s="120"/>
      <c r="NEV39" s="177"/>
      <c r="NEW39" s="120"/>
      <c r="NEX39" s="177"/>
      <c r="NEY39" s="120"/>
      <c r="NEZ39" s="177"/>
      <c r="NFA39" s="120"/>
      <c r="NFB39" s="177"/>
      <c r="NFC39" s="120"/>
      <c r="NFD39" s="177"/>
      <c r="NFE39" s="120"/>
      <c r="NFF39" s="177"/>
      <c r="NFG39" s="120"/>
      <c r="NFH39" s="177"/>
      <c r="NFI39" s="120"/>
      <c r="NFJ39" s="177"/>
      <c r="NFK39" s="120"/>
      <c r="NFL39" s="177"/>
      <c r="NFM39" s="120"/>
      <c r="NFN39" s="177"/>
      <c r="NFO39" s="120"/>
      <c r="NFP39" s="177"/>
      <c r="NFQ39" s="120"/>
      <c r="NFR39" s="177"/>
      <c r="NFS39" s="120"/>
      <c r="NFT39" s="177"/>
      <c r="NFU39" s="120"/>
      <c r="NFV39" s="177"/>
      <c r="NFW39" s="120"/>
      <c r="NFX39" s="177"/>
      <c r="NFY39" s="120"/>
      <c r="NFZ39" s="177"/>
      <c r="NGA39" s="120"/>
      <c r="NGB39" s="177"/>
      <c r="NGC39" s="120"/>
      <c r="NGD39" s="177"/>
      <c r="NGE39" s="120"/>
      <c r="NGF39" s="177"/>
      <c r="NGG39" s="120"/>
      <c r="NGH39" s="177"/>
      <c r="NGI39" s="120"/>
      <c r="NGJ39" s="177"/>
      <c r="NGK39" s="120"/>
      <c r="NGL39" s="177"/>
      <c r="NGM39" s="120"/>
      <c r="NGN39" s="177"/>
      <c r="NGO39" s="120"/>
      <c r="NGP39" s="177"/>
      <c r="NGQ39" s="120"/>
      <c r="NGR39" s="177"/>
      <c r="NGS39" s="120"/>
      <c r="NGT39" s="177"/>
      <c r="NGU39" s="120"/>
      <c r="NGV39" s="177"/>
      <c r="NGW39" s="120"/>
      <c r="NGX39" s="177"/>
      <c r="NGY39" s="120"/>
      <c r="NGZ39" s="177"/>
      <c r="NHA39" s="120"/>
      <c r="NHB39" s="177"/>
      <c r="NHC39" s="120"/>
      <c r="NHD39" s="177"/>
      <c r="NHE39" s="120"/>
      <c r="NHF39" s="177"/>
      <c r="NHG39" s="120"/>
      <c r="NHH39" s="177"/>
      <c r="NHI39" s="120"/>
      <c r="NHJ39" s="177"/>
      <c r="NHK39" s="120"/>
      <c r="NHL39" s="177"/>
      <c r="NHM39" s="120"/>
      <c r="NHN39" s="177"/>
      <c r="NHO39" s="120"/>
      <c r="NHP39" s="177"/>
      <c r="NHQ39" s="120"/>
      <c r="NHR39" s="177"/>
      <c r="NHS39" s="120"/>
      <c r="NHT39" s="177"/>
      <c r="NHU39" s="120"/>
      <c r="NHV39" s="177"/>
      <c r="NHW39" s="120"/>
      <c r="NHX39" s="177"/>
      <c r="NHY39" s="120"/>
      <c r="NHZ39" s="177"/>
      <c r="NIA39" s="120"/>
      <c r="NIB39" s="177"/>
      <c r="NIC39" s="120"/>
      <c r="NID39" s="177"/>
      <c r="NIE39" s="120"/>
      <c r="NIF39" s="177"/>
      <c r="NIG39" s="120"/>
      <c r="NIH39" s="177"/>
      <c r="NII39" s="120"/>
      <c r="NIJ39" s="177"/>
      <c r="NIK39" s="120"/>
      <c r="NIL39" s="177"/>
      <c r="NIM39" s="120"/>
      <c r="NIN39" s="177"/>
      <c r="NIO39" s="120"/>
      <c r="NIP39" s="177"/>
      <c r="NIQ39" s="120"/>
      <c r="NIR39" s="177"/>
      <c r="NIS39" s="120"/>
      <c r="NIT39" s="177"/>
      <c r="NIU39" s="120"/>
      <c r="NIV39" s="177"/>
      <c r="NIW39" s="120"/>
      <c r="NIX39" s="177"/>
      <c r="NIY39" s="120"/>
      <c r="NIZ39" s="177"/>
      <c r="NJA39" s="120"/>
      <c r="NJB39" s="177"/>
      <c r="NJC39" s="120"/>
      <c r="NJD39" s="177"/>
      <c r="NJE39" s="120"/>
      <c r="NJF39" s="177"/>
      <c r="NJG39" s="120"/>
      <c r="NJH39" s="177"/>
      <c r="NJI39" s="120"/>
      <c r="NJJ39" s="177"/>
      <c r="NJK39" s="120"/>
      <c r="NJL39" s="177"/>
      <c r="NJM39" s="120"/>
      <c r="NJN39" s="177"/>
      <c r="NJO39" s="120"/>
      <c r="NJP39" s="177"/>
      <c r="NJQ39" s="120"/>
      <c r="NJR39" s="177"/>
      <c r="NJS39" s="120"/>
      <c r="NJT39" s="177"/>
      <c r="NJU39" s="120"/>
      <c r="NJV39" s="177"/>
      <c r="NJW39" s="120"/>
      <c r="NJX39" s="177"/>
      <c r="NJY39" s="120"/>
      <c r="NJZ39" s="177"/>
      <c r="NKA39" s="120"/>
      <c r="NKB39" s="177"/>
      <c r="NKC39" s="120"/>
      <c r="NKD39" s="177"/>
      <c r="NKE39" s="120"/>
      <c r="NKF39" s="177"/>
      <c r="NKG39" s="120"/>
      <c r="NKH39" s="177"/>
      <c r="NKI39" s="120"/>
      <c r="NKJ39" s="177"/>
      <c r="NKK39" s="120"/>
      <c r="NKL39" s="177"/>
      <c r="NKM39" s="120"/>
      <c r="NKN39" s="177"/>
      <c r="NKO39" s="120"/>
      <c r="NKP39" s="177"/>
      <c r="NKQ39" s="120"/>
      <c r="NKR39" s="177"/>
      <c r="NKS39" s="120"/>
      <c r="NKT39" s="177"/>
      <c r="NKU39" s="120"/>
      <c r="NKV39" s="177"/>
      <c r="NKW39" s="120"/>
      <c r="NKX39" s="177"/>
      <c r="NKY39" s="120"/>
      <c r="NKZ39" s="177"/>
      <c r="NLA39" s="120"/>
      <c r="NLB39" s="177"/>
      <c r="NLC39" s="120"/>
      <c r="NLD39" s="177"/>
      <c r="NLE39" s="120"/>
      <c r="NLF39" s="177"/>
      <c r="NLG39" s="120"/>
      <c r="NLH39" s="177"/>
      <c r="NLI39" s="120"/>
      <c r="NLJ39" s="177"/>
      <c r="NLK39" s="120"/>
      <c r="NLL39" s="177"/>
      <c r="NLM39" s="120"/>
      <c r="NLN39" s="177"/>
      <c r="NLO39" s="120"/>
      <c r="NLP39" s="177"/>
      <c r="NLQ39" s="120"/>
      <c r="NLR39" s="177"/>
      <c r="NLS39" s="120"/>
      <c r="NLT39" s="177"/>
      <c r="NLU39" s="120"/>
      <c r="NLV39" s="177"/>
      <c r="NLW39" s="120"/>
      <c r="NLX39" s="177"/>
      <c r="NLY39" s="120"/>
      <c r="NLZ39" s="177"/>
      <c r="NMA39" s="120"/>
      <c r="NMB39" s="177"/>
      <c r="NMC39" s="120"/>
      <c r="NMD39" s="177"/>
      <c r="NME39" s="120"/>
      <c r="NMF39" s="177"/>
      <c r="NMG39" s="120"/>
      <c r="NMH39" s="177"/>
      <c r="NMI39" s="120"/>
      <c r="NMJ39" s="177"/>
      <c r="NMK39" s="120"/>
      <c r="NML39" s="177"/>
      <c r="NMM39" s="120"/>
      <c r="NMN39" s="177"/>
      <c r="NMO39" s="120"/>
      <c r="NMP39" s="177"/>
      <c r="NMQ39" s="120"/>
      <c r="NMR39" s="177"/>
      <c r="NMS39" s="120"/>
      <c r="NMT39" s="177"/>
      <c r="NMU39" s="120"/>
      <c r="NMV39" s="177"/>
      <c r="NMW39" s="120"/>
      <c r="NMX39" s="177"/>
      <c r="NMY39" s="120"/>
      <c r="NMZ39" s="177"/>
      <c r="NNA39" s="120"/>
      <c r="NNB39" s="177"/>
      <c r="NNC39" s="120"/>
      <c r="NND39" s="177"/>
      <c r="NNE39" s="120"/>
      <c r="NNF39" s="177"/>
      <c r="NNG39" s="120"/>
      <c r="NNH39" s="177"/>
      <c r="NNI39" s="120"/>
      <c r="NNJ39" s="177"/>
      <c r="NNK39" s="120"/>
      <c r="NNL39" s="177"/>
      <c r="NNM39" s="120"/>
      <c r="NNN39" s="177"/>
      <c r="NNO39" s="120"/>
      <c r="NNP39" s="177"/>
      <c r="NNQ39" s="120"/>
      <c r="NNR39" s="177"/>
      <c r="NNS39" s="120"/>
      <c r="NNT39" s="177"/>
      <c r="NNU39" s="120"/>
      <c r="NNV39" s="177"/>
      <c r="NNW39" s="120"/>
      <c r="NNX39" s="177"/>
      <c r="NNY39" s="120"/>
      <c r="NNZ39" s="177"/>
      <c r="NOA39" s="120"/>
      <c r="NOB39" s="177"/>
      <c r="NOC39" s="120"/>
      <c r="NOD39" s="177"/>
      <c r="NOE39" s="120"/>
      <c r="NOF39" s="177"/>
      <c r="NOG39" s="120"/>
      <c r="NOH39" s="177"/>
      <c r="NOI39" s="120"/>
      <c r="NOJ39" s="177"/>
      <c r="NOK39" s="120"/>
      <c r="NOL39" s="177"/>
      <c r="NOM39" s="120"/>
      <c r="NON39" s="177"/>
      <c r="NOO39" s="120"/>
      <c r="NOP39" s="177"/>
      <c r="NOQ39" s="120"/>
      <c r="NOR39" s="177"/>
      <c r="NOS39" s="120"/>
      <c r="NOT39" s="177"/>
      <c r="NOU39" s="120"/>
      <c r="NOV39" s="177"/>
      <c r="NOW39" s="120"/>
      <c r="NOX39" s="177"/>
      <c r="NOY39" s="120"/>
      <c r="NOZ39" s="177"/>
      <c r="NPA39" s="120"/>
      <c r="NPB39" s="177"/>
      <c r="NPC39" s="120"/>
      <c r="NPD39" s="177"/>
      <c r="NPE39" s="120"/>
      <c r="NPF39" s="177"/>
      <c r="NPG39" s="120"/>
      <c r="NPH39" s="177"/>
      <c r="NPI39" s="120"/>
      <c r="NPJ39" s="177"/>
      <c r="NPK39" s="120"/>
      <c r="NPL39" s="177"/>
      <c r="NPM39" s="120"/>
      <c r="NPN39" s="177"/>
      <c r="NPO39" s="120"/>
      <c r="NPP39" s="177"/>
      <c r="NPQ39" s="120"/>
      <c r="NPR39" s="177"/>
      <c r="NPS39" s="120"/>
      <c r="NPT39" s="177"/>
      <c r="NPU39" s="120"/>
      <c r="NPV39" s="177"/>
      <c r="NPW39" s="120"/>
      <c r="NPX39" s="177"/>
      <c r="NPY39" s="120"/>
      <c r="NPZ39" s="177"/>
      <c r="NQA39" s="120"/>
      <c r="NQB39" s="177"/>
      <c r="NQC39" s="120"/>
      <c r="NQD39" s="177"/>
      <c r="NQE39" s="120"/>
      <c r="NQF39" s="177"/>
      <c r="NQG39" s="120"/>
      <c r="NQH39" s="177"/>
      <c r="NQI39" s="120"/>
      <c r="NQJ39" s="177"/>
      <c r="NQK39" s="120"/>
      <c r="NQL39" s="177"/>
      <c r="NQM39" s="120"/>
      <c r="NQN39" s="177"/>
      <c r="NQO39" s="120"/>
      <c r="NQP39" s="177"/>
      <c r="NQQ39" s="120"/>
      <c r="NQR39" s="177"/>
      <c r="NQS39" s="120"/>
      <c r="NQT39" s="177"/>
      <c r="NQU39" s="120"/>
      <c r="NQV39" s="177"/>
      <c r="NQW39" s="120"/>
      <c r="NQX39" s="177"/>
      <c r="NQY39" s="120"/>
      <c r="NQZ39" s="177"/>
      <c r="NRA39" s="120"/>
      <c r="NRB39" s="177"/>
      <c r="NRC39" s="120"/>
      <c r="NRD39" s="177"/>
      <c r="NRE39" s="120"/>
      <c r="NRF39" s="177"/>
      <c r="NRG39" s="120"/>
      <c r="NRH39" s="177"/>
      <c r="NRI39" s="120"/>
      <c r="NRJ39" s="177"/>
      <c r="NRK39" s="120"/>
      <c r="NRL39" s="177"/>
      <c r="NRM39" s="120"/>
      <c r="NRN39" s="177"/>
      <c r="NRO39" s="120"/>
      <c r="NRP39" s="177"/>
      <c r="NRQ39" s="120"/>
      <c r="NRR39" s="177"/>
      <c r="NRS39" s="120"/>
      <c r="NRT39" s="177"/>
      <c r="NRU39" s="120"/>
      <c r="NRV39" s="177"/>
      <c r="NRW39" s="120"/>
      <c r="NRX39" s="177"/>
      <c r="NRY39" s="120"/>
      <c r="NRZ39" s="177"/>
      <c r="NSA39" s="120"/>
      <c r="NSB39" s="177"/>
      <c r="NSC39" s="120"/>
      <c r="NSD39" s="177"/>
      <c r="NSE39" s="120"/>
      <c r="NSF39" s="177"/>
      <c r="NSG39" s="120"/>
      <c r="NSH39" s="177"/>
      <c r="NSI39" s="120"/>
      <c r="NSJ39" s="177"/>
      <c r="NSK39" s="120"/>
      <c r="NSL39" s="177"/>
      <c r="NSM39" s="120"/>
      <c r="NSN39" s="177"/>
      <c r="NSO39" s="120"/>
      <c r="NSP39" s="177"/>
      <c r="NSQ39" s="120"/>
      <c r="NSR39" s="177"/>
      <c r="NSS39" s="120"/>
      <c r="NST39" s="177"/>
      <c r="NSU39" s="120"/>
      <c r="NSV39" s="177"/>
      <c r="NSW39" s="120"/>
      <c r="NSX39" s="177"/>
      <c r="NSY39" s="120"/>
      <c r="NSZ39" s="177"/>
      <c r="NTA39" s="120"/>
      <c r="NTB39" s="177"/>
      <c r="NTC39" s="120"/>
      <c r="NTD39" s="177"/>
      <c r="NTE39" s="120"/>
      <c r="NTF39" s="177"/>
      <c r="NTG39" s="120"/>
      <c r="NTH39" s="177"/>
      <c r="NTI39" s="120"/>
      <c r="NTJ39" s="177"/>
      <c r="NTK39" s="120"/>
      <c r="NTL39" s="177"/>
      <c r="NTM39" s="120"/>
      <c r="NTN39" s="177"/>
      <c r="NTO39" s="120"/>
      <c r="NTP39" s="177"/>
      <c r="NTQ39" s="120"/>
      <c r="NTR39" s="177"/>
      <c r="NTS39" s="120"/>
      <c r="NTT39" s="177"/>
      <c r="NTU39" s="120"/>
      <c r="NTV39" s="177"/>
      <c r="NTW39" s="120"/>
      <c r="NTX39" s="177"/>
      <c r="NTY39" s="120"/>
      <c r="NTZ39" s="177"/>
      <c r="NUA39" s="120"/>
      <c r="NUB39" s="177"/>
      <c r="NUC39" s="120"/>
      <c r="NUD39" s="177"/>
      <c r="NUE39" s="120"/>
      <c r="NUF39" s="177"/>
      <c r="NUG39" s="120"/>
      <c r="NUH39" s="177"/>
      <c r="NUI39" s="120"/>
      <c r="NUJ39" s="177"/>
      <c r="NUK39" s="120"/>
      <c r="NUL39" s="177"/>
      <c r="NUM39" s="120"/>
      <c r="NUN39" s="177"/>
      <c r="NUO39" s="120"/>
      <c r="NUP39" s="177"/>
      <c r="NUQ39" s="120"/>
      <c r="NUR39" s="177"/>
      <c r="NUS39" s="120"/>
      <c r="NUT39" s="177"/>
      <c r="NUU39" s="120"/>
      <c r="NUV39" s="177"/>
      <c r="NUW39" s="120"/>
      <c r="NUX39" s="177"/>
      <c r="NUY39" s="120"/>
      <c r="NUZ39" s="177"/>
      <c r="NVA39" s="120"/>
      <c r="NVB39" s="177"/>
      <c r="NVC39" s="120"/>
      <c r="NVD39" s="177"/>
      <c r="NVE39" s="120"/>
      <c r="NVF39" s="177"/>
      <c r="NVG39" s="120"/>
      <c r="NVH39" s="177"/>
      <c r="NVI39" s="120"/>
      <c r="NVJ39" s="177"/>
      <c r="NVK39" s="120"/>
      <c r="NVL39" s="177"/>
      <c r="NVM39" s="120"/>
      <c r="NVN39" s="177"/>
      <c r="NVO39" s="120"/>
      <c r="NVP39" s="177"/>
      <c r="NVQ39" s="120"/>
      <c r="NVR39" s="177"/>
      <c r="NVS39" s="120"/>
      <c r="NVT39" s="177"/>
      <c r="NVU39" s="120"/>
      <c r="NVV39" s="177"/>
      <c r="NVW39" s="120"/>
      <c r="NVX39" s="177"/>
      <c r="NVY39" s="120"/>
      <c r="NVZ39" s="177"/>
      <c r="NWA39" s="120"/>
      <c r="NWB39" s="177"/>
      <c r="NWC39" s="120"/>
      <c r="NWD39" s="177"/>
      <c r="NWE39" s="120"/>
      <c r="NWF39" s="177"/>
      <c r="NWG39" s="120"/>
      <c r="NWH39" s="177"/>
      <c r="NWI39" s="120"/>
      <c r="NWJ39" s="177"/>
      <c r="NWK39" s="120"/>
      <c r="NWL39" s="177"/>
      <c r="NWM39" s="120"/>
      <c r="NWN39" s="177"/>
      <c r="NWO39" s="120"/>
      <c r="NWP39" s="177"/>
      <c r="NWQ39" s="120"/>
      <c r="NWR39" s="177"/>
      <c r="NWS39" s="120"/>
      <c r="NWT39" s="177"/>
      <c r="NWU39" s="120"/>
      <c r="NWV39" s="177"/>
      <c r="NWW39" s="120"/>
      <c r="NWX39" s="177"/>
      <c r="NWY39" s="120"/>
      <c r="NWZ39" s="177"/>
      <c r="NXA39" s="120"/>
      <c r="NXB39" s="177"/>
      <c r="NXC39" s="120"/>
      <c r="NXD39" s="177"/>
      <c r="NXE39" s="120"/>
      <c r="NXF39" s="177"/>
      <c r="NXG39" s="120"/>
      <c r="NXH39" s="177"/>
      <c r="NXI39" s="120"/>
      <c r="NXJ39" s="177"/>
      <c r="NXK39" s="120"/>
      <c r="NXL39" s="177"/>
      <c r="NXM39" s="120"/>
      <c r="NXN39" s="177"/>
      <c r="NXO39" s="120"/>
      <c r="NXP39" s="177"/>
      <c r="NXQ39" s="120"/>
      <c r="NXR39" s="177"/>
      <c r="NXS39" s="120"/>
      <c r="NXT39" s="177"/>
      <c r="NXU39" s="120"/>
      <c r="NXV39" s="177"/>
      <c r="NXW39" s="120"/>
      <c r="NXX39" s="177"/>
      <c r="NXY39" s="120"/>
      <c r="NXZ39" s="177"/>
      <c r="NYA39" s="120"/>
      <c r="NYB39" s="177"/>
      <c r="NYC39" s="120"/>
      <c r="NYD39" s="177"/>
      <c r="NYE39" s="120"/>
      <c r="NYF39" s="177"/>
      <c r="NYG39" s="120"/>
      <c r="NYH39" s="177"/>
      <c r="NYI39" s="120"/>
      <c r="NYJ39" s="177"/>
      <c r="NYK39" s="120"/>
      <c r="NYL39" s="177"/>
      <c r="NYM39" s="120"/>
      <c r="NYN39" s="177"/>
      <c r="NYO39" s="120"/>
      <c r="NYP39" s="177"/>
      <c r="NYQ39" s="120"/>
      <c r="NYR39" s="177"/>
      <c r="NYS39" s="120"/>
      <c r="NYT39" s="177"/>
      <c r="NYU39" s="120"/>
      <c r="NYV39" s="177"/>
      <c r="NYW39" s="120"/>
      <c r="NYX39" s="177"/>
      <c r="NYY39" s="120"/>
      <c r="NYZ39" s="177"/>
      <c r="NZA39" s="120"/>
      <c r="NZB39" s="177"/>
      <c r="NZC39" s="120"/>
      <c r="NZD39" s="177"/>
      <c r="NZE39" s="120"/>
      <c r="NZF39" s="177"/>
      <c r="NZG39" s="120"/>
      <c r="NZH39" s="177"/>
      <c r="NZI39" s="120"/>
      <c r="NZJ39" s="177"/>
      <c r="NZK39" s="120"/>
      <c r="NZL39" s="177"/>
      <c r="NZM39" s="120"/>
      <c r="NZN39" s="177"/>
      <c r="NZO39" s="120"/>
      <c r="NZP39" s="177"/>
      <c r="NZQ39" s="120"/>
      <c r="NZR39" s="177"/>
      <c r="NZS39" s="120"/>
      <c r="NZT39" s="177"/>
      <c r="NZU39" s="120"/>
      <c r="NZV39" s="177"/>
      <c r="NZW39" s="120"/>
      <c r="NZX39" s="177"/>
      <c r="NZY39" s="120"/>
      <c r="NZZ39" s="177"/>
      <c r="OAA39" s="120"/>
      <c r="OAB39" s="177"/>
      <c r="OAC39" s="120"/>
      <c r="OAD39" s="177"/>
      <c r="OAE39" s="120"/>
      <c r="OAF39" s="177"/>
      <c r="OAG39" s="120"/>
      <c r="OAH39" s="177"/>
      <c r="OAI39" s="120"/>
      <c r="OAJ39" s="177"/>
      <c r="OAK39" s="120"/>
      <c r="OAL39" s="177"/>
      <c r="OAM39" s="120"/>
      <c r="OAN39" s="177"/>
      <c r="OAO39" s="120"/>
      <c r="OAP39" s="177"/>
      <c r="OAQ39" s="120"/>
      <c r="OAR39" s="177"/>
      <c r="OAS39" s="120"/>
      <c r="OAT39" s="177"/>
      <c r="OAU39" s="120"/>
      <c r="OAV39" s="177"/>
      <c r="OAW39" s="120"/>
      <c r="OAX39" s="177"/>
      <c r="OAY39" s="120"/>
      <c r="OAZ39" s="177"/>
      <c r="OBA39" s="120"/>
      <c r="OBB39" s="177"/>
      <c r="OBC39" s="120"/>
      <c r="OBD39" s="177"/>
      <c r="OBE39" s="120"/>
      <c r="OBF39" s="177"/>
      <c r="OBG39" s="120"/>
      <c r="OBH39" s="177"/>
      <c r="OBI39" s="120"/>
      <c r="OBJ39" s="177"/>
      <c r="OBK39" s="120"/>
      <c r="OBL39" s="177"/>
      <c r="OBM39" s="120"/>
      <c r="OBN39" s="177"/>
      <c r="OBO39" s="120"/>
      <c r="OBP39" s="177"/>
      <c r="OBQ39" s="120"/>
      <c r="OBR39" s="177"/>
      <c r="OBS39" s="120"/>
      <c r="OBT39" s="177"/>
      <c r="OBU39" s="120"/>
      <c r="OBV39" s="177"/>
      <c r="OBW39" s="120"/>
      <c r="OBX39" s="177"/>
      <c r="OBY39" s="120"/>
      <c r="OBZ39" s="177"/>
      <c r="OCA39" s="120"/>
      <c r="OCB39" s="177"/>
      <c r="OCC39" s="120"/>
      <c r="OCD39" s="177"/>
      <c r="OCE39" s="120"/>
      <c r="OCF39" s="177"/>
      <c r="OCG39" s="120"/>
      <c r="OCH39" s="177"/>
      <c r="OCI39" s="120"/>
      <c r="OCJ39" s="177"/>
      <c r="OCK39" s="120"/>
      <c r="OCL39" s="177"/>
      <c r="OCM39" s="120"/>
      <c r="OCN39" s="177"/>
      <c r="OCO39" s="120"/>
      <c r="OCP39" s="177"/>
      <c r="OCQ39" s="120"/>
      <c r="OCR39" s="177"/>
      <c r="OCS39" s="120"/>
      <c r="OCT39" s="177"/>
      <c r="OCU39" s="120"/>
      <c r="OCV39" s="177"/>
      <c r="OCW39" s="120"/>
      <c r="OCX39" s="177"/>
      <c r="OCY39" s="120"/>
      <c r="OCZ39" s="177"/>
      <c r="ODA39" s="120"/>
      <c r="ODB39" s="177"/>
      <c r="ODC39" s="120"/>
      <c r="ODD39" s="177"/>
      <c r="ODE39" s="120"/>
      <c r="ODF39" s="177"/>
      <c r="ODG39" s="120"/>
      <c r="ODH39" s="177"/>
      <c r="ODI39" s="120"/>
      <c r="ODJ39" s="177"/>
      <c r="ODK39" s="120"/>
      <c r="ODL39" s="177"/>
      <c r="ODM39" s="120"/>
      <c r="ODN39" s="177"/>
      <c r="ODO39" s="120"/>
      <c r="ODP39" s="177"/>
      <c r="ODQ39" s="120"/>
      <c r="ODR39" s="177"/>
      <c r="ODS39" s="120"/>
      <c r="ODT39" s="177"/>
      <c r="ODU39" s="120"/>
      <c r="ODV39" s="177"/>
      <c r="ODW39" s="120"/>
      <c r="ODX39" s="177"/>
      <c r="ODY39" s="120"/>
      <c r="ODZ39" s="177"/>
      <c r="OEA39" s="120"/>
      <c r="OEB39" s="177"/>
      <c r="OEC39" s="120"/>
      <c r="OED39" s="177"/>
      <c r="OEE39" s="120"/>
      <c r="OEF39" s="177"/>
      <c r="OEG39" s="120"/>
      <c r="OEH39" s="177"/>
      <c r="OEI39" s="120"/>
      <c r="OEJ39" s="177"/>
      <c r="OEK39" s="120"/>
      <c r="OEL39" s="177"/>
      <c r="OEM39" s="120"/>
      <c r="OEN39" s="177"/>
      <c r="OEO39" s="120"/>
      <c r="OEP39" s="177"/>
      <c r="OEQ39" s="120"/>
      <c r="OER39" s="177"/>
      <c r="OES39" s="120"/>
      <c r="OET39" s="177"/>
      <c r="OEU39" s="120"/>
      <c r="OEV39" s="177"/>
      <c r="OEW39" s="120"/>
      <c r="OEX39" s="177"/>
      <c r="OEY39" s="120"/>
      <c r="OEZ39" s="177"/>
      <c r="OFA39" s="120"/>
      <c r="OFB39" s="177"/>
      <c r="OFC39" s="120"/>
      <c r="OFD39" s="177"/>
      <c r="OFE39" s="120"/>
      <c r="OFF39" s="177"/>
      <c r="OFG39" s="120"/>
      <c r="OFH39" s="177"/>
      <c r="OFI39" s="120"/>
      <c r="OFJ39" s="177"/>
      <c r="OFK39" s="120"/>
      <c r="OFL39" s="177"/>
      <c r="OFM39" s="120"/>
      <c r="OFN39" s="177"/>
      <c r="OFO39" s="120"/>
      <c r="OFP39" s="177"/>
      <c r="OFQ39" s="120"/>
      <c r="OFR39" s="177"/>
      <c r="OFS39" s="120"/>
      <c r="OFT39" s="177"/>
      <c r="OFU39" s="120"/>
      <c r="OFV39" s="177"/>
      <c r="OFW39" s="120"/>
      <c r="OFX39" s="177"/>
      <c r="OFY39" s="120"/>
      <c r="OFZ39" s="177"/>
      <c r="OGA39" s="120"/>
      <c r="OGB39" s="177"/>
      <c r="OGC39" s="120"/>
      <c r="OGD39" s="177"/>
      <c r="OGE39" s="120"/>
      <c r="OGF39" s="177"/>
      <c r="OGG39" s="120"/>
      <c r="OGH39" s="177"/>
      <c r="OGI39" s="120"/>
      <c r="OGJ39" s="177"/>
      <c r="OGK39" s="120"/>
      <c r="OGL39" s="177"/>
      <c r="OGM39" s="120"/>
      <c r="OGN39" s="177"/>
      <c r="OGO39" s="120"/>
      <c r="OGP39" s="177"/>
      <c r="OGQ39" s="120"/>
      <c r="OGR39" s="177"/>
      <c r="OGS39" s="120"/>
      <c r="OGT39" s="177"/>
      <c r="OGU39" s="120"/>
      <c r="OGV39" s="177"/>
      <c r="OGW39" s="120"/>
      <c r="OGX39" s="177"/>
      <c r="OGY39" s="120"/>
      <c r="OGZ39" s="177"/>
      <c r="OHA39" s="120"/>
      <c r="OHB39" s="177"/>
      <c r="OHC39" s="120"/>
      <c r="OHD39" s="177"/>
      <c r="OHE39" s="120"/>
      <c r="OHF39" s="177"/>
      <c r="OHG39" s="120"/>
      <c r="OHH39" s="177"/>
      <c r="OHI39" s="120"/>
      <c r="OHJ39" s="177"/>
      <c r="OHK39" s="120"/>
      <c r="OHL39" s="177"/>
      <c r="OHM39" s="120"/>
      <c r="OHN39" s="177"/>
      <c r="OHO39" s="120"/>
      <c r="OHP39" s="177"/>
      <c r="OHQ39" s="120"/>
      <c r="OHR39" s="177"/>
      <c r="OHS39" s="120"/>
      <c r="OHT39" s="177"/>
      <c r="OHU39" s="120"/>
      <c r="OHV39" s="177"/>
      <c r="OHW39" s="120"/>
      <c r="OHX39" s="177"/>
      <c r="OHY39" s="120"/>
      <c r="OHZ39" s="177"/>
      <c r="OIA39" s="120"/>
      <c r="OIB39" s="177"/>
      <c r="OIC39" s="120"/>
      <c r="OID39" s="177"/>
      <c r="OIE39" s="120"/>
      <c r="OIF39" s="177"/>
      <c r="OIG39" s="120"/>
      <c r="OIH39" s="177"/>
      <c r="OII39" s="120"/>
      <c r="OIJ39" s="177"/>
      <c r="OIK39" s="120"/>
      <c r="OIL39" s="177"/>
      <c r="OIM39" s="120"/>
      <c r="OIN39" s="177"/>
      <c r="OIO39" s="120"/>
      <c r="OIP39" s="177"/>
      <c r="OIQ39" s="120"/>
      <c r="OIR39" s="177"/>
      <c r="OIS39" s="120"/>
      <c r="OIT39" s="177"/>
      <c r="OIU39" s="120"/>
      <c r="OIV39" s="177"/>
      <c r="OIW39" s="120"/>
      <c r="OIX39" s="177"/>
      <c r="OIY39" s="120"/>
      <c r="OIZ39" s="177"/>
      <c r="OJA39" s="120"/>
      <c r="OJB39" s="177"/>
      <c r="OJC39" s="120"/>
      <c r="OJD39" s="177"/>
      <c r="OJE39" s="120"/>
      <c r="OJF39" s="177"/>
      <c r="OJG39" s="120"/>
      <c r="OJH39" s="177"/>
      <c r="OJI39" s="120"/>
      <c r="OJJ39" s="177"/>
      <c r="OJK39" s="120"/>
      <c r="OJL39" s="177"/>
      <c r="OJM39" s="120"/>
      <c r="OJN39" s="177"/>
      <c r="OJO39" s="120"/>
      <c r="OJP39" s="177"/>
      <c r="OJQ39" s="120"/>
      <c r="OJR39" s="177"/>
      <c r="OJS39" s="120"/>
      <c r="OJT39" s="177"/>
      <c r="OJU39" s="120"/>
      <c r="OJV39" s="177"/>
      <c r="OJW39" s="120"/>
      <c r="OJX39" s="177"/>
      <c r="OJY39" s="120"/>
      <c r="OJZ39" s="177"/>
      <c r="OKA39" s="120"/>
      <c r="OKB39" s="177"/>
      <c r="OKC39" s="120"/>
      <c r="OKD39" s="177"/>
      <c r="OKE39" s="120"/>
      <c r="OKF39" s="177"/>
      <c r="OKG39" s="120"/>
      <c r="OKH39" s="177"/>
      <c r="OKI39" s="120"/>
      <c r="OKJ39" s="177"/>
      <c r="OKK39" s="120"/>
      <c r="OKL39" s="177"/>
      <c r="OKM39" s="120"/>
      <c r="OKN39" s="177"/>
      <c r="OKO39" s="120"/>
      <c r="OKP39" s="177"/>
      <c r="OKQ39" s="120"/>
      <c r="OKR39" s="177"/>
      <c r="OKS39" s="120"/>
      <c r="OKT39" s="177"/>
      <c r="OKU39" s="120"/>
      <c r="OKV39" s="177"/>
      <c r="OKW39" s="120"/>
      <c r="OKX39" s="177"/>
      <c r="OKY39" s="120"/>
      <c r="OKZ39" s="177"/>
      <c r="OLA39" s="120"/>
      <c r="OLB39" s="177"/>
      <c r="OLC39" s="120"/>
      <c r="OLD39" s="177"/>
      <c r="OLE39" s="120"/>
      <c r="OLF39" s="177"/>
      <c r="OLG39" s="120"/>
      <c r="OLH39" s="177"/>
      <c r="OLI39" s="120"/>
      <c r="OLJ39" s="177"/>
      <c r="OLK39" s="120"/>
      <c r="OLL39" s="177"/>
      <c r="OLM39" s="120"/>
      <c r="OLN39" s="177"/>
      <c r="OLO39" s="120"/>
      <c r="OLP39" s="177"/>
      <c r="OLQ39" s="120"/>
      <c r="OLR39" s="177"/>
      <c r="OLS39" s="120"/>
      <c r="OLT39" s="177"/>
      <c r="OLU39" s="120"/>
      <c r="OLV39" s="177"/>
      <c r="OLW39" s="120"/>
      <c r="OLX39" s="177"/>
      <c r="OLY39" s="120"/>
      <c r="OLZ39" s="177"/>
      <c r="OMA39" s="120"/>
      <c r="OMB39" s="177"/>
      <c r="OMC39" s="120"/>
      <c r="OMD39" s="177"/>
      <c r="OME39" s="120"/>
      <c r="OMF39" s="177"/>
      <c r="OMG39" s="120"/>
      <c r="OMH39" s="177"/>
      <c r="OMI39" s="120"/>
      <c r="OMJ39" s="177"/>
      <c r="OMK39" s="120"/>
      <c r="OML39" s="177"/>
      <c r="OMM39" s="120"/>
      <c r="OMN39" s="177"/>
      <c r="OMO39" s="120"/>
      <c r="OMP39" s="177"/>
      <c r="OMQ39" s="120"/>
      <c r="OMR39" s="177"/>
      <c r="OMS39" s="120"/>
      <c r="OMT39" s="177"/>
      <c r="OMU39" s="120"/>
      <c r="OMV39" s="177"/>
      <c r="OMW39" s="120"/>
      <c r="OMX39" s="177"/>
      <c r="OMY39" s="120"/>
      <c r="OMZ39" s="177"/>
      <c r="ONA39" s="120"/>
      <c r="ONB39" s="177"/>
      <c r="ONC39" s="120"/>
      <c r="OND39" s="177"/>
      <c r="ONE39" s="120"/>
      <c r="ONF39" s="177"/>
      <c r="ONG39" s="120"/>
      <c r="ONH39" s="177"/>
      <c r="ONI39" s="120"/>
      <c r="ONJ39" s="177"/>
      <c r="ONK39" s="120"/>
      <c r="ONL39" s="177"/>
      <c r="ONM39" s="120"/>
      <c r="ONN39" s="177"/>
      <c r="ONO39" s="120"/>
      <c r="ONP39" s="177"/>
      <c r="ONQ39" s="120"/>
      <c r="ONR39" s="177"/>
      <c r="ONS39" s="120"/>
      <c r="ONT39" s="177"/>
      <c r="ONU39" s="120"/>
      <c r="ONV39" s="177"/>
      <c r="ONW39" s="120"/>
      <c r="ONX39" s="177"/>
      <c r="ONY39" s="120"/>
      <c r="ONZ39" s="177"/>
      <c r="OOA39" s="120"/>
      <c r="OOB39" s="177"/>
      <c r="OOC39" s="120"/>
      <c r="OOD39" s="177"/>
      <c r="OOE39" s="120"/>
      <c r="OOF39" s="177"/>
      <c r="OOG39" s="120"/>
      <c r="OOH39" s="177"/>
      <c r="OOI39" s="120"/>
      <c r="OOJ39" s="177"/>
      <c r="OOK39" s="120"/>
      <c r="OOL39" s="177"/>
      <c r="OOM39" s="120"/>
      <c r="OON39" s="177"/>
      <c r="OOO39" s="120"/>
      <c r="OOP39" s="177"/>
      <c r="OOQ39" s="120"/>
      <c r="OOR39" s="177"/>
      <c r="OOS39" s="120"/>
      <c r="OOT39" s="177"/>
      <c r="OOU39" s="120"/>
      <c r="OOV39" s="177"/>
      <c r="OOW39" s="120"/>
      <c r="OOX39" s="177"/>
      <c r="OOY39" s="120"/>
      <c r="OOZ39" s="177"/>
      <c r="OPA39" s="120"/>
      <c r="OPB39" s="177"/>
      <c r="OPC39" s="120"/>
      <c r="OPD39" s="177"/>
      <c r="OPE39" s="120"/>
      <c r="OPF39" s="177"/>
      <c r="OPG39" s="120"/>
      <c r="OPH39" s="177"/>
      <c r="OPI39" s="120"/>
      <c r="OPJ39" s="177"/>
      <c r="OPK39" s="120"/>
      <c r="OPL39" s="177"/>
      <c r="OPM39" s="120"/>
      <c r="OPN39" s="177"/>
      <c r="OPO39" s="120"/>
      <c r="OPP39" s="177"/>
      <c r="OPQ39" s="120"/>
      <c r="OPR39" s="177"/>
      <c r="OPS39" s="120"/>
      <c r="OPT39" s="177"/>
      <c r="OPU39" s="120"/>
      <c r="OPV39" s="177"/>
      <c r="OPW39" s="120"/>
      <c r="OPX39" s="177"/>
      <c r="OPY39" s="120"/>
      <c r="OPZ39" s="177"/>
      <c r="OQA39" s="120"/>
      <c r="OQB39" s="177"/>
      <c r="OQC39" s="120"/>
      <c r="OQD39" s="177"/>
      <c r="OQE39" s="120"/>
      <c r="OQF39" s="177"/>
      <c r="OQG39" s="120"/>
      <c r="OQH39" s="177"/>
      <c r="OQI39" s="120"/>
      <c r="OQJ39" s="177"/>
      <c r="OQK39" s="120"/>
      <c r="OQL39" s="177"/>
      <c r="OQM39" s="120"/>
      <c r="OQN39" s="177"/>
      <c r="OQO39" s="120"/>
      <c r="OQP39" s="177"/>
      <c r="OQQ39" s="120"/>
      <c r="OQR39" s="177"/>
      <c r="OQS39" s="120"/>
      <c r="OQT39" s="177"/>
      <c r="OQU39" s="120"/>
      <c r="OQV39" s="177"/>
      <c r="OQW39" s="120"/>
      <c r="OQX39" s="177"/>
      <c r="OQY39" s="120"/>
      <c r="OQZ39" s="177"/>
      <c r="ORA39" s="120"/>
      <c r="ORB39" s="177"/>
      <c r="ORC39" s="120"/>
      <c r="ORD39" s="177"/>
      <c r="ORE39" s="120"/>
      <c r="ORF39" s="177"/>
      <c r="ORG39" s="120"/>
      <c r="ORH39" s="177"/>
      <c r="ORI39" s="120"/>
      <c r="ORJ39" s="177"/>
      <c r="ORK39" s="120"/>
      <c r="ORL39" s="177"/>
      <c r="ORM39" s="120"/>
      <c r="ORN39" s="177"/>
      <c r="ORO39" s="120"/>
      <c r="ORP39" s="177"/>
      <c r="ORQ39" s="120"/>
      <c r="ORR39" s="177"/>
      <c r="ORS39" s="120"/>
      <c r="ORT39" s="177"/>
      <c r="ORU39" s="120"/>
      <c r="ORV39" s="177"/>
      <c r="ORW39" s="120"/>
      <c r="ORX39" s="177"/>
      <c r="ORY39" s="120"/>
      <c r="ORZ39" s="177"/>
      <c r="OSA39" s="120"/>
      <c r="OSB39" s="177"/>
      <c r="OSC39" s="120"/>
      <c r="OSD39" s="177"/>
      <c r="OSE39" s="120"/>
      <c r="OSF39" s="177"/>
      <c r="OSG39" s="120"/>
      <c r="OSH39" s="177"/>
      <c r="OSI39" s="120"/>
      <c r="OSJ39" s="177"/>
      <c r="OSK39" s="120"/>
      <c r="OSL39" s="177"/>
      <c r="OSM39" s="120"/>
      <c r="OSN39" s="177"/>
      <c r="OSO39" s="120"/>
      <c r="OSP39" s="177"/>
      <c r="OSQ39" s="120"/>
      <c r="OSR39" s="177"/>
      <c r="OSS39" s="120"/>
      <c r="OST39" s="177"/>
      <c r="OSU39" s="120"/>
      <c r="OSV39" s="177"/>
      <c r="OSW39" s="120"/>
      <c r="OSX39" s="177"/>
      <c r="OSY39" s="120"/>
      <c r="OSZ39" s="177"/>
      <c r="OTA39" s="120"/>
      <c r="OTB39" s="177"/>
      <c r="OTC39" s="120"/>
      <c r="OTD39" s="177"/>
      <c r="OTE39" s="120"/>
      <c r="OTF39" s="177"/>
      <c r="OTG39" s="120"/>
      <c r="OTH39" s="177"/>
      <c r="OTI39" s="120"/>
      <c r="OTJ39" s="177"/>
      <c r="OTK39" s="120"/>
      <c r="OTL39" s="177"/>
      <c r="OTM39" s="120"/>
      <c r="OTN39" s="177"/>
      <c r="OTO39" s="120"/>
      <c r="OTP39" s="177"/>
      <c r="OTQ39" s="120"/>
      <c r="OTR39" s="177"/>
      <c r="OTS39" s="120"/>
      <c r="OTT39" s="177"/>
      <c r="OTU39" s="120"/>
      <c r="OTV39" s="177"/>
      <c r="OTW39" s="120"/>
      <c r="OTX39" s="177"/>
      <c r="OTY39" s="120"/>
      <c r="OTZ39" s="177"/>
      <c r="OUA39" s="120"/>
      <c r="OUB39" s="177"/>
      <c r="OUC39" s="120"/>
      <c r="OUD39" s="177"/>
      <c r="OUE39" s="120"/>
      <c r="OUF39" s="177"/>
      <c r="OUG39" s="120"/>
      <c r="OUH39" s="177"/>
      <c r="OUI39" s="120"/>
      <c r="OUJ39" s="177"/>
      <c r="OUK39" s="120"/>
      <c r="OUL39" s="177"/>
      <c r="OUM39" s="120"/>
      <c r="OUN39" s="177"/>
      <c r="OUO39" s="120"/>
      <c r="OUP39" s="177"/>
      <c r="OUQ39" s="120"/>
      <c r="OUR39" s="177"/>
      <c r="OUS39" s="120"/>
      <c r="OUT39" s="177"/>
      <c r="OUU39" s="120"/>
      <c r="OUV39" s="177"/>
      <c r="OUW39" s="120"/>
      <c r="OUX39" s="177"/>
      <c r="OUY39" s="120"/>
      <c r="OUZ39" s="177"/>
      <c r="OVA39" s="120"/>
      <c r="OVB39" s="177"/>
      <c r="OVC39" s="120"/>
      <c r="OVD39" s="177"/>
      <c r="OVE39" s="120"/>
      <c r="OVF39" s="177"/>
      <c r="OVG39" s="120"/>
      <c r="OVH39" s="177"/>
      <c r="OVI39" s="120"/>
      <c r="OVJ39" s="177"/>
      <c r="OVK39" s="120"/>
      <c r="OVL39" s="177"/>
      <c r="OVM39" s="120"/>
      <c r="OVN39" s="177"/>
      <c r="OVO39" s="120"/>
      <c r="OVP39" s="177"/>
      <c r="OVQ39" s="120"/>
      <c r="OVR39" s="177"/>
      <c r="OVS39" s="120"/>
      <c r="OVT39" s="177"/>
      <c r="OVU39" s="120"/>
      <c r="OVV39" s="177"/>
      <c r="OVW39" s="120"/>
      <c r="OVX39" s="177"/>
      <c r="OVY39" s="120"/>
      <c r="OVZ39" s="177"/>
      <c r="OWA39" s="120"/>
      <c r="OWB39" s="177"/>
      <c r="OWC39" s="120"/>
      <c r="OWD39" s="177"/>
      <c r="OWE39" s="120"/>
      <c r="OWF39" s="177"/>
      <c r="OWG39" s="120"/>
      <c r="OWH39" s="177"/>
      <c r="OWI39" s="120"/>
      <c r="OWJ39" s="177"/>
      <c r="OWK39" s="120"/>
      <c r="OWL39" s="177"/>
      <c r="OWM39" s="120"/>
      <c r="OWN39" s="177"/>
      <c r="OWO39" s="120"/>
      <c r="OWP39" s="177"/>
      <c r="OWQ39" s="120"/>
      <c r="OWR39" s="177"/>
      <c r="OWS39" s="120"/>
      <c r="OWT39" s="177"/>
      <c r="OWU39" s="120"/>
      <c r="OWV39" s="177"/>
      <c r="OWW39" s="120"/>
      <c r="OWX39" s="177"/>
      <c r="OWY39" s="120"/>
      <c r="OWZ39" s="177"/>
      <c r="OXA39" s="120"/>
      <c r="OXB39" s="177"/>
      <c r="OXC39" s="120"/>
      <c r="OXD39" s="177"/>
      <c r="OXE39" s="120"/>
      <c r="OXF39" s="177"/>
      <c r="OXG39" s="120"/>
      <c r="OXH39" s="177"/>
      <c r="OXI39" s="120"/>
      <c r="OXJ39" s="177"/>
      <c r="OXK39" s="120"/>
      <c r="OXL39" s="177"/>
      <c r="OXM39" s="120"/>
      <c r="OXN39" s="177"/>
      <c r="OXO39" s="120"/>
      <c r="OXP39" s="177"/>
      <c r="OXQ39" s="120"/>
      <c r="OXR39" s="177"/>
      <c r="OXS39" s="120"/>
      <c r="OXT39" s="177"/>
      <c r="OXU39" s="120"/>
      <c r="OXV39" s="177"/>
      <c r="OXW39" s="120"/>
      <c r="OXX39" s="177"/>
      <c r="OXY39" s="120"/>
      <c r="OXZ39" s="177"/>
      <c r="OYA39" s="120"/>
      <c r="OYB39" s="177"/>
      <c r="OYC39" s="120"/>
      <c r="OYD39" s="177"/>
      <c r="OYE39" s="120"/>
      <c r="OYF39" s="177"/>
      <c r="OYG39" s="120"/>
      <c r="OYH39" s="177"/>
      <c r="OYI39" s="120"/>
      <c r="OYJ39" s="177"/>
      <c r="OYK39" s="120"/>
      <c r="OYL39" s="177"/>
      <c r="OYM39" s="120"/>
      <c r="OYN39" s="177"/>
      <c r="OYO39" s="120"/>
      <c r="OYP39" s="177"/>
      <c r="OYQ39" s="120"/>
      <c r="OYR39" s="177"/>
      <c r="OYS39" s="120"/>
      <c r="OYT39" s="177"/>
      <c r="OYU39" s="120"/>
      <c r="OYV39" s="177"/>
      <c r="OYW39" s="120"/>
      <c r="OYX39" s="177"/>
      <c r="OYY39" s="120"/>
      <c r="OYZ39" s="177"/>
      <c r="OZA39" s="120"/>
      <c r="OZB39" s="177"/>
      <c r="OZC39" s="120"/>
      <c r="OZD39" s="177"/>
      <c r="OZE39" s="120"/>
      <c r="OZF39" s="177"/>
      <c r="OZG39" s="120"/>
      <c r="OZH39" s="177"/>
      <c r="OZI39" s="120"/>
      <c r="OZJ39" s="177"/>
      <c r="OZK39" s="120"/>
      <c r="OZL39" s="177"/>
      <c r="OZM39" s="120"/>
      <c r="OZN39" s="177"/>
      <c r="OZO39" s="120"/>
      <c r="OZP39" s="177"/>
      <c r="OZQ39" s="120"/>
      <c r="OZR39" s="177"/>
      <c r="OZS39" s="120"/>
      <c r="OZT39" s="177"/>
      <c r="OZU39" s="120"/>
      <c r="OZV39" s="177"/>
      <c r="OZW39" s="120"/>
      <c r="OZX39" s="177"/>
      <c r="OZY39" s="120"/>
      <c r="OZZ39" s="177"/>
      <c r="PAA39" s="120"/>
      <c r="PAB39" s="177"/>
      <c r="PAC39" s="120"/>
      <c r="PAD39" s="177"/>
      <c r="PAE39" s="120"/>
      <c r="PAF39" s="177"/>
      <c r="PAG39" s="120"/>
      <c r="PAH39" s="177"/>
      <c r="PAI39" s="120"/>
      <c r="PAJ39" s="177"/>
      <c r="PAK39" s="120"/>
      <c r="PAL39" s="177"/>
      <c r="PAM39" s="120"/>
      <c r="PAN39" s="177"/>
      <c r="PAO39" s="120"/>
      <c r="PAP39" s="177"/>
      <c r="PAQ39" s="120"/>
      <c r="PAR39" s="177"/>
      <c r="PAS39" s="120"/>
      <c r="PAT39" s="177"/>
      <c r="PAU39" s="120"/>
      <c r="PAV39" s="177"/>
      <c r="PAW39" s="120"/>
      <c r="PAX39" s="177"/>
      <c r="PAY39" s="120"/>
      <c r="PAZ39" s="177"/>
      <c r="PBA39" s="120"/>
      <c r="PBB39" s="177"/>
      <c r="PBC39" s="120"/>
      <c r="PBD39" s="177"/>
      <c r="PBE39" s="120"/>
      <c r="PBF39" s="177"/>
      <c r="PBG39" s="120"/>
      <c r="PBH39" s="177"/>
      <c r="PBI39" s="120"/>
      <c r="PBJ39" s="177"/>
      <c r="PBK39" s="120"/>
      <c r="PBL39" s="177"/>
      <c r="PBM39" s="120"/>
      <c r="PBN39" s="177"/>
      <c r="PBO39" s="120"/>
      <c r="PBP39" s="177"/>
      <c r="PBQ39" s="120"/>
      <c r="PBR39" s="177"/>
      <c r="PBS39" s="120"/>
      <c r="PBT39" s="177"/>
      <c r="PBU39" s="120"/>
      <c r="PBV39" s="177"/>
      <c r="PBW39" s="120"/>
      <c r="PBX39" s="177"/>
      <c r="PBY39" s="120"/>
      <c r="PBZ39" s="177"/>
      <c r="PCA39" s="120"/>
      <c r="PCB39" s="177"/>
      <c r="PCC39" s="120"/>
      <c r="PCD39" s="177"/>
      <c r="PCE39" s="120"/>
      <c r="PCF39" s="177"/>
      <c r="PCG39" s="120"/>
      <c r="PCH39" s="177"/>
      <c r="PCI39" s="120"/>
      <c r="PCJ39" s="177"/>
      <c r="PCK39" s="120"/>
      <c r="PCL39" s="177"/>
      <c r="PCM39" s="120"/>
      <c r="PCN39" s="177"/>
      <c r="PCO39" s="120"/>
      <c r="PCP39" s="177"/>
      <c r="PCQ39" s="120"/>
      <c r="PCR39" s="177"/>
      <c r="PCS39" s="120"/>
      <c r="PCT39" s="177"/>
      <c r="PCU39" s="120"/>
      <c r="PCV39" s="177"/>
      <c r="PCW39" s="120"/>
      <c r="PCX39" s="177"/>
      <c r="PCY39" s="120"/>
      <c r="PCZ39" s="177"/>
      <c r="PDA39" s="120"/>
      <c r="PDB39" s="177"/>
      <c r="PDC39" s="120"/>
      <c r="PDD39" s="177"/>
      <c r="PDE39" s="120"/>
      <c r="PDF39" s="177"/>
      <c r="PDG39" s="120"/>
      <c r="PDH39" s="177"/>
      <c r="PDI39" s="120"/>
      <c r="PDJ39" s="177"/>
      <c r="PDK39" s="120"/>
      <c r="PDL39" s="177"/>
      <c r="PDM39" s="120"/>
      <c r="PDN39" s="177"/>
      <c r="PDO39" s="120"/>
      <c r="PDP39" s="177"/>
      <c r="PDQ39" s="120"/>
      <c r="PDR39" s="177"/>
      <c r="PDS39" s="120"/>
      <c r="PDT39" s="177"/>
      <c r="PDU39" s="120"/>
      <c r="PDV39" s="177"/>
      <c r="PDW39" s="120"/>
      <c r="PDX39" s="177"/>
      <c r="PDY39" s="120"/>
      <c r="PDZ39" s="177"/>
      <c r="PEA39" s="120"/>
      <c r="PEB39" s="177"/>
      <c r="PEC39" s="120"/>
      <c r="PED39" s="177"/>
      <c r="PEE39" s="120"/>
      <c r="PEF39" s="177"/>
      <c r="PEG39" s="120"/>
      <c r="PEH39" s="177"/>
      <c r="PEI39" s="120"/>
      <c r="PEJ39" s="177"/>
      <c r="PEK39" s="120"/>
      <c r="PEL39" s="177"/>
      <c r="PEM39" s="120"/>
      <c r="PEN39" s="177"/>
      <c r="PEO39" s="120"/>
      <c r="PEP39" s="177"/>
      <c r="PEQ39" s="120"/>
      <c r="PER39" s="177"/>
      <c r="PES39" s="120"/>
      <c r="PET39" s="177"/>
      <c r="PEU39" s="120"/>
      <c r="PEV39" s="177"/>
      <c r="PEW39" s="120"/>
      <c r="PEX39" s="177"/>
      <c r="PEY39" s="120"/>
      <c r="PEZ39" s="177"/>
      <c r="PFA39" s="120"/>
      <c r="PFB39" s="177"/>
      <c r="PFC39" s="120"/>
      <c r="PFD39" s="177"/>
      <c r="PFE39" s="120"/>
      <c r="PFF39" s="177"/>
      <c r="PFG39" s="120"/>
      <c r="PFH39" s="177"/>
      <c r="PFI39" s="120"/>
      <c r="PFJ39" s="177"/>
      <c r="PFK39" s="120"/>
      <c r="PFL39" s="177"/>
      <c r="PFM39" s="120"/>
      <c r="PFN39" s="177"/>
      <c r="PFO39" s="120"/>
      <c r="PFP39" s="177"/>
      <c r="PFQ39" s="120"/>
      <c r="PFR39" s="177"/>
      <c r="PFS39" s="120"/>
      <c r="PFT39" s="177"/>
      <c r="PFU39" s="120"/>
      <c r="PFV39" s="177"/>
      <c r="PFW39" s="120"/>
      <c r="PFX39" s="177"/>
      <c r="PFY39" s="120"/>
      <c r="PFZ39" s="177"/>
      <c r="PGA39" s="120"/>
      <c r="PGB39" s="177"/>
      <c r="PGC39" s="120"/>
      <c r="PGD39" s="177"/>
      <c r="PGE39" s="120"/>
      <c r="PGF39" s="177"/>
      <c r="PGG39" s="120"/>
      <c r="PGH39" s="177"/>
      <c r="PGI39" s="120"/>
      <c r="PGJ39" s="177"/>
      <c r="PGK39" s="120"/>
      <c r="PGL39" s="177"/>
      <c r="PGM39" s="120"/>
      <c r="PGN39" s="177"/>
      <c r="PGO39" s="120"/>
      <c r="PGP39" s="177"/>
      <c r="PGQ39" s="120"/>
      <c r="PGR39" s="177"/>
      <c r="PGS39" s="120"/>
      <c r="PGT39" s="177"/>
      <c r="PGU39" s="120"/>
      <c r="PGV39" s="177"/>
      <c r="PGW39" s="120"/>
      <c r="PGX39" s="177"/>
      <c r="PGY39" s="120"/>
      <c r="PGZ39" s="177"/>
      <c r="PHA39" s="120"/>
      <c r="PHB39" s="177"/>
      <c r="PHC39" s="120"/>
      <c r="PHD39" s="177"/>
      <c r="PHE39" s="120"/>
      <c r="PHF39" s="177"/>
      <c r="PHG39" s="120"/>
      <c r="PHH39" s="177"/>
      <c r="PHI39" s="120"/>
      <c r="PHJ39" s="177"/>
      <c r="PHK39" s="120"/>
      <c r="PHL39" s="177"/>
      <c r="PHM39" s="120"/>
      <c r="PHN39" s="177"/>
      <c r="PHO39" s="120"/>
      <c r="PHP39" s="177"/>
      <c r="PHQ39" s="120"/>
      <c r="PHR39" s="177"/>
      <c r="PHS39" s="120"/>
      <c r="PHT39" s="177"/>
      <c r="PHU39" s="120"/>
      <c r="PHV39" s="177"/>
      <c r="PHW39" s="120"/>
      <c r="PHX39" s="177"/>
      <c r="PHY39" s="120"/>
      <c r="PHZ39" s="177"/>
      <c r="PIA39" s="120"/>
      <c r="PIB39" s="177"/>
      <c r="PIC39" s="120"/>
      <c r="PID39" s="177"/>
      <c r="PIE39" s="120"/>
      <c r="PIF39" s="177"/>
      <c r="PIG39" s="120"/>
      <c r="PIH39" s="177"/>
      <c r="PII39" s="120"/>
      <c r="PIJ39" s="177"/>
      <c r="PIK39" s="120"/>
      <c r="PIL39" s="177"/>
      <c r="PIM39" s="120"/>
      <c r="PIN39" s="177"/>
      <c r="PIO39" s="120"/>
      <c r="PIP39" s="177"/>
      <c r="PIQ39" s="120"/>
      <c r="PIR39" s="177"/>
      <c r="PIS39" s="120"/>
      <c r="PIT39" s="177"/>
      <c r="PIU39" s="120"/>
      <c r="PIV39" s="177"/>
      <c r="PIW39" s="120"/>
      <c r="PIX39" s="177"/>
      <c r="PIY39" s="120"/>
      <c r="PIZ39" s="177"/>
      <c r="PJA39" s="120"/>
      <c r="PJB39" s="177"/>
      <c r="PJC39" s="120"/>
      <c r="PJD39" s="177"/>
      <c r="PJE39" s="120"/>
      <c r="PJF39" s="177"/>
      <c r="PJG39" s="120"/>
      <c r="PJH39" s="177"/>
      <c r="PJI39" s="120"/>
      <c r="PJJ39" s="177"/>
      <c r="PJK39" s="120"/>
      <c r="PJL39" s="177"/>
      <c r="PJM39" s="120"/>
      <c r="PJN39" s="177"/>
      <c r="PJO39" s="120"/>
      <c r="PJP39" s="177"/>
      <c r="PJQ39" s="120"/>
      <c r="PJR39" s="177"/>
      <c r="PJS39" s="120"/>
      <c r="PJT39" s="177"/>
      <c r="PJU39" s="120"/>
      <c r="PJV39" s="177"/>
      <c r="PJW39" s="120"/>
      <c r="PJX39" s="177"/>
      <c r="PJY39" s="120"/>
      <c r="PJZ39" s="177"/>
      <c r="PKA39" s="120"/>
      <c r="PKB39" s="177"/>
      <c r="PKC39" s="120"/>
      <c r="PKD39" s="177"/>
      <c r="PKE39" s="120"/>
      <c r="PKF39" s="177"/>
      <c r="PKG39" s="120"/>
      <c r="PKH39" s="177"/>
      <c r="PKI39" s="120"/>
      <c r="PKJ39" s="177"/>
      <c r="PKK39" s="120"/>
      <c r="PKL39" s="177"/>
      <c r="PKM39" s="120"/>
      <c r="PKN39" s="177"/>
      <c r="PKO39" s="120"/>
      <c r="PKP39" s="177"/>
      <c r="PKQ39" s="120"/>
      <c r="PKR39" s="177"/>
      <c r="PKS39" s="120"/>
      <c r="PKT39" s="177"/>
      <c r="PKU39" s="120"/>
      <c r="PKV39" s="177"/>
      <c r="PKW39" s="120"/>
      <c r="PKX39" s="177"/>
      <c r="PKY39" s="120"/>
      <c r="PKZ39" s="177"/>
      <c r="PLA39" s="120"/>
      <c r="PLB39" s="177"/>
      <c r="PLC39" s="120"/>
      <c r="PLD39" s="177"/>
      <c r="PLE39" s="120"/>
      <c r="PLF39" s="177"/>
      <c r="PLG39" s="120"/>
      <c r="PLH39" s="177"/>
      <c r="PLI39" s="120"/>
      <c r="PLJ39" s="177"/>
      <c r="PLK39" s="120"/>
      <c r="PLL39" s="177"/>
      <c r="PLM39" s="120"/>
      <c r="PLN39" s="177"/>
      <c r="PLO39" s="120"/>
      <c r="PLP39" s="177"/>
      <c r="PLQ39" s="120"/>
      <c r="PLR39" s="177"/>
      <c r="PLS39" s="120"/>
      <c r="PLT39" s="177"/>
      <c r="PLU39" s="120"/>
      <c r="PLV39" s="177"/>
      <c r="PLW39" s="120"/>
      <c r="PLX39" s="177"/>
      <c r="PLY39" s="120"/>
      <c r="PLZ39" s="177"/>
      <c r="PMA39" s="120"/>
      <c r="PMB39" s="177"/>
      <c r="PMC39" s="120"/>
      <c r="PMD39" s="177"/>
      <c r="PME39" s="120"/>
      <c r="PMF39" s="177"/>
      <c r="PMG39" s="120"/>
      <c r="PMH39" s="177"/>
      <c r="PMI39" s="120"/>
      <c r="PMJ39" s="177"/>
      <c r="PMK39" s="120"/>
      <c r="PML39" s="177"/>
      <c r="PMM39" s="120"/>
      <c r="PMN39" s="177"/>
      <c r="PMO39" s="120"/>
      <c r="PMP39" s="177"/>
      <c r="PMQ39" s="120"/>
      <c r="PMR39" s="177"/>
      <c r="PMS39" s="120"/>
      <c r="PMT39" s="177"/>
      <c r="PMU39" s="120"/>
      <c r="PMV39" s="177"/>
      <c r="PMW39" s="120"/>
      <c r="PMX39" s="177"/>
      <c r="PMY39" s="120"/>
      <c r="PMZ39" s="177"/>
      <c r="PNA39" s="120"/>
      <c r="PNB39" s="177"/>
      <c r="PNC39" s="120"/>
      <c r="PND39" s="177"/>
      <c r="PNE39" s="120"/>
      <c r="PNF39" s="177"/>
      <c r="PNG39" s="120"/>
      <c r="PNH39" s="177"/>
      <c r="PNI39" s="120"/>
      <c r="PNJ39" s="177"/>
      <c r="PNK39" s="120"/>
      <c r="PNL39" s="177"/>
      <c r="PNM39" s="120"/>
      <c r="PNN39" s="177"/>
      <c r="PNO39" s="120"/>
      <c r="PNP39" s="177"/>
      <c r="PNQ39" s="120"/>
      <c r="PNR39" s="177"/>
      <c r="PNS39" s="120"/>
      <c r="PNT39" s="177"/>
      <c r="PNU39" s="120"/>
      <c r="PNV39" s="177"/>
      <c r="PNW39" s="120"/>
      <c r="PNX39" s="177"/>
      <c r="PNY39" s="120"/>
      <c r="PNZ39" s="177"/>
      <c r="POA39" s="120"/>
      <c r="POB39" s="177"/>
      <c r="POC39" s="120"/>
      <c r="POD39" s="177"/>
      <c r="POE39" s="120"/>
      <c r="POF39" s="177"/>
      <c r="POG39" s="120"/>
      <c r="POH39" s="177"/>
      <c r="POI39" s="120"/>
      <c r="POJ39" s="177"/>
      <c r="POK39" s="120"/>
      <c r="POL39" s="177"/>
      <c r="POM39" s="120"/>
      <c r="PON39" s="177"/>
      <c r="POO39" s="120"/>
      <c r="POP39" s="177"/>
      <c r="POQ39" s="120"/>
      <c r="POR39" s="177"/>
      <c r="POS39" s="120"/>
      <c r="POT39" s="177"/>
      <c r="POU39" s="120"/>
      <c r="POV39" s="177"/>
      <c r="POW39" s="120"/>
      <c r="POX39" s="177"/>
      <c r="POY39" s="120"/>
      <c r="POZ39" s="177"/>
      <c r="PPA39" s="120"/>
      <c r="PPB39" s="177"/>
      <c r="PPC39" s="120"/>
      <c r="PPD39" s="177"/>
      <c r="PPE39" s="120"/>
      <c r="PPF39" s="177"/>
      <c r="PPG39" s="120"/>
      <c r="PPH39" s="177"/>
      <c r="PPI39" s="120"/>
      <c r="PPJ39" s="177"/>
      <c r="PPK39" s="120"/>
      <c r="PPL39" s="177"/>
      <c r="PPM39" s="120"/>
      <c r="PPN39" s="177"/>
      <c r="PPO39" s="120"/>
      <c r="PPP39" s="177"/>
      <c r="PPQ39" s="120"/>
      <c r="PPR39" s="177"/>
      <c r="PPS39" s="120"/>
      <c r="PPT39" s="177"/>
      <c r="PPU39" s="120"/>
      <c r="PPV39" s="177"/>
      <c r="PPW39" s="120"/>
      <c r="PPX39" s="177"/>
      <c r="PPY39" s="120"/>
      <c r="PPZ39" s="177"/>
      <c r="PQA39" s="120"/>
      <c r="PQB39" s="177"/>
      <c r="PQC39" s="120"/>
      <c r="PQD39" s="177"/>
      <c r="PQE39" s="120"/>
      <c r="PQF39" s="177"/>
      <c r="PQG39" s="120"/>
      <c r="PQH39" s="177"/>
      <c r="PQI39" s="120"/>
      <c r="PQJ39" s="177"/>
      <c r="PQK39" s="120"/>
      <c r="PQL39" s="177"/>
      <c r="PQM39" s="120"/>
      <c r="PQN39" s="177"/>
      <c r="PQO39" s="120"/>
      <c r="PQP39" s="177"/>
      <c r="PQQ39" s="120"/>
      <c r="PQR39" s="177"/>
      <c r="PQS39" s="120"/>
      <c r="PQT39" s="177"/>
      <c r="PQU39" s="120"/>
      <c r="PQV39" s="177"/>
      <c r="PQW39" s="120"/>
      <c r="PQX39" s="177"/>
      <c r="PQY39" s="120"/>
      <c r="PQZ39" s="177"/>
      <c r="PRA39" s="120"/>
      <c r="PRB39" s="177"/>
      <c r="PRC39" s="120"/>
      <c r="PRD39" s="177"/>
      <c r="PRE39" s="120"/>
      <c r="PRF39" s="177"/>
      <c r="PRG39" s="120"/>
      <c r="PRH39" s="177"/>
      <c r="PRI39" s="120"/>
      <c r="PRJ39" s="177"/>
      <c r="PRK39" s="120"/>
      <c r="PRL39" s="177"/>
      <c r="PRM39" s="120"/>
      <c r="PRN39" s="177"/>
      <c r="PRO39" s="120"/>
      <c r="PRP39" s="177"/>
      <c r="PRQ39" s="120"/>
      <c r="PRR39" s="177"/>
      <c r="PRS39" s="120"/>
      <c r="PRT39" s="177"/>
      <c r="PRU39" s="120"/>
      <c r="PRV39" s="177"/>
      <c r="PRW39" s="120"/>
      <c r="PRX39" s="177"/>
      <c r="PRY39" s="120"/>
      <c r="PRZ39" s="177"/>
      <c r="PSA39" s="120"/>
      <c r="PSB39" s="177"/>
      <c r="PSC39" s="120"/>
      <c r="PSD39" s="177"/>
      <c r="PSE39" s="120"/>
      <c r="PSF39" s="177"/>
      <c r="PSG39" s="120"/>
      <c r="PSH39" s="177"/>
      <c r="PSI39" s="120"/>
      <c r="PSJ39" s="177"/>
      <c r="PSK39" s="120"/>
      <c r="PSL39" s="177"/>
      <c r="PSM39" s="120"/>
      <c r="PSN39" s="177"/>
      <c r="PSO39" s="120"/>
      <c r="PSP39" s="177"/>
      <c r="PSQ39" s="120"/>
      <c r="PSR39" s="177"/>
      <c r="PSS39" s="120"/>
      <c r="PST39" s="177"/>
      <c r="PSU39" s="120"/>
      <c r="PSV39" s="177"/>
      <c r="PSW39" s="120"/>
      <c r="PSX39" s="177"/>
      <c r="PSY39" s="120"/>
      <c r="PSZ39" s="177"/>
      <c r="PTA39" s="120"/>
      <c r="PTB39" s="177"/>
      <c r="PTC39" s="120"/>
      <c r="PTD39" s="177"/>
      <c r="PTE39" s="120"/>
      <c r="PTF39" s="177"/>
      <c r="PTG39" s="120"/>
      <c r="PTH39" s="177"/>
      <c r="PTI39" s="120"/>
      <c r="PTJ39" s="177"/>
      <c r="PTK39" s="120"/>
      <c r="PTL39" s="177"/>
      <c r="PTM39" s="120"/>
      <c r="PTN39" s="177"/>
      <c r="PTO39" s="120"/>
      <c r="PTP39" s="177"/>
      <c r="PTQ39" s="120"/>
      <c r="PTR39" s="177"/>
      <c r="PTS39" s="120"/>
      <c r="PTT39" s="177"/>
      <c r="PTU39" s="120"/>
      <c r="PTV39" s="177"/>
      <c r="PTW39" s="120"/>
      <c r="PTX39" s="177"/>
      <c r="PTY39" s="120"/>
      <c r="PTZ39" s="177"/>
      <c r="PUA39" s="120"/>
      <c r="PUB39" s="177"/>
      <c r="PUC39" s="120"/>
      <c r="PUD39" s="177"/>
      <c r="PUE39" s="120"/>
      <c r="PUF39" s="177"/>
      <c r="PUG39" s="120"/>
      <c r="PUH39" s="177"/>
      <c r="PUI39" s="120"/>
      <c r="PUJ39" s="177"/>
      <c r="PUK39" s="120"/>
      <c r="PUL39" s="177"/>
      <c r="PUM39" s="120"/>
      <c r="PUN39" s="177"/>
      <c r="PUO39" s="120"/>
      <c r="PUP39" s="177"/>
      <c r="PUQ39" s="120"/>
      <c r="PUR39" s="177"/>
      <c r="PUS39" s="120"/>
      <c r="PUT39" s="177"/>
      <c r="PUU39" s="120"/>
      <c r="PUV39" s="177"/>
      <c r="PUW39" s="120"/>
      <c r="PUX39" s="177"/>
      <c r="PUY39" s="120"/>
      <c r="PUZ39" s="177"/>
      <c r="PVA39" s="120"/>
      <c r="PVB39" s="177"/>
      <c r="PVC39" s="120"/>
      <c r="PVD39" s="177"/>
      <c r="PVE39" s="120"/>
      <c r="PVF39" s="177"/>
      <c r="PVG39" s="120"/>
      <c r="PVH39" s="177"/>
      <c r="PVI39" s="120"/>
      <c r="PVJ39" s="177"/>
      <c r="PVK39" s="120"/>
      <c r="PVL39" s="177"/>
      <c r="PVM39" s="120"/>
      <c r="PVN39" s="177"/>
      <c r="PVO39" s="120"/>
      <c r="PVP39" s="177"/>
      <c r="PVQ39" s="120"/>
      <c r="PVR39" s="177"/>
      <c r="PVS39" s="120"/>
      <c r="PVT39" s="177"/>
      <c r="PVU39" s="120"/>
      <c r="PVV39" s="177"/>
      <c r="PVW39" s="120"/>
      <c r="PVX39" s="177"/>
      <c r="PVY39" s="120"/>
      <c r="PVZ39" s="177"/>
      <c r="PWA39" s="120"/>
      <c r="PWB39" s="177"/>
      <c r="PWC39" s="120"/>
      <c r="PWD39" s="177"/>
      <c r="PWE39" s="120"/>
      <c r="PWF39" s="177"/>
      <c r="PWG39" s="120"/>
      <c r="PWH39" s="177"/>
      <c r="PWI39" s="120"/>
      <c r="PWJ39" s="177"/>
      <c r="PWK39" s="120"/>
      <c r="PWL39" s="177"/>
      <c r="PWM39" s="120"/>
      <c r="PWN39" s="177"/>
      <c r="PWO39" s="120"/>
      <c r="PWP39" s="177"/>
      <c r="PWQ39" s="120"/>
      <c r="PWR39" s="177"/>
      <c r="PWS39" s="120"/>
      <c r="PWT39" s="177"/>
      <c r="PWU39" s="120"/>
      <c r="PWV39" s="177"/>
      <c r="PWW39" s="120"/>
      <c r="PWX39" s="177"/>
      <c r="PWY39" s="120"/>
      <c r="PWZ39" s="177"/>
      <c r="PXA39" s="120"/>
      <c r="PXB39" s="177"/>
      <c r="PXC39" s="120"/>
      <c r="PXD39" s="177"/>
      <c r="PXE39" s="120"/>
      <c r="PXF39" s="177"/>
      <c r="PXG39" s="120"/>
      <c r="PXH39" s="177"/>
      <c r="PXI39" s="120"/>
      <c r="PXJ39" s="177"/>
      <c r="PXK39" s="120"/>
      <c r="PXL39" s="177"/>
      <c r="PXM39" s="120"/>
      <c r="PXN39" s="177"/>
      <c r="PXO39" s="120"/>
      <c r="PXP39" s="177"/>
      <c r="PXQ39" s="120"/>
      <c r="PXR39" s="177"/>
      <c r="PXS39" s="120"/>
      <c r="PXT39" s="177"/>
      <c r="PXU39" s="120"/>
      <c r="PXV39" s="177"/>
      <c r="PXW39" s="120"/>
      <c r="PXX39" s="177"/>
      <c r="PXY39" s="120"/>
      <c r="PXZ39" s="177"/>
      <c r="PYA39" s="120"/>
      <c r="PYB39" s="177"/>
      <c r="PYC39" s="120"/>
      <c r="PYD39" s="177"/>
      <c r="PYE39" s="120"/>
      <c r="PYF39" s="177"/>
      <c r="PYG39" s="120"/>
      <c r="PYH39" s="177"/>
      <c r="PYI39" s="120"/>
      <c r="PYJ39" s="177"/>
      <c r="PYK39" s="120"/>
      <c r="PYL39" s="177"/>
      <c r="PYM39" s="120"/>
      <c r="PYN39" s="177"/>
      <c r="PYO39" s="120"/>
      <c r="PYP39" s="177"/>
      <c r="PYQ39" s="120"/>
      <c r="PYR39" s="177"/>
      <c r="PYS39" s="120"/>
      <c r="PYT39" s="177"/>
      <c r="PYU39" s="120"/>
      <c r="PYV39" s="177"/>
      <c r="PYW39" s="120"/>
      <c r="PYX39" s="177"/>
      <c r="PYY39" s="120"/>
      <c r="PYZ39" s="177"/>
      <c r="PZA39" s="120"/>
      <c r="PZB39" s="177"/>
      <c r="PZC39" s="120"/>
      <c r="PZD39" s="177"/>
      <c r="PZE39" s="120"/>
      <c r="PZF39" s="177"/>
      <c r="PZG39" s="120"/>
      <c r="PZH39" s="177"/>
      <c r="PZI39" s="120"/>
      <c r="PZJ39" s="177"/>
      <c r="PZK39" s="120"/>
      <c r="PZL39" s="177"/>
      <c r="PZM39" s="120"/>
      <c r="PZN39" s="177"/>
      <c r="PZO39" s="120"/>
      <c r="PZP39" s="177"/>
      <c r="PZQ39" s="120"/>
      <c r="PZR39" s="177"/>
      <c r="PZS39" s="120"/>
      <c r="PZT39" s="177"/>
      <c r="PZU39" s="120"/>
      <c r="PZV39" s="177"/>
      <c r="PZW39" s="120"/>
      <c r="PZX39" s="177"/>
      <c r="PZY39" s="120"/>
      <c r="PZZ39" s="177"/>
      <c r="QAA39" s="120"/>
      <c r="QAB39" s="177"/>
      <c r="QAC39" s="120"/>
      <c r="QAD39" s="177"/>
      <c r="QAE39" s="120"/>
      <c r="QAF39" s="177"/>
      <c r="QAG39" s="120"/>
      <c r="QAH39" s="177"/>
      <c r="QAI39" s="120"/>
      <c r="QAJ39" s="177"/>
      <c r="QAK39" s="120"/>
      <c r="QAL39" s="177"/>
      <c r="QAM39" s="120"/>
      <c r="QAN39" s="177"/>
      <c r="QAO39" s="120"/>
      <c r="QAP39" s="177"/>
      <c r="QAQ39" s="120"/>
      <c r="QAR39" s="177"/>
      <c r="QAS39" s="120"/>
      <c r="QAT39" s="177"/>
      <c r="QAU39" s="120"/>
      <c r="QAV39" s="177"/>
      <c r="QAW39" s="120"/>
      <c r="QAX39" s="177"/>
      <c r="QAY39" s="120"/>
      <c r="QAZ39" s="177"/>
      <c r="QBA39" s="120"/>
      <c r="QBB39" s="177"/>
      <c r="QBC39" s="120"/>
      <c r="QBD39" s="177"/>
      <c r="QBE39" s="120"/>
      <c r="QBF39" s="177"/>
      <c r="QBG39" s="120"/>
      <c r="QBH39" s="177"/>
      <c r="QBI39" s="120"/>
      <c r="QBJ39" s="177"/>
      <c r="QBK39" s="120"/>
      <c r="QBL39" s="177"/>
      <c r="QBM39" s="120"/>
      <c r="QBN39" s="177"/>
      <c r="QBO39" s="120"/>
      <c r="QBP39" s="177"/>
      <c r="QBQ39" s="120"/>
      <c r="QBR39" s="177"/>
      <c r="QBS39" s="120"/>
      <c r="QBT39" s="177"/>
      <c r="QBU39" s="120"/>
      <c r="QBV39" s="177"/>
      <c r="QBW39" s="120"/>
      <c r="QBX39" s="177"/>
      <c r="QBY39" s="120"/>
      <c r="QBZ39" s="177"/>
      <c r="QCA39" s="120"/>
      <c r="QCB39" s="177"/>
      <c r="QCC39" s="120"/>
      <c r="QCD39" s="177"/>
      <c r="QCE39" s="120"/>
      <c r="QCF39" s="177"/>
      <c r="QCG39" s="120"/>
      <c r="QCH39" s="177"/>
      <c r="QCI39" s="120"/>
      <c r="QCJ39" s="177"/>
      <c r="QCK39" s="120"/>
      <c r="QCL39" s="177"/>
      <c r="QCM39" s="120"/>
      <c r="QCN39" s="177"/>
      <c r="QCO39" s="120"/>
      <c r="QCP39" s="177"/>
      <c r="QCQ39" s="120"/>
      <c r="QCR39" s="177"/>
      <c r="QCS39" s="120"/>
      <c r="QCT39" s="177"/>
      <c r="QCU39" s="120"/>
      <c r="QCV39" s="177"/>
      <c r="QCW39" s="120"/>
      <c r="QCX39" s="177"/>
      <c r="QCY39" s="120"/>
      <c r="QCZ39" s="177"/>
      <c r="QDA39" s="120"/>
      <c r="QDB39" s="177"/>
      <c r="QDC39" s="120"/>
      <c r="QDD39" s="177"/>
      <c r="QDE39" s="120"/>
      <c r="QDF39" s="177"/>
      <c r="QDG39" s="120"/>
      <c r="QDH39" s="177"/>
      <c r="QDI39" s="120"/>
      <c r="QDJ39" s="177"/>
      <c r="QDK39" s="120"/>
      <c r="QDL39" s="177"/>
      <c r="QDM39" s="120"/>
      <c r="QDN39" s="177"/>
      <c r="QDO39" s="120"/>
      <c r="QDP39" s="177"/>
      <c r="QDQ39" s="120"/>
      <c r="QDR39" s="177"/>
      <c r="QDS39" s="120"/>
      <c r="QDT39" s="177"/>
      <c r="QDU39" s="120"/>
      <c r="QDV39" s="177"/>
      <c r="QDW39" s="120"/>
      <c r="QDX39" s="177"/>
      <c r="QDY39" s="120"/>
      <c r="QDZ39" s="177"/>
      <c r="QEA39" s="120"/>
      <c r="QEB39" s="177"/>
      <c r="QEC39" s="120"/>
      <c r="QED39" s="177"/>
      <c r="QEE39" s="120"/>
      <c r="QEF39" s="177"/>
      <c r="QEG39" s="120"/>
      <c r="QEH39" s="177"/>
      <c r="QEI39" s="120"/>
      <c r="QEJ39" s="177"/>
      <c r="QEK39" s="120"/>
      <c r="QEL39" s="177"/>
      <c r="QEM39" s="120"/>
      <c r="QEN39" s="177"/>
      <c r="QEO39" s="120"/>
      <c r="QEP39" s="177"/>
      <c r="QEQ39" s="120"/>
      <c r="QER39" s="177"/>
      <c r="QES39" s="120"/>
      <c r="QET39" s="177"/>
      <c r="QEU39" s="120"/>
      <c r="QEV39" s="177"/>
      <c r="QEW39" s="120"/>
      <c r="QEX39" s="177"/>
      <c r="QEY39" s="120"/>
      <c r="QEZ39" s="177"/>
      <c r="QFA39" s="120"/>
      <c r="QFB39" s="177"/>
      <c r="QFC39" s="120"/>
      <c r="QFD39" s="177"/>
      <c r="QFE39" s="120"/>
      <c r="QFF39" s="177"/>
      <c r="QFG39" s="120"/>
      <c r="QFH39" s="177"/>
      <c r="QFI39" s="120"/>
      <c r="QFJ39" s="177"/>
      <c r="QFK39" s="120"/>
      <c r="QFL39" s="177"/>
      <c r="QFM39" s="120"/>
      <c r="QFN39" s="177"/>
      <c r="QFO39" s="120"/>
      <c r="QFP39" s="177"/>
      <c r="QFQ39" s="120"/>
      <c r="QFR39" s="177"/>
      <c r="QFS39" s="120"/>
      <c r="QFT39" s="177"/>
      <c r="QFU39" s="120"/>
      <c r="QFV39" s="177"/>
      <c r="QFW39" s="120"/>
      <c r="QFX39" s="177"/>
      <c r="QFY39" s="120"/>
      <c r="QFZ39" s="177"/>
      <c r="QGA39" s="120"/>
      <c r="QGB39" s="177"/>
      <c r="QGC39" s="120"/>
      <c r="QGD39" s="177"/>
      <c r="QGE39" s="120"/>
      <c r="QGF39" s="177"/>
      <c r="QGG39" s="120"/>
      <c r="QGH39" s="177"/>
      <c r="QGI39" s="120"/>
      <c r="QGJ39" s="177"/>
      <c r="QGK39" s="120"/>
      <c r="QGL39" s="177"/>
      <c r="QGM39" s="120"/>
      <c r="QGN39" s="177"/>
      <c r="QGO39" s="120"/>
      <c r="QGP39" s="177"/>
      <c r="QGQ39" s="120"/>
      <c r="QGR39" s="177"/>
      <c r="QGS39" s="120"/>
      <c r="QGT39" s="177"/>
      <c r="QGU39" s="120"/>
      <c r="QGV39" s="177"/>
      <c r="QGW39" s="120"/>
      <c r="QGX39" s="177"/>
      <c r="QGY39" s="120"/>
      <c r="QGZ39" s="177"/>
      <c r="QHA39" s="120"/>
      <c r="QHB39" s="177"/>
      <c r="QHC39" s="120"/>
      <c r="QHD39" s="177"/>
      <c r="QHE39" s="120"/>
      <c r="QHF39" s="177"/>
      <c r="QHG39" s="120"/>
      <c r="QHH39" s="177"/>
      <c r="QHI39" s="120"/>
      <c r="QHJ39" s="177"/>
      <c r="QHK39" s="120"/>
      <c r="QHL39" s="177"/>
      <c r="QHM39" s="120"/>
      <c r="QHN39" s="177"/>
      <c r="QHO39" s="120"/>
      <c r="QHP39" s="177"/>
      <c r="QHQ39" s="120"/>
      <c r="QHR39" s="177"/>
      <c r="QHS39" s="120"/>
      <c r="QHT39" s="177"/>
      <c r="QHU39" s="120"/>
      <c r="QHV39" s="177"/>
      <c r="QHW39" s="120"/>
      <c r="QHX39" s="177"/>
      <c r="QHY39" s="120"/>
      <c r="QHZ39" s="177"/>
      <c r="QIA39" s="120"/>
      <c r="QIB39" s="177"/>
      <c r="QIC39" s="120"/>
      <c r="QID39" s="177"/>
      <c r="QIE39" s="120"/>
      <c r="QIF39" s="177"/>
      <c r="QIG39" s="120"/>
      <c r="QIH39" s="177"/>
      <c r="QII39" s="120"/>
      <c r="QIJ39" s="177"/>
      <c r="QIK39" s="120"/>
      <c r="QIL39" s="177"/>
      <c r="QIM39" s="120"/>
      <c r="QIN39" s="177"/>
      <c r="QIO39" s="120"/>
      <c r="QIP39" s="177"/>
      <c r="QIQ39" s="120"/>
      <c r="QIR39" s="177"/>
      <c r="QIS39" s="120"/>
      <c r="QIT39" s="177"/>
      <c r="QIU39" s="120"/>
      <c r="QIV39" s="177"/>
      <c r="QIW39" s="120"/>
      <c r="QIX39" s="177"/>
      <c r="QIY39" s="120"/>
      <c r="QIZ39" s="177"/>
      <c r="QJA39" s="120"/>
      <c r="QJB39" s="177"/>
      <c r="QJC39" s="120"/>
      <c r="QJD39" s="177"/>
      <c r="QJE39" s="120"/>
      <c r="QJF39" s="177"/>
      <c r="QJG39" s="120"/>
      <c r="QJH39" s="177"/>
      <c r="QJI39" s="120"/>
      <c r="QJJ39" s="177"/>
      <c r="QJK39" s="120"/>
      <c r="QJL39" s="177"/>
      <c r="QJM39" s="120"/>
      <c r="QJN39" s="177"/>
      <c r="QJO39" s="120"/>
      <c r="QJP39" s="177"/>
      <c r="QJQ39" s="120"/>
      <c r="QJR39" s="177"/>
      <c r="QJS39" s="120"/>
      <c r="QJT39" s="177"/>
      <c r="QJU39" s="120"/>
      <c r="QJV39" s="177"/>
      <c r="QJW39" s="120"/>
      <c r="QJX39" s="177"/>
      <c r="QJY39" s="120"/>
      <c r="QJZ39" s="177"/>
      <c r="QKA39" s="120"/>
      <c r="QKB39" s="177"/>
      <c r="QKC39" s="120"/>
      <c r="QKD39" s="177"/>
      <c r="QKE39" s="120"/>
      <c r="QKF39" s="177"/>
      <c r="QKG39" s="120"/>
      <c r="QKH39" s="177"/>
      <c r="QKI39" s="120"/>
      <c r="QKJ39" s="177"/>
      <c r="QKK39" s="120"/>
      <c r="QKL39" s="177"/>
      <c r="QKM39" s="120"/>
      <c r="QKN39" s="177"/>
      <c r="QKO39" s="120"/>
      <c r="QKP39" s="177"/>
      <c r="QKQ39" s="120"/>
      <c r="QKR39" s="177"/>
      <c r="QKS39" s="120"/>
      <c r="QKT39" s="177"/>
      <c r="QKU39" s="120"/>
      <c r="QKV39" s="177"/>
      <c r="QKW39" s="120"/>
      <c r="QKX39" s="177"/>
      <c r="QKY39" s="120"/>
      <c r="QKZ39" s="177"/>
      <c r="QLA39" s="120"/>
      <c r="QLB39" s="177"/>
      <c r="QLC39" s="120"/>
      <c r="QLD39" s="177"/>
      <c r="QLE39" s="120"/>
      <c r="QLF39" s="177"/>
      <c r="QLG39" s="120"/>
      <c r="QLH39" s="177"/>
      <c r="QLI39" s="120"/>
      <c r="QLJ39" s="177"/>
      <c r="QLK39" s="120"/>
      <c r="QLL39" s="177"/>
      <c r="QLM39" s="120"/>
      <c r="QLN39" s="177"/>
      <c r="QLO39" s="120"/>
      <c r="QLP39" s="177"/>
      <c r="QLQ39" s="120"/>
      <c r="QLR39" s="177"/>
      <c r="QLS39" s="120"/>
      <c r="QLT39" s="177"/>
      <c r="QLU39" s="120"/>
      <c r="QLV39" s="177"/>
      <c r="QLW39" s="120"/>
      <c r="QLX39" s="177"/>
      <c r="QLY39" s="120"/>
      <c r="QLZ39" s="177"/>
      <c r="QMA39" s="120"/>
      <c r="QMB39" s="177"/>
      <c r="QMC39" s="120"/>
      <c r="QMD39" s="177"/>
      <c r="QME39" s="120"/>
      <c r="QMF39" s="177"/>
      <c r="QMG39" s="120"/>
      <c r="QMH39" s="177"/>
      <c r="QMI39" s="120"/>
      <c r="QMJ39" s="177"/>
      <c r="QMK39" s="120"/>
      <c r="QML39" s="177"/>
      <c r="QMM39" s="120"/>
      <c r="QMN39" s="177"/>
      <c r="QMO39" s="120"/>
      <c r="QMP39" s="177"/>
      <c r="QMQ39" s="120"/>
      <c r="QMR39" s="177"/>
      <c r="QMS39" s="120"/>
      <c r="QMT39" s="177"/>
      <c r="QMU39" s="120"/>
      <c r="QMV39" s="177"/>
      <c r="QMW39" s="120"/>
      <c r="QMX39" s="177"/>
      <c r="QMY39" s="120"/>
      <c r="QMZ39" s="177"/>
      <c r="QNA39" s="120"/>
      <c r="QNB39" s="177"/>
      <c r="QNC39" s="120"/>
      <c r="QND39" s="177"/>
      <c r="QNE39" s="120"/>
      <c r="QNF39" s="177"/>
      <c r="QNG39" s="120"/>
      <c r="QNH39" s="177"/>
      <c r="QNI39" s="120"/>
      <c r="QNJ39" s="177"/>
      <c r="QNK39" s="120"/>
      <c r="QNL39" s="177"/>
      <c r="QNM39" s="120"/>
      <c r="QNN39" s="177"/>
      <c r="QNO39" s="120"/>
      <c r="QNP39" s="177"/>
      <c r="QNQ39" s="120"/>
      <c r="QNR39" s="177"/>
      <c r="QNS39" s="120"/>
      <c r="QNT39" s="177"/>
      <c r="QNU39" s="120"/>
      <c r="QNV39" s="177"/>
      <c r="QNW39" s="120"/>
      <c r="QNX39" s="177"/>
      <c r="QNY39" s="120"/>
      <c r="QNZ39" s="177"/>
      <c r="QOA39" s="120"/>
      <c r="QOB39" s="177"/>
      <c r="QOC39" s="120"/>
      <c r="QOD39" s="177"/>
      <c r="QOE39" s="120"/>
      <c r="QOF39" s="177"/>
      <c r="QOG39" s="120"/>
      <c r="QOH39" s="177"/>
      <c r="QOI39" s="120"/>
      <c r="QOJ39" s="177"/>
      <c r="QOK39" s="120"/>
      <c r="QOL39" s="177"/>
      <c r="QOM39" s="120"/>
      <c r="QON39" s="177"/>
      <c r="QOO39" s="120"/>
      <c r="QOP39" s="177"/>
      <c r="QOQ39" s="120"/>
      <c r="QOR39" s="177"/>
      <c r="QOS39" s="120"/>
      <c r="QOT39" s="177"/>
      <c r="QOU39" s="120"/>
      <c r="QOV39" s="177"/>
      <c r="QOW39" s="120"/>
      <c r="QOX39" s="177"/>
      <c r="QOY39" s="120"/>
      <c r="QOZ39" s="177"/>
      <c r="QPA39" s="120"/>
      <c r="QPB39" s="177"/>
      <c r="QPC39" s="120"/>
      <c r="QPD39" s="177"/>
      <c r="QPE39" s="120"/>
      <c r="QPF39" s="177"/>
      <c r="QPG39" s="120"/>
      <c r="QPH39" s="177"/>
      <c r="QPI39" s="120"/>
      <c r="QPJ39" s="177"/>
      <c r="QPK39" s="120"/>
      <c r="QPL39" s="177"/>
      <c r="QPM39" s="120"/>
      <c r="QPN39" s="177"/>
      <c r="QPO39" s="120"/>
      <c r="QPP39" s="177"/>
      <c r="QPQ39" s="120"/>
      <c r="QPR39" s="177"/>
      <c r="QPS39" s="120"/>
      <c r="QPT39" s="177"/>
      <c r="QPU39" s="120"/>
      <c r="QPV39" s="177"/>
      <c r="QPW39" s="120"/>
      <c r="QPX39" s="177"/>
      <c r="QPY39" s="120"/>
      <c r="QPZ39" s="177"/>
      <c r="QQA39" s="120"/>
      <c r="QQB39" s="177"/>
      <c r="QQC39" s="120"/>
      <c r="QQD39" s="177"/>
      <c r="QQE39" s="120"/>
      <c r="QQF39" s="177"/>
      <c r="QQG39" s="120"/>
      <c r="QQH39" s="177"/>
      <c r="QQI39" s="120"/>
      <c r="QQJ39" s="177"/>
      <c r="QQK39" s="120"/>
      <c r="QQL39" s="177"/>
      <c r="QQM39" s="120"/>
      <c r="QQN39" s="177"/>
      <c r="QQO39" s="120"/>
      <c r="QQP39" s="177"/>
      <c r="QQQ39" s="120"/>
      <c r="QQR39" s="177"/>
      <c r="QQS39" s="120"/>
      <c r="QQT39" s="177"/>
      <c r="QQU39" s="120"/>
      <c r="QQV39" s="177"/>
      <c r="QQW39" s="120"/>
      <c r="QQX39" s="177"/>
      <c r="QQY39" s="120"/>
      <c r="QQZ39" s="177"/>
      <c r="QRA39" s="120"/>
      <c r="QRB39" s="177"/>
      <c r="QRC39" s="120"/>
      <c r="QRD39" s="177"/>
      <c r="QRE39" s="120"/>
      <c r="QRF39" s="177"/>
      <c r="QRG39" s="120"/>
      <c r="QRH39" s="177"/>
      <c r="QRI39" s="120"/>
      <c r="QRJ39" s="177"/>
      <c r="QRK39" s="120"/>
      <c r="QRL39" s="177"/>
      <c r="QRM39" s="120"/>
      <c r="QRN39" s="177"/>
      <c r="QRO39" s="120"/>
      <c r="QRP39" s="177"/>
      <c r="QRQ39" s="120"/>
      <c r="QRR39" s="177"/>
      <c r="QRS39" s="120"/>
      <c r="QRT39" s="177"/>
      <c r="QRU39" s="120"/>
      <c r="QRV39" s="177"/>
      <c r="QRW39" s="120"/>
      <c r="QRX39" s="177"/>
      <c r="QRY39" s="120"/>
      <c r="QRZ39" s="177"/>
      <c r="QSA39" s="120"/>
      <c r="QSB39" s="177"/>
      <c r="QSC39" s="120"/>
      <c r="QSD39" s="177"/>
      <c r="QSE39" s="120"/>
      <c r="QSF39" s="177"/>
      <c r="QSG39" s="120"/>
      <c r="QSH39" s="177"/>
      <c r="QSI39" s="120"/>
      <c r="QSJ39" s="177"/>
      <c r="QSK39" s="120"/>
      <c r="QSL39" s="177"/>
      <c r="QSM39" s="120"/>
      <c r="QSN39" s="177"/>
      <c r="QSO39" s="120"/>
      <c r="QSP39" s="177"/>
      <c r="QSQ39" s="120"/>
      <c r="QSR39" s="177"/>
      <c r="QSS39" s="120"/>
      <c r="QST39" s="177"/>
      <c r="QSU39" s="120"/>
      <c r="QSV39" s="177"/>
      <c r="QSW39" s="120"/>
      <c r="QSX39" s="177"/>
      <c r="QSY39" s="120"/>
      <c r="QSZ39" s="177"/>
      <c r="QTA39" s="120"/>
      <c r="QTB39" s="177"/>
      <c r="QTC39" s="120"/>
      <c r="QTD39" s="177"/>
      <c r="QTE39" s="120"/>
      <c r="QTF39" s="177"/>
      <c r="QTG39" s="120"/>
      <c r="QTH39" s="177"/>
      <c r="QTI39" s="120"/>
      <c r="QTJ39" s="177"/>
      <c r="QTK39" s="120"/>
      <c r="QTL39" s="177"/>
      <c r="QTM39" s="120"/>
      <c r="QTN39" s="177"/>
      <c r="QTO39" s="120"/>
      <c r="QTP39" s="177"/>
      <c r="QTQ39" s="120"/>
      <c r="QTR39" s="177"/>
      <c r="QTS39" s="120"/>
      <c r="QTT39" s="177"/>
      <c r="QTU39" s="120"/>
      <c r="QTV39" s="177"/>
      <c r="QTW39" s="120"/>
      <c r="QTX39" s="177"/>
      <c r="QTY39" s="120"/>
      <c r="QTZ39" s="177"/>
      <c r="QUA39" s="120"/>
      <c r="QUB39" s="177"/>
      <c r="QUC39" s="120"/>
      <c r="QUD39" s="177"/>
      <c r="QUE39" s="120"/>
      <c r="QUF39" s="177"/>
      <c r="QUG39" s="120"/>
      <c r="QUH39" s="177"/>
      <c r="QUI39" s="120"/>
      <c r="QUJ39" s="177"/>
      <c r="QUK39" s="120"/>
      <c r="QUL39" s="177"/>
      <c r="QUM39" s="120"/>
      <c r="QUN39" s="177"/>
      <c r="QUO39" s="120"/>
      <c r="QUP39" s="177"/>
      <c r="QUQ39" s="120"/>
      <c r="QUR39" s="177"/>
      <c r="QUS39" s="120"/>
      <c r="QUT39" s="177"/>
      <c r="QUU39" s="120"/>
      <c r="QUV39" s="177"/>
      <c r="QUW39" s="120"/>
      <c r="QUX39" s="177"/>
      <c r="QUY39" s="120"/>
      <c r="QUZ39" s="177"/>
      <c r="QVA39" s="120"/>
      <c r="QVB39" s="177"/>
      <c r="QVC39" s="120"/>
      <c r="QVD39" s="177"/>
      <c r="QVE39" s="120"/>
      <c r="QVF39" s="177"/>
      <c r="QVG39" s="120"/>
      <c r="QVH39" s="177"/>
      <c r="QVI39" s="120"/>
      <c r="QVJ39" s="177"/>
      <c r="QVK39" s="120"/>
      <c r="QVL39" s="177"/>
      <c r="QVM39" s="120"/>
      <c r="QVN39" s="177"/>
      <c r="QVO39" s="120"/>
      <c r="QVP39" s="177"/>
      <c r="QVQ39" s="120"/>
      <c r="QVR39" s="177"/>
      <c r="QVS39" s="120"/>
      <c r="QVT39" s="177"/>
      <c r="QVU39" s="120"/>
      <c r="QVV39" s="177"/>
      <c r="QVW39" s="120"/>
      <c r="QVX39" s="177"/>
      <c r="QVY39" s="120"/>
      <c r="QVZ39" s="177"/>
      <c r="QWA39" s="120"/>
      <c r="QWB39" s="177"/>
      <c r="QWC39" s="120"/>
      <c r="QWD39" s="177"/>
      <c r="QWE39" s="120"/>
      <c r="QWF39" s="177"/>
      <c r="QWG39" s="120"/>
      <c r="QWH39" s="177"/>
      <c r="QWI39" s="120"/>
      <c r="QWJ39" s="177"/>
      <c r="QWK39" s="120"/>
      <c r="QWL39" s="177"/>
      <c r="QWM39" s="120"/>
      <c r="QWN39" s="177"/>
      <c r="QWO39" s="120"/>
      <c r="QWP39" s="177"/>
      <c r="QWQ39" s="120"/>
      <c r="QWR39" s="177"/>
      <c r="QWS39" s="120"/>
      <c r="QWT39" s="177"/>
      <c r="QWU39" s="120"/>
      <c r="QWV39" s="177"/>
      <c r="QWW39" s="120"/>
      <c r="QWX39" s="177"/>
      <c r="QWY39" s="120"/>
      <c r="QWZ39" s="177"/>
      <c r="QXA39" s="120"/>
      <c r="QXB39" s="177"/>
      <c r="QXC39" s="120"/>
      <c r="QXD39" s="177"/>
      <c r="QXE39" s="120"/>
      <c r="QXF39" s="177"/>
      <c r="QXG39" s="120"/>
      <c r="QXH39" s="177"/>
      <c r="QXI39" s="120"/>
      <c r="QXJ39" s="177"/>
      <c r="QXK39" s="120"/>
      <c r="QXL39" s="177"/>
      <c r="QXM39" s="120"/>
      <c r="QXN39" s="177"/>
      <c r="QXO39" s="120"/>
      <c r="QXP39" s="177"/>
      <c r="QXQ39" s="120"/>
      <c r="QXR39" s="177"/>
      <c r="QXS39" s="120"/>
      <c r="QXT39" s="177"/>
      <c r="QXU39" s="120"/>
      <c r="QXV39" s="177"/>
      <c r="QXW39" s="120"/>
      <c r="QXX39" s="177"/>
      <c r="QXY39" s="120"/>
      <c r="QXZ39" s="177"/>
      <c r="QYA39" s="120"/>
      <c r="QYB39" s="177"/>
      <c r="QYC39" s="120"/>
      <c r="QYD39" s="177"/>
      <c r="QYE39" s="120"/>
      <c r="QYF39" s="177"/>
      <c r="QYG39" s="120"/>
      <c r="QYH39" s="177"/>
      <c r="QYI39" s="120"/>
      <c r="QYJ39" s="177"/>
      <c r="QYK39" s="120"/>
      <c r="QYL39" s="177"/>
      <c r="QYM39" s="120"/>
      <c r="QYN39" s="177"/>
      <c r="QYO39" s="120"/>
      <c r="QYP39" s="177"/>
      <c r="QYQ39" s="120"/>
      <c r="QYR39" s="177"/>
      <c r="QYS39" s="120"/>
      <c r="QYT39" s="177"/>
      <c r="QYU39" s="120"/>
      <c r="QYV39" s="177"/>
      <c r="QYW39" s="120"/>
      <c r="QYX39" s="177"/>
      <c r="QYY39" s="120"/>
      <c r="QYZ39" s="177"/>
      <c r="QZA39" s="120"/>
      <c r="QZB39" s="177"/>
      <c r="QZC39" s="120"/>
      <c r="QZD39" s="177"/>
      <c r="QZE39" s="120"/>
      <c r="QZF39" s="177"/>
      <c r="QZG39" s="120"/>
      <c r="QZH39" s="177"/>
      <c r="QZI39" s="120"/>
      <c r="QZJ39" s="177"/>
      <c r="QZK39" s="120"/>
      <c r="QZL39" s="177"/>
      <c r="QZM39" s="120"/>
      <c r="QZN39" s="177"/>
      <c r="QZO39" s="120"/>
      <c r="QZP39" s="177"/>
      <c r="QZQ39" s="120"/>
      <c r="QZR39" s="177"/>
      <c r="QZS39" s="120"/>
      <c r="QZT39" s="177"/>
      <c r="QZU39" s="120"/>
      <c r="QZV39" s="177"/>
      <c r="QZW39" s="120"/>
      <c r="QZX39" s="177"/>
      <c r="QZY39" s="120"/>
      <c r="QZZ39" s="177"/>
      <c r="RAA39" s="120"/>
      <c r="RAB39" s="177"/>
      <c r="RAC39" s="120"/>
      <c r="RAD39" s="177"/>
      <c r="RAE39" s="120"/>
      <c r="RAF39" s="177"/>
      <c r="RAG39" s="120"/>
      <c r="RAH39" s="177"/>
      <c r="RAI39" s="120"/>
      <c r="RAJ39" s="177"/>
      <c r="RAK39" s="120"/>
      <c r="RAL39" s="177"/>
      <c r="RAM39" s="120"/>
      <c r="RAN39" s="177"/>
      <c r="RAO39" s="120"/>
      <c r="RAP39" s="177"/>
      <c r="RAQ39" s="120"/>
      <c r="RAR39" s="177"/>
      <c r="RAS39" s="120"/>
      <c r="RAT39" s="177"/>
      <c r="RAU39" s="120"/>
      <c r="RAV39" s="177"/>
      <c r="RAW39" s="120"/>
      <c r="RAX39" s="177"/>
      <c r="RAY39" s="120"/>
      <c r="RAZ39" s="177"/>
      <c r="RBA39" s="120"/>
      <c r="RBB39" s="177"/>
      <c r="RBC39" s="120"/>
      <c r="RBD39" s="177"/>
      <c r="RBE39" s="120"/>
      <c r="RBF39" s="177"/>
      <c r="RBG39" s="120"/>
      <c r="RBH39" s="177"/>
      <c r="RBI39" s="120"/>
      <c r="RBJ39" s="177"/>
      <c r="RBK39" s="120"/>
      <c r="RBL39" s="177"/>
      <c r="RBM39" s="120"/>
      <c r="RBN39" s="177"/>
      <c r="RBO39" s="120"/>
      <c r="RBP39" s="177"/>
      <c r="RBQ39" s="120"/>
      <c r="RBR39" s="177"/>
      <c r="RBS39" s="120"/>
      <c r="RBT39" s="177"/>
      <c r="RBU39" s="120"/>
      <c r="RBV39" s="177"/>
      <c r="RBW39" s="120"/>
      <c r="RBX39" s="177"/>
      <c r="RBY39" s="120"/>
      <c r="RBZ39" s="177"/>
      <c r="RCA39" s="120"/>
      <c r="RCB39" s="177"/>
      <c r="RCC39" s="120"/>
      <c r="RCD39" s="177"/>
      <c r="RCE39" s="120"/>
      <c r="RCF39" s="177"/>
      <c r="RCG39" s="120"/>
      <c r="RCH39" s="177"/>
      <c r="RCI39" s="120"/>
      <c r="RCJ39" s="177"/>
      <c r="RCK39" s="120"/>
      <c r="RCL39" s="177"/>
      <c r="RCM39" s="120"/>
      <c r="RCN39" s="177"/>
      <c r="RCO39" s="120"/>
      <c r="RCP39" s="177"/>
      <c r="RCQ39" s="120"/>
      <c r="RCR39" s="177"/>
      <c r="RCS39" s="120"/>
      <c r="RCT39" s="177"/>
      <c r="RCU39" s="120"/>
      <c r="RCV39" s="177"/>
      <c r="RCW39" s="120"/>
      <c r="RCX39" s="177"/>
      <c r="RCY39" s="120"/>
      <c r="RCZ39" s="177"/>
      <c r="RDA39" s="120"/>
      <c r="RDB39" s="177"/>
      <c r="RDC39" s="120"/>
      <c r="RDD39" s="177"/>
      <c r="RDE39" s="120"/>
      <c r="RDF39" s="177"/>
      <c r="RDG39" s="120"/>
      <c r="RDH39" s="177"/>
      <c r="RDI39" s="120"/>
      <c r="RDJ39" s="177"/>
      <c r="RDK39" s="120"/>
      <c r="RDL39" s="177"/>
      <c r="RDM39" s="120"/>
      <c r="RDN39" s="177"/>
      <c r="RDO39" s="120"/>
      <c r="RDP39" s="177"/>
      <c r="RDQ39" s="120"/>
      <c r="RDR39" s="177"/>
      <c r="RDS39" s="120"/>
      <c r="RDT39" s="177"/>
      <c r="RDU39" s="120"/>
      <c r="RDV39" s="177"/>
      <c r="RDW39" s="120"/>
      <c r="RDX39" s="177"/>
      <c r="RDY39" s="120"/>
      <c r="RDZ39" s="177"/>
      <c r="REA39" s="120"/>
      <c r="REB39" s="177"/>
      <c r="REC39" s="120"/>
      <c r="RED39" s="177"/>
      <c r="REE39" s="120"/>
      <c r="REF39" s="177"/>
      <c r="REG39" s="120"/>
      <c r="REH39" s="177"/>
      <c r="REI39" s="120"/>
      <c r="REJ39" s="177"/>
      <c r="REK39" s="120"/>
      <c r="REL39" s="177"/>
      <c r="REM39" s="120"/>
      <c r="REN39" s="177"/>
      <c r="REO39" s="120"/>
      <c r="REP39" s="177"/>
      <c r="REQ39" s="120"/>
      <c r="RER39" s="177"/>
      <c r="RES39" s="120"/>
      <c r="RET39" s="177"/>
      <c r="REU39" s="120"/>
      <c r="REV39" s="177"/>
      <c r="REW39" s="120"/>
      <c r="REX39" s="177"/>
      <c r="REY39" s="120"/>
      <c r="REZ39" s="177"/>
      <c r="RFA39" s="120"/>
      <c r="RFB39" s="177"/>
      <c r="RFC39" s="120"/>
      <c r="RFD39" s="177"/>
      <c r="RFE39" s="120"/>
      <c r="RFF39" s="177"/>
      <c r="RFG39" s="120"/>
      <c r="RFH39" s="177"/>
      <c r="RFI39" s="120"/>
      <c r="RFJ39" s="177"/>
      <c r="RFK39" s="120"/>
      <c r="RFL39" s="177"/>
      <c r="RFM39" s="120"/>
      <c r="RFN39" s="177"/>
      <c r="RFO39" s="120"/>
      <c r="RFP39" s="177"/>
      <c r="RFQ39" s="120"/>
      <c r="RFR39" s="177"/>
      <c r="RFS39" s="120"/>
      <c r="RFT39" s="177"/>
      <c r="RFU39" s="120"/>
      <c r="RFV39" s="177"/>
      <c r="RFW39" s="120"/>
      <c r="RFX39" s="177"/>
      <c r="RFY39" s="120"/>
      <c r="RFZ39" s="177"/>
      <c r="RGA39" s="120"/>
      <c r="RGB39" s="177"/>
      <c r="RGC39" s="120"/>
      <c r="RGD39" s="177"/>
      <c r="RGE39" s="120"/>
      <c r="RGF39" s="177"/>
      <c r="RGG39" s="120"/>
      <c r="RGH39" s="177"/>
      <c r="RGI39" s="120"/>
      <c r="RGJ39" s="177"/>
      <c r="RGK39" s="120"/>
      <c r="RGL39" s="177"/>
      <c r="RGM39" s="120"/>
      <c r="RGN39" s="177"/>
      <c r="RGO39" s="120"/>
      <c r="RGP39" s="177"/>
      <c r="RGQ39" s="120"/>
      <c r="RGR39" s="177"/>
      <c r="RGS39" s="120"/>
      <c r="RGT39" s="177"/>
      <c r="RGU39" s="120"/>
      <c r="RGV39" s="177"/>
      <c r="RGW39" s="120"/>
      <c r="RGX39" s="177"/>
      <c r="RGY39" s="120"/>
      <c r="RGZ39" s="177"/>
      <c r="RHA39" s="120"/>
      <c r="RHB39" s="177"/>
      <c r="RHC39" s="120"/>
      <c r="RHD39" s="177"/>
      <c r="RHE39" s="120"/>
      <c r="RHF39" s="177"/>
      <c r="RHG39" s="120"/>
      <c r="RHH39" s="177"/>
      <c r="RHI39" s="120"/>
      <c r="RHJ39" s="177"/>
      <c r="RHK39" s="120"/>
      <c r="RHL39" s="177"/>
      <c r="RHM39" s="120"/>
      <c r="RHN39" s="177"/>
      <c r="RHO39" s="120"/>
      <c r="RHP39" s="177"/>
      <c r="RHQ39" s="120"/>
      <c r="RHR39" s="177"/>
      <c r="RHS39" s="120"/>
      <c r="RHT39" s="177"/>
      <c r="RHU39" s="120"/>
      <c r="RHV39" s="177"/>
      <c r="RHW39" s="120"/>
      <c r="RHX39" s="177"/>
      <c r="RHY39" s="120"/>
      <c r="RHZ39" s="177"/>
      <c r="RIA39" s="120"/>
      <c r="RIB39" s="177"/>
      <c r="RIC39" s="120"/>
      <c r="RID39" s="177"/>
      <c r="RIE39" s="120"/>
      <c r="RIF39" s="177"/>
      <c r="RIG39" s="120"/>
      <c r="RIH39" s="177"/>
      <c r="RII39" s="120"/>
      <c r="RIJ39" s="177"/>
      <c r="RIK39" s="120"/>
      <c r="RIL39" s="177"/>
      <c r="RIM39" s="120"/>
      <c r="RIN39" s="177"/>
      <c r="RIO39" s="120"/>
      <c r="RIP39" s="177"/>
      <c r="RIQ39" s="120"/>
      <c r="RIR39" s="177"/>
      <c r="RIS39" s="120"/>
      <c r="RIT39" s="177"/>
      <c r="RIU39" s="120"/>
      <c r="RIV39" s="177"/>
      <c r="RIW39" s="120"/>
      <c r="RIX39" s="177"/>
      <c r="RIY39" s="120"/>
      <c r="RIZ39" s="177"/>
      <c r="RJA39" s="120"/>
      <c r="RJB39" s="177"/>
      <c r="RJC39" s="120"/>
      <c r="RJD39" s="177"/>
      <c r="RJE39" s="120"/>
      <c r="RJF39" s="177"/>
      <c r="RJG39" s="120"/>
      <c r="RJH39" s="177"/>
      <c r="RJI39" s="120"/>
      <c r="RJJ39" s="177"/>
      <c r="RJK39" s="120"/>
      <c r="RJL39" s="177"/>
      <c r="RJM39" s="120"/>
      <c r="RJN39" s="177"/>
      <c r="RJO39" s="120"/>
      <c r="RJP39" s="177"/>
      <c r="RJQ39" s="120"/>
      <c r="RJR39" s="177"/>
      <c r="RJS39" s="120"/>
      <c r="RJT39" s="177"/>
      <c r="RJU39" s="120"/>
      <c r="RJV39" s="177"/>
      <c r="RJW39" s="120"/>
      <c r="RJX39" s="177"/>
      <c r="RJY39" s="120"/>
      <c r="RJZ39" s="177"/>
      <c r="RKA39" s="120"/>
      <c r="RKB39" s="177"/>
      <c r="RKC39" s="120"/>
      <c r="RKD39" s="177"/>
      <c r="RKE39" s="120"/>
      <c r="RKF39" s="177"/>
      <c r="RKG39" s="120"/>
      <c r="RKH39" s="177"/>
      <c r="RKI39" s="120"/>
      <c r="RKJ39" s="177"/>
      <c r="RKK39" s="120"/>
      <c r="RKL39" s="177"/>
      <c r="RKM39" s="120"/>
      <c r="RKN39" s="177"/>
      <c r="RKO39" s="120"/>
      <c r="RKP39" s="177"/>
      <c r="RKQ39" s="120"/>
      <c r="RKR39" s="177"/>
      <c r="RKS39" s="120"/>
      <c r="RKT39" s="177"/>
      <c r="RKU39" s="120"/>
      <c r="RKV39" s="177"/>
      <c r="RKW39" s="120"/>
      <c r="RKX39" s="177"/>
      <c r="RKY39" s="120"/>
      <c r="RKZ39" s="177"/>
      <c r="RLA39" s="120"/>
      <c r="RLB39" s="177"/>
      <c r="RLC39" s="120"/>
      <c r="RLD39" s="177"/>
      <c r="RLE39" s="120"/>
      <c r="RLF39" s="177"/>
      <c r="RLG39" s="120"/>
      <c r="RLH39" s="177"/>
      <c r="RLI39" s="120"/>
      <c r="RLJ39" s="177"/>
      <c r="RLK39" s="120"/>
      <c r="RLL39" s="177"/>
      <c r="RLM39" s="120"/>
      <c r="RLN39" s="177"/>
      <c r="RLO39" s="120"/>
      <c r="RLP39" s="177"/>
      <c r="RLQ39" s="120"/>
      <c r="RLR39" s="177"/>
      <c r="RLS39" s="120"/>
      <c r="RLT39" s="177"/>
      <c r="RLU39" s="120"/>
      <c r="RLV39" s="177"/>
      <c r="RLW39" s="120"/>
      <c r="RLX39" s="177"/>
      <c r="RLY39" s="120"/>
      <c r="RLZ39" s="177"/>
      <c r="RMA39" s="120"/>
      <c r="RMB39" s="177"/>
      <c r="RMC39" s="120"/>
      <c r="RMD39" s="177"/>
      <c r="RME39" s="120"/>
      <c r="RMF39" s="177"/>
      <c r="RMG39" s="120"/>
      <c r="RMH39" s="177"/>
      <c r="RMI39" s="120"/>
      <c r="RMJ39" s="177"/>
      <c r="RMK39" s="120"/>
      <c r="RML39" s="177"/>
      <c r="RMM39" s="120"/>
      <c r="RMN39" s="177"/>
      <c r="RMO39" s="120"/>
      <c r="RMP39" s="177"/>
      <c r="RMQ39" s="120"/>
      <c r="RMR39" s="177"/>
      <c r="RMS39" s="120"/>
      <c r="RMT39" s="177"/>
      <c r="RMU39" s="120"/>
      <c r="RMV39" s="177"/>
      <c r="RMW39" s="120"/>
      <c r="RMX39" s="177"/>
      <c r="RMY39" s="120"/>
      <c r="RMZ39" s="177"/>
      <c r="RNA39" s="120"/>
      <c r="RNB39" s="177"/>
      <c r="RNC39" s="120"/>
      <c r="RND39" s="177"/>
      <c r="RNE39" s="120"/>
      <c r="RNF39" s="177"/>
      <c r="RNG39" s="120"/>
      <c r="RNH39" s="177"/>
      <c r="RNI39" s="120"/>
      <c r="RNJ39" s="177"/>
      <c r="RNK39" s="120"/>
      <c r="RNL39" s="177"/>
      <c r="RNM39" s="120"/>
      <c r="RNN39" s="177"/>
      <c r="RNO39" s="120"/>
      <c r="RNP39" s="177"/>
      <c r="RNQ39" s="120"/>
      <c r="RNR39" s="177"/>
      <c r="RNS39" s="120"/>
      <c r="RNT39" s="177"/>
      <c r="RNU39" s="120"/>
      <c r="RNV39" s="177"/>
      <c r="RNW39" s="120"/>
      <c r="RNX39" s="177"/>
      <c r="RNY39" s="120"/>
      <c r="RNZ39" s="177"/>
      <c r="ROA39" s="120"/>
      <c r="ROB39" s="177"/>
      <c r="ROC39" s="120"/>
      <c r="ROD39" s="177"/>
      <c r="ROE39" s="120"/>
      <c r="ROF39" s="177"/>
      <c r="ROG39" s="120"/>
      <c r="ROH39" s="177"/>
      <c r="ROI39" s="120"/>
      <c r="ROJ39" s="177"/>
      <c r="ROK39" s="120"/>
      <c r="ROL39" s="177"/>
      <c r="ROM39" s="120"/>
      <c r="RON39" s="177"/>
      <c r="ROO39" s="120"/>
      <c r="ROP39" s="177"/>
      <c r="ROQ39" s="120"/>
      <c r="ROR39" s="177"/>
      <c r="ROS39" s="120"/>
      <c r="ROT39" s="177"/>
      <c r="ROU39" s="120"/>
      <c r="ROV39" s="177"/>
      <c r="ROW39" s="120"/>
      <c r="ROX39" s="177"/>
      <c r="ROY39" s="120"/>
      <c r="ROZ39" s="177"/>
      <c r="RPA39" s="120"/>
      <c r="RPB39" s="177"/>
      <c r="RPC39" s="120"/>
      <c r="RPD39" s="177"/>
      <c r="RPE39" s="120"/>
      <c r="RPF39" s="177"/>
      <c r="RPG39" s="120"/>
      <c r="RPH39" s="177"/>
      <c r="RPI39" s="120"/>
      <c r="RPJ39" s="177"/>
      <c r="RPK39" s="120"/>
      <c r="RPL39" s="177"/>
      <c r="RPM39" s="120"/>
      <c r="RPN39" s="177"/>
      <c r="RPO39" s="120"/>
      <c r="RPP39" s="177"/>
      <c r="RPQ39" s="120"/>
      <c r="RPR39" s="177"/>
      <c r="RPS39" s="120"/>
      <c r="RPT39" s="177"/>
      <c r="RPU39" s="120"/>
      <c r="RPV39" s="177"/>
      <c r="RPW39" s="120"/>
      <c r="RPX39" s="177"/>
      <c r="RPY39" s="120"/>
      <c r="RPZ39" s="177"/>
      <c r="RQA39" s="120"/>
      <c r="RQB39" s="177"/>
      <c r="RQC39" s="120"/>
      <c r="RQD39" s="177"/>
      <c r="RQE39" s="120"/>
      <c r="RQF39" s="177"/>
      <c r="RQG39" s="120"/>
      <c r="RQH39" s="177"/>
      <c r="RQI39" s="120"/>
      <c r="RQJ39" s="177"/>
      <c r="RQK39" s="120"/>
      <c r="RQL39" s="177"/>
      <c r="RQM39" s="120"/>
      <c r="RQN39" s="177"/>
      <c r="RQO39" s="120"/>
      <c r="RQP39" s="177"/>
      <c r="RQQ39" s="120"/>
      <c r="RQR39" s="177"/>
      <c r="RQS39" s="120"/>
      <c r="RQT39" s="177"/>
      <c r="RQU39" s="120"/>
      <c r="RQV39" s="177"/>
      <c r="RQW39" s="120"/>
      <c r="RQX39" s="177"/>
      <c r="RQY39" s="120"/>
      <c r="RQZ39" s="177"/>
      <c r="RRA39" s="120"/>
      <c r="RRB39" s="177"/>
      <c r="RRC39" s="120"/>
      <c r="RRD39" s="177"/>
      <c r="RRE39" s="120"/>
      <c r="RRF39" s="177"/>
      <c r="RRG39" s="120"/>
      <c r="RRH39" s="177"/>
      <c r="RRI39" s="120"/>
      <c r="RRJ39" s="177"/>
      <c r="RRK39" s="120"/>
      <c r="RRL39" s="177"/>
      <c r="RRM39" s="120"/>
      <c r="RRN39" s="177"/>
      <c r="RRO39" s="120"/>
      <c r="RRP39" s="177"/>
      <c r="RRQ39" s="120"/>
      <c r="RRR39" s="177"/>
      <c r="RRS39" s="120"/>
      <c r="RRT39" s="177"/>
      <c r="RRU39" s="120"/>
      <c r="RRV39" s="177"/>
      <c r="RRW39" s="120"/>
      <c r="RRX39" s="177"/>
      <c r="RRY39" s="120"/>
      <c r="RRZ39" s="177"/>
      <c r="RSA39" s="120"/>
      <c r="RSB39" s="177"/>
      <c r="RSC39" s="120"/>
      <c r="RSD39" s="177"/>
      <c r="RSE39" s="120"/>
      <c r="RSF39" s="177"/>
      <c r="RSG39" s="120"/>
      <c r="RSH39" s="177"/>
      <c r="RSI39" s="120"/>
      <c r="RSJ39" s="177"/>
      <c r="RSK39" s="120"/>
      <c r="RSL39" s="177"/>
      <c r="RSM39" s="120"/>
      <c r="RSN39" s="177"/>
      <c r="RSO39" s="120"/>
      <c r="RSP39" s="177"/>
      <c r="RSQ39" s="120"/>
      <c r="RSR39" s="177"/>
      <c r="RSS39" s="120"/>
      <c r="RST39" s="177"/>
      <c r="RSU39" s="120"/>
      <c r="RSV39" s="177"/>
      <c r="RSW39" s="120"/>
      <c r="RSX39" s="177"/>
      <c r="RSY39" s="120"/>
      <c r="RSZ39" s="177"/>
      <c r="RTA39" s="120"/>
      <c r="RTB39" s="177"/>
      <c r="RTC39" s="120"/>
      <c r="RTD39" s="177"/>
      <c r="RTE39" s="120"/>
      <c r="RTF39" s="177"/>
      <c r="RTG39" s="120"/>
      <c r="RTH39" s="177"/>
      <c r="RTI39" s="120"/>
      <c r="RTJ39" s="177"/>
      <c r="RTK39" s="120"/>
      <c r="RTL39" s="177"/>
      <c r="RTM39" s="120"/>
      <c r="RTN39" s="177"/>
      <c r="RTO39" s="120"/>
      <c r="RTP39" s="177"/>
      <c r="RTQ39" s="120"/>
      <c r="RTR39" s="177"/>
      <c r="RTS39" s="120"/>
      <c r="RTT39" s="177"/>
      <c r="RTU39" s="120"/>
      <c r="RTV39" s="177"/>
      <c r="RTW39" s="120"/>
      <c r="RTX39" s="177"/>
      <c r="RTY39" s="120"/>
      <c r="RTZ39" s="177"/>
      <c r="RUA39" s="120"/>
      <c r="RUB39" s="177"/>
      <c r="RUC39" s="120"/>
      <c r="RUD39" s="177"/>
      <c r="RUE39" s="120"/>
      <c r="RUF39" s="177"/>
      <c r="RUG39" s="120"/>
      <c r="RUH39" s="177"/>
      <c r="RUI39" s="120"/>
      <c r="RUJ39" s="177"/>
      <c r="RUK39" s="120"/>
      <c r="RUL39" s="177"/>
      <c r="RUM39" s="120"/>
      <c r="RUN39" s="177"/>
      <c r="RUO39" s="120"/>
      <c r="RUP39" s="177"/>
      <c r="RUQ39" s="120"/>
      <c r="RUR39" s="177"/>
      <c r="RUS39" s="120"/>
      <c r="RUT39" s="177"/>
      <c r="RUU39" s="120"/>
      <c r="RUV39" s="177"/>
      <c r="RUW39" s="120"/>
      <c r="RUX39" s="177"/>
      <c r="RUY39" s="120"/>
      <c r="RUZ39" s="177"/>
      <c r="RVA39" s="120"/>
      <c r="RVB39" s="177"/>
      <c r="RVC39" s="120"/>
      <c r="RVD39" s="177"/>
      <c r="RVE39" s="120"/>
      <c r="RVF39" s="177"/>
      <c r="RVG39" s="120"/>
      <c r="RVH39" s="177"/>
      <c r="RVI39" s="120"/>
      <c r="RVJ39" s="177"/>
      <c r="RVK39" s="120"/>
      <c r="RVL39" s="177"/>
      <c r="RVM39" s="120"/>
      <c r="RVN39" s="177"/>
      <c r="RVO39" s="120"/>
      <c r="RVP39" s="177"/>
      <c r="RVQ39" s="120"/>
      <c r="RVR39" s="177"/>
      <c r="RVS39" s="120"/>
      <c r="RVT39" s="177"/>
      <c r="RVU39" s="120"/>
      <c r="RVV39" s="177"/>
      <c r="RVW39" s="120"/>
      <c r="RVX39" s="177"/>
      <c r="RVY39" s="120"/>
      <c r="RVZ39" s="177"/>
      <c r="RWA39" s="120"/>
      <c r="RWB39" s="177"/>
      <c r="RWC39" s="120"/>
      <c r="RWD39" s="177"/>
      <c r="RWE39" s="120"/>
      <c r="RWF39" s="177"/>
      <c r="RWG39" s="120"/>
      <c r="RWH39" s="177"/>
      <c r="RWI39" s="120"/>
      <c r="RWJ39" s="177"/>
      <c r="RWK39" s="120"/>
      <c r="RWL39" s="177"/>
      <c r="RWM39" s="120"/>
      <c r="RWN39" s="177"/>
      <c r="RWO39" s="120"/>
      <c r="RWP39" s="177"/>
      <c r="RWQ39" s="120"/>
      <c r="RWR39" s="177"/>
      <c r="RWS39" s="120"/>
      <c r="RWT39" s="177"/>
      <c r="RWU39" s="120"/>
      <c r="RWV39" s="177"/>
      <c r="RWW39" s="120"/>
      <c r="RWX39" s="177"/>
      <c r="RWY39" s="120"/>
      <c r="RWZ39" s="177"/>
      <c r="RXA39" s="120"/>
      <c r="RXB39" s="177"/>
      <c r="RXC39" s="120"/>
      <c r="RXD39" s="177"/>
      <c r="RXE39" s="120"/>
      <c r="RXF39" s="177"/>
      <c r="RXG39" s="120"/>
      <c r="RXH39" s="177"/>
      <c r="RXI39" s="120"/>
      <c r="RXJ39" s="177"/>
      <c r="RXK39" s="120"/>
      <c r="RXL39" s="177"/>
      <c r="RXM39" s="120"/>
      <c r="RXN39" s="177"/>
      <c r="RXO39" s="120"/>
      <c r="RXP39" s="177"/>
      <c r="RXQ39" s="120"/>
      <c r="RXR39" s="177"/>
      <c r="RXS39" s="120"/>
      <c r="RXT39" s="177"/>
      <c r="RXU39" s="120"/>
      <c r="RXV39" s="177"/>
      <c r="RXW39" s="120"/>
      <c r="RXX39" s="177"/>
      <c r="RXY39" s="120"/>
      <c r="RXZ39" s="177"/>
      <c r="RYA39" s="120"/>
      <c r="RYB39" s="177"/>
      <c r="RYC39" s="120"/>
      <c r="RYD39" s="177"/>
      <c r="RYE39" s="120"/>
      <c r="RYF39" s="177"/>
      <c r="RYG39" s="120"/>
      <c r="RYH39" s="177"/>
      <c r="RYI39" s="120"/>
      <c r="RYJ39" s="177"/>
      <c r="RYK39" s="120"/>
      <c r="RYL39" s="177"/>
      <c r="RYM39" s="120"/>
      <c r="RYN39" s="177"/>
      <c r="RYO39" s="120"/>
      <c r="RYP39" s="177"/>
      <c r="RYQ39" s="120"/>
      <c r="RYR39" s="177"/>
      <c r="RYS39" s="120"/>
      <c r="RYT39" s="177"/>
      <c r="RYU39" s="120"/>
      <c r="RYV39" s="177"/>
      <c r="RYW39" s="120"/>
      <c r="RYX39" s="177"/>
      <c r="RYY39" s="120"/>
      <c r="RYZ39" s="177"/>
      <c r="RZA39" s="120"/>
      <c r="RZB39" s="177"/>
      <c r="RZC39" s="120"/>
      <c r="RZD39" s="177"/>
      <c r="RZE39" s="120"/>
      <c r="RZF39" s="177"/>
      <c r="RZG39" s="120"/>
      <c r="RZH39" s="177"/>
      <c r="RZI39" s="120"/>
      <c r="RZJ39" s="177"/>
      <c r="RZK39" s="120"/>
      <c r="RZL39" s="177"/>
      <c r="RZM39" s="120"/>
      <c r="RZN39" s="177"/>
      <c r="RZO39" s="120"/>
      <c r="RZP39" s="177"/>
      <c r="RZQ39" s="120"/>
      <c r="RZR39" s="177"/>
      <c r="RZS39" s="120"/>
      <c r="RZT39" s="177"/>
      <c r="RZU39" s="120"/>
      <c r="RZV39" s="177"/>
      <c r="RZW39" s="120"/>
      <c r="RZX39" s="177"/>
      <c r="RZY39" s="120"/>
      <c r="RZZ39" s="177"/>
      <c r="SAA39" s="120"/>
      <c r="SAB39" s="177"/>
      <c r="SAC39" s="120"/>
      <c r="SAD39" s="177"/>
      <c r="SAE39" s="120"/>
      <c r="SAF39" s="177"/>
      <c r="SAG39" s="120"/>
      <c r="SAH39" s="177"/>
      <c r="SAI39" s="120"/>
      <c r="SAJ39" s="177"/>
      <c r="SAK39" s="120"/>
      <c r="SAL39" s="177"/>
      <c r="SAM39" s="120"/>
      <c r="SAN39" s="177"/>
      <c r="SAO39" s="120"/>
      <c r="SAP39" s="177"/>
      <c r="SAQ39" s="120"/>
      <c r="SAR39" s="177"/>
      <c r="SAS39" s="120"/>
      <c r="SAT39" s="177"/>
      <c r="SAU39" s="120"/>
      <c r="SAV39" s="177"/>
      <c r="SAW39" s="120"/>
      <c r="SAX39" s="177"/>
      <c r="SAY39" s="120"/>
      <c r="SAZ39" s="177"/>
      <c r="SBA39" s="120"/>
      <c r="SBB39" s="177"/>
      <c r="SBC39" s="120"/>
      <c r="SBD39" s="177"/>
      <c r="SBE39" s="120"/>
      <c r="SBF39" s="177"/>
      <c r="SBG39" s="120"/>
      <c r="SBH39" s="177"/>
      <c r="SBI39" s="120"/>
      <c r="SBJ39" s="177"/>
      <c r="SBK39" s="120"/>
      <c r="SBL39" s="177"/>
      <c r="SBM39" s="120"/>
      <c r="SBN39" s="177"/>
      <c r="SBO39" s="120"/>
      <c r="SBP39" s="177"/>
      <c r="SBQ39" s="120"/>
      <c r="SBR39" s="177"/>
      <c r="SBS39" s="120"/>
      <c r="SBT39" s="177"/>
      <c r="SBU39" s="120"/>
      <c r="SBV39" s="177"/>
      <c r="SBW39" s="120"/>
      <c r="SBX39" s="177"/>
      <c r="SBY39" s="120"/>
      <c r="SBZ39" s="177"/>
      <c r="SCA39" s="120"/>
      <c r="SCB39" s="177"/>
      <c r="SCC39" s="120"/>
      <c r="SCD39" s="177"/>
      <c r="SCE39" s="120"/>
      <c r="SCF39" s="177"/>
      <c r="SCG39" s="120"/>
      <c r="SCH39" s="177"/>
      <c r="SCI39" s="120"/>
      <c r="SCJ39" s="177"/>
      <c r="SCK39" s="120"/>
      <c r="SCL39" s="177"/>
      <c r="SCM39" s="120"/>
      <c r="SCN39" s="177"/>
      <c r="SCO39" s="120"/>
      <c r="SCP39" s="177"/>
      <c r="SCQ39" s="120"/>
      <c r="SCR39" s="177"/>
      <c r="SCS39" s="120"/>
      <c r="SCT39" s="177"/>
      <c r="SCU39" s="120"/>
      <c r="SCV39" s="177"/>
      <c r="SCW39" s="120"/>
      <c r="SCX39" s="177"/>
      <c r="SCY39" s="120"/>
      <c r="SCZ39" s="177"/>
      <c r="SDA39" s="120"/>
      <c r="SDB39" s="177"/>
      <c r="SDC39" s="120"/>
      <c r="SDD39" s="177"/>
      <c r="SDE39" s="120"/>
      <c r="SDF39" s="177"/>
      <c r="SDG39" s="120"/>
      <c r="SDH39" s="177"/>
      <c r="SDI39" s="120"/>
      <c r="SDJ39" s="177"/>
      <c r="SDK39" s="120"/>
      <c r="SDL39" s="177"/>
      <c r="SDM39" s="120"/>
      <c r="SDN39" s="177"/>
      <c r="SDO39" s="120"/>
      <c r="SDP39" s="177"/>
      <c r="SDQ39" s="120"/>
      <c r="SDR39" s="177"/>
      <c r="SDS39" s="120"/>
      <c r="SDT39" s="177"/>
      <c r="SDU39" s="120"/>
      <c r="SDV39" s="177"/>
      <c r="SDW39" s="120"/>
      <c r="SDX39" s="177"/>
      <c r="SDY39" s="120"/>
      <c r="SDZ39" s="177"/>
      <c r="SEA39" s="120"/>
      <c r="SEB39" s="177"/>
      <c r="SEC39" s="120"/>
      <c r="SED39" s="177"/>
      <c r="SEE39" s="120"/>
      <c r="SEF39" s="177"/>
      <c r="SEG39" s="120"/>
      <c r="SEH39" s="177"/>
      <c r="SEI39" s="120"/>
      <c r="SEJ39" s="177"/>
      <c r="SEK39" s="120"/>
      <c r="SEL39" s="177"/>
      <c r="SEM39" s="120"/>
      <c r="SEN39" s="177"/>
      <c r="SEO39" s="120"/>
      <c r="SEP39" s="177"/>
      <c r="SEQ39" s="120"/>
      <c r="SER39" s="177"/>
      <c r="SES39" s="120"/>
      <c r="SET39" s="177"/>
      <c r="SEU39" s="120"/>
      <c r="SEV39" s="177"/>
      <c r="SEW39" s="120"/>
      <c r="SEX39" s="177"/>
      <c r="SEY39" s="120"/>
      <c r="SEZ39" s="177"/>
      <c r="SFA39" s="120"/>
      <c r="SFB39" s="177"/>
      <c r="SFC39" s="120"/>
      <c r="SFD39" s="177"/>
      <c r="SFE39" s="120"/>
      <c r="SFF39" s="177"/>
      <c r="SFG39" s="120"/>
      <c r="SFH39" s="177"/>
      <c r="SFI39" s="120"/>
      <c r="SFJ39" s="177"/>
      <c r="SFK39" s="120"/>
      <c r="SFL39" s="177"/>
      <c r="SFM39" s="120"/>
      <c r="SFN39" s="177"/>
      <c r="SFO39" s="120"/>
      <c r="SFP39" s="177"/>
      <c r="SFQ39" s="120"/>
      <c r="SFR39" s="177"/>
      <c r="SFS39" s="120"/>
      <c r="SFT39" s="177"/>
      <c r="SFU39" s="120"/>
      <c r="SFV39" s="177"/>
      <c r="SFW39" s="120"/>
      <c r="SFX39" s="177"/>
      <c r="SFY39" s="120"/>
      <c r="SFZ39" s="177"/>
      <c r="SGA39" s="120"/>
      <c r="SGB39" s="177"/>
      <c r="SGC39" s="120"/>
      <c r="SGD39" s="177"/>
      <c r="SGE39" s="120"/>
      <c r="SGF39" s="177"/>
      <c r="SGG39" s="120"/>
      <c r="SGH39" s="177"/>
      <c r="SGI39" s="120"/>
      <c r="SGJ39" s="177"/>
      <c r="SGK39" s="120"/>
      <c r="SGL39" s="177"/>
      <c r="SGM39" s="120"/>
      <c r="SGN39" s="177"/>
      <c r="SGO39" s="120"/>
      <c r="SGP39" s="177"/>
      <c r="SGQ39" s="120"/>
      <c r="SGR39" s="177"/>
      <c r="SGS39" s="120"/>
      <c r="SGT39" s="177"/>
      <c r="SGU39" s="120"/>
      <c r="SGV39" s="177"/>
      <c r="SGW39" s="120"/>
      <c r="SGX39" s="177"/>
      <c r="SGY39" s="120"/>
      <c r="SGZ39" s="177"/>
      <c r="SHA39" s="120"/>
      <c r="SHB39" s="177"/>
      <c r="SHC39" s="120"/>
      <c r="SHD39" s="177"/>
      <c r="SHE39" s="120"/>
      <c r="SHF39" s="177"/>
      <c r="SHG39" s="120"/>
      <c r="SHH39" s="177"/>
      <c r="SHI39" s="120"/>
      <c r="SHJ39" s="177"/>
      <c r="SHK39" s="120"/>
      <c r="SHL39" s="177"/>
      <c r="SHM39" s="120"/>
      <c r="SHN39" s="177"/>
      <c r="SHO39" s="120"/>
      <c r="SHP39" s="177"/>
      <c r="SHQ39" s="120"/>
      <c r="SHR39" s="177"/>
      <c r="SHS39" s="120"/>
      <c r="SHT39" s="177"/>
      <c r="SHU39" s="120"/>
      <c r="SHV39" s="177"/>
      <c r="SHW39" s="120"/>
      <c r="SHX39" s="177"/>
      <c r="SHY39" s="120"/>
      <c r="SHZ39" s="177"/>
      <c r="SIA39" s="120"/>
      <c r="SIB39" s="177"/>
      <c r="SIC39" s="120"/>
      <c r="SID39" s="177"/>
      <c r="SIE39" s="120"/>
      <c r="SIF39" s="177"/>
      <c r="SIG39" s="120"/>
      <c r="SIH39" s="177"/>
      <c r="SII39" s="120"/>
      <c r="SIJ39" s="177"/>
      <c r="SIK39" s="120"/>
      <c r="SIL39" s="177"/>
      <c r="SIM39" s="120"/>
      <c r="SIN39" s="177"/>
      <c r="SIO39" s="120"/>
      <c r="SIP39" s="177"/>
      <c r="SIQ39" s="120"/>
      <c r="SIR39" s="177"/>
      <c r="SIS39" s="120"/>
      <c r="SIT39" s="177"/>
      <c r="SIU39" s="120"/>
      <c r="SIV39" s="177"/>
      <c r="SIW39" s="120"/>
      <c r="SIX39" s="177"/>
      <c r="SIY39" s="120"/>
      <c r="SIZ39" s="177"/>
      <c r="SJA39" s="120"/>
      <c r="SJB39" s="177"/>
      <c r="SJC39" s="120"/>
      <c r="SJD39" s="177"/>
      <c r="SJE39" s="120"/>
      <c r="SJF39" s="177"/>
      <c r="SJG39" s="120"/>
      <c r="SJH39" s="177"/>
      <c r="SJI39" s="120"/>
      <c r="SJJ39" s="177"/>
      <c r="SJK39" s="120"/>
      <c r="SJL39" s="177"/>
      <c r="SJM39" s="120"/>
      <c r="SJN39" s="177"/>
      <c r="SJO39" s="120"/>
      <c r="SJP39" s="177"/>
      <c r="SJQ39" s="120"/>
      <c r="SJR39" s="177"/>
      <c r="SJS39" s="120"/>
      <c r="SJT39" s="177"/>
      <c r="SJU39" s="120"/>
      <c r="SJV39" s="177"/>
      <c r="SJW39" s="120"/>
      <c r="SJX39" s="177"/>
      <c r="SJY39" s="120"/>
      <c r="SJZ39" s="177"/>
      <c r="SKA39" s="120"/>
      <c r="SKB39" s="177"/>
      <c r="SKC39" s="120"/>
      <c r="SKD39" s="177"/>
      <c r="SKE39" s="120"/>
      <c r="SKF39" s="177"/>
      <c r="SKG39" s="120"/>
      <c r="SKH39" s="177"/>
      <c r="SKI39" s="120"/>
      <c r="SKJ39" s="177"/>
      <c r="SKK39" s="120"/>
      <c r="SKL39" s="177"/>
      <c r="SKM39" s="120"/>
      <c r="SKN39" s="177"/>
      <c r="SKO39" s="120"/>
      <c r="SKP39" s="177"/>
      <c r="SKQ39" s="120"/>
      <c r="SKR39" s="177"/>
      <c r="SKS39" s="120"/>
      <c r="SKT39" s="177"/>
      <c r="SKU39" s="120"/>
      <c r="SKV39" s="177"/>
      <c r="SKW39" s="120"/>
      <c r="SKX39" s="177"/>
      <c r="SKY39" s="120"/>
      <c r="SKZ39" s="177"/>
      <c r="SLA39" s="120"/>
      <c r="SLB39" s="177"/>
      <c r="SLC39" s="120"/>
      <c r="SLD39" s="177"/>
      <c r="SLE39" s="120"/>
      <c r="SLF39" s="177"/>
      <c r="SLG39" s="120"/>
      <c r="SLH39" s="177"/>
      <c r="SLI39" s="120"/>
      <c r="SLJ39" s="177"/>
      <c r="SLK39" s="120"/>
      <c r="SLL39" s="177"/>
      <c r="SLM39" s="120"/>
      <c r="SLN39" s="177"/>
      <c r="SLO39" s="120"/>
      <c r="SLP39" s="177"/>
      <c r="SLQ39" s="120"/>
      <c r="SLR39" s="177"/>
      <c r="SLS39" s="120"/>
      <c r="SLT39" s="177"/>
      <c r="SLU39" s="120"/>
      <c r="SLV39" s="177"/>
      <c r="SLW39" s="120"/>
      <c r="SLX39" s="177"/>
      <c r="SLY39" s="120"/>
      <c r="SLZ39" s="177"/>
      <c r="SMA39" s="120"/>
      <c r="SMB39" s="177"/>
      <c r="SMC39" s="120"/>
      <c r="SMD39" s="177"/>
      <c r="SME39" s="120"/>
      <c r="SMF39" s="177"/>
      <c r="SMG39" s="120"/>
      <c r="SMH39" s="177"/>
      <c r="SMI39" s="120"/>
      <c r="SMJ39" s="177"/>
      <c r="SMK39" s="120"/>
      <c r="SML39" s="177"/>
      <c r="SMM39" s="120"/>
      <c r="SMN39" s="177"/>
      <c r="SMO39" s="120"/>
      <c r="SMP39" s="177"/>
      <c r="SMQ39" s="120"/>
      <c r="SMR39" s="177"/>
      <c r="SMS39" s="120"/>
      <c r="SMT39" s="177"/>
      <c r="SMU39" s="120"/>
      <c r="SMV39" s="177"/>
      <c r="SMW39" s="120"/>
      <c r="SMX39" s="177"/>
      <c r="SMY39" s="120"/>
      <c r="SMZ39" s="177"/>
      <c r="SNA39" s="120"/>
      <c r="SNB39" s="177"/>
      <c r="SNC39" s="120"/>
      <c r="SND39" s="177"/>
      <c r="SNE39" s="120"/>
      <c r="SNF39" s="177"/>
      <c r="SNG39" s="120"/>
      <c r="SNH39" s="177"/>
      <c r="SNI39" s="120"/>
      <c r="SNJ39" s="177"/>
      <c r="SNK39" s="120"/>
      <c r="SNL39" s="177"/>
      <c r="SNM39" s="120"/>
      <c r="SNN39" s="177"/>
      <c r="SNO39" s="120"/>
      <c r="SNP39" s="177"/>
      <c r="SNQ39" s="120"/>
      <c r="SNR39" s="177"/>
      <c r="SNS39" s="120"/>
      <c r="SNT39" s="177"/>
      <c r="SNU39" s="120"/>
      <c r="SNV39" s="177"/>
      <c r="SNW39" s="120"/>
      <c r="SNX39" s="177"/>
      <c r="SNY39" s="120"/>
      <c r="SNZ39" s="177"/>
      <c r="SOA39" s="120"/>
      <c r="SOB39" s="177"/>
      <c r="SOC39" s="120"/>
      <c r="SOD39" s="177"/>
      <c r="SOE39" s="120"/>
      <c r="SOF39" s="177"/>
      <c r="SOG39" s="120"/>
      <c r="SOH39" s="177"/>
      <c r="SOI39" s="120"/>
      <c r="SOJ39" s="177"/>
      <c r="SOK39" s="120"/>
      <c r="SOL39" s="177"/>
      <c r="SOM39" s="120"/>
      <c r="SON39" s="177"/>
      <c r="SOO39" s="120"/>
      <c r="SOP39" s="177"/>
      <c r="SOQ39" s="120"/>
      <c r="SOR39" s="177"/>
      <c r="SOS39" s="120"/>
      <c r="SOT39" s="177"/>
      <c r="SOU39" s="120"/>
      <c r="SOV39" s="177"/>
      <c r="SOW39" s="120"/>
      <c r="SOX39" s="177"/>
      <c r="SOY39" s="120"/>
      <c r="SOZ39" s="177"/>
      <c r="SPA39" s="120"/>
      <c r="SPB39" s="177"/>
      <c r="SPC39" s="120"/>
      <c r="SPD39" s="177"/>
      <c r="SPE39" s="120"/>
      <c r="SPF39" s="177"/>
      <c r="SPG39" s="120"/>
      <c r="SPH39" s="177"/>
      <c r="SPI39" s="120"/>
      <c r="SPJ39" s="177"/>
      <c r="SPK39" s="120"/>
      <c r="SPL39" s="177"/>
      <c r="SPM39" s="120"/>
      <c r="SPN39" s="177"/>
      <c r="SPO39" s="120"/>
      <c r="SPP39" s="177"/>
      <c r="SPQ39" s="120"/>
      <c r="SPR39" s="177"/>
      <c r="SPS39" s="120"/>
      <c r="SPT39" s="177"/>
      <c r="SPU39" s="120"/>
      <c r="SPV39" s="177"/>
      <c r="SPW39" s="120"/>
      <c r="SPX39" s="177"/>
      <c r="SPY39" s="120"/>
      <c r="SPZ39" s="177"/>
      <c r="SQA39" s="120"/>
      <c r="SQB39" s="177"/>
      <c r="SQC39" s="120"/>
      <c r="SQD39" s="177"/>
      <c r="SQE39" s="120"/>
      <c r="SQF39" s="177"/>
      <c r="SQG39" s="120"/>
      <c r="SQH39" s="177"/>
      <c r="SQI39" s="120"/>
      <c r="SQJ39" s="177"/>
      <c r="SQK39" s="120"/>
      <c r="SQL39" s="177"/>
      <c r="SQM39" s="120"/>
      <c r="SQN39" s="177"/>
      <c r="SQO39" s="120"/>
      <c r="SQP39" s="177"/>
      <c r="SQQ39" s="120"/>
      <c r="SQR39" s="177"/>
      <c r="SQS39" s="120"/>
      <c r="SQT39" s="177"/>
      <c r="SQU39" s="120"/>
      <c r="SQV39" s="177"/>
      <c r="SQW39" s="120"/>
      <c r="SQX39" s="177"/>
      <c r="SQY39" s="120"/>
      <c r="SQZ39" s="177"/>
      <c r="SRA39" s="120"/>
      <c r="SRB39" s="177"/>
      <c r="SRC39" s="120"/>
      <c r="SRD39" s="177"/>
      <c r="SRE39" s="120"/>
      <c r="SRF39" s="177"/>
      <c r="SRG39" s="120"/>
      <c r="SRH39" s="177"/>
      <c r="SRI39" s="120"/>
      <c r="SRJ39" s="177"/>
      <c r="SRK39" s="120"/>
      <c r="SRL39" s="177"/>
      <c r="SRM39" s="120"/>
      <c r="SRN39" s="177"/>
      <c r="SRO39" s="120"/>
      <c r="SRP39" s="177"/>
      <c r="SRQ39" s="120"/>
      <c r="SRR39" s="177"/>
      <c r="SRS39" s="120"/>
      <c r="SRT39" s="177"/>
      <c r="SRU39" s="120"/>
      <c r="SRV39" s="177"/>
      <c r="SRW39" s="120"/>
      <c r="SRX39" s="177"/>
      <c r="SRY39" s="120"/>
      <c r="SRZ39" s="177"/>
      <c r="SSA39" s="120"/>
      <c r="SSB39" s="177"/>
      <c r="SSC39" s="120"/>
      <c r="SSD39" s="177"/>
      <c r="SSE39" s="120"/>
      <c r="SSF39" s="177"/>
      <c r="SSG39" s="120"/>
      <c r="SSH39" s="177"/>
      <c r="SSI39" s="120"/>
      <c r="SSJ39" s="177"/>
      <c r="SSK39" s="120"/>
      <c r="SSL39" s="177"/>
      <c r="SSM39" s="120"/>
      <c r="SSN39" s="177"/>
      <c r="SSO39" s="120"/>
      <c r="SSP39" s="177"/>
      <c r="SSQ39" s="120"/>
      <c r="SSR39" s="177"/>
      <c r="SSS39" s="120"/>
      <c r="SST39" s="177"/>
      <c r="SSU39" s="120"/>
      <c r="SSV39" s="177"/>
      <c r="SSW39" s="120"/>
      <c r="SSX39" s="177"/>
      <c r="SSY39" s="120"/>
      <c r="SSZ39" s="177"/>
      <c r="STA39" s="120"/>
      <c r="STB39" s="177"/>
      <c r="STC39" s="120"/>
      <c r="STD39" s="177"/>
      <c r="STE39" s="120"/>
      <c r="STF39" s="177"/>
      <c r="STG39" s="120"/>
      <c r="STH39" s="177"/>
      <c r="STI39" s="120"/>
      <c r="STJ39" s="177"/>
      <c r="STK39" s="120"/>
      <c r="STL39" s="177"/>
      <c r="STM39" s="120"/>
      <c r="STN39" s="177"/>
      <c r="STO39" s="120"/>
      <c r="STP39" s="177"/>
      <c r="STQ39" s="120"/>
      <c r="STR39" s="177"/>
      <c r="STS39" s="120"/>
      <c r="STT39" s="177"/>
      <c r="STU39" s="120"/>
      <c r="STV39" s="177"/>
      <c r="STW39" s="120"/>
      <c r="STX39" s="177"/>
      <c r="STY39" s="120"/>
      <c r="STZ39" s="177"/>
      <c r="SUA39" s="120"/>
      <c r="SUB39" s="177"/>
      <c r="SUC39" s="120"/>
      <c r="SUD39" s="177"/>
      <c r="SUE39" s="120"/>
      <c r="SUF39" s="177"/>
      <c r="SUG39" s="120"/>
      <c r="SUH39" s="177"/>
      <c r="SUI39" s="120"/>
      <c r="SUJ39" s="177"/>
      <c r="SUK39" s="120"/>
      <c r="SUL39" s="177"/>
      <c r="SUM39" s="120"/>
      <c r="SUN39" s="177"/>
      <c r="SUO39" s="120"/>
      <c r="SUP39" s="177"/>
      <c r="SUQ39" s="120"/>
      <c r="SUR39" s="177"/>
      <c r="SUS39" s="120"/>
      <c r="SUT39" s="177"/>
      <c r="SUU39" s="120"/>
      <c r="SUV39" s="177"/>
      <c r="SUW39" s="120"/>
      <c r="SUX39" s="177"/>
      <c r="SUY39" s="120"/>
      <c r="SUZ39" s="177"/>
      <c r="SVA39" s="120"/>
      <c r="SVB39" s="177"/>
      <c r="SVC39" s="120"/>
      <c r="SVD39" s="177"/>
      <c r="SVE39" s="120"/>
      <c r="SVF39" s="177"/>
      <c r="SVG39" s="120"/>
      <c r="SVH39" s="177"/>
      <c r="SVI39" s="120"/>
      <c r="SVJ39" s="177"/>
      <c r="SVK39" s="120"/>
      <c r="SVL39" s="177"/>
      <c r="SVM39" s="120"/>
      <c r="SVN39" s="177"/>
      <c r="SVO39" s="120"/>
      <c r="SVP39" s="177"/>
      <c r="SVQ39" s="120"/>
      <c r="SVR39" s="177"/>
      <c r="SVS39" s="120"/>
      <c r="SVT39" s="177"/>
      <c r="SVU39" s="120"/>
      <c r="SVV39" s="177"/>
      <c r="SVW39" s="120"/>
      <c r="SVX39" s="177"/>
      <c r="SVY39" s="120"/>
      <c r="SVZ39" s="177"/>
      <c r="SWA39" s="120"/>
      <c r="SWB39" s="177"/>
      <c r="SWC39" s="120"/>
      <c r="SWD39" s="177"/>
      <c r="SWE39" s="120"/>
      <c r="SWF39" s="177"/>
      <c r="SWG39" s="120"/>
      <c r="SWH39" s="177"/>
      <c r="SWI39" s="120"/>
      <c r="SWJ39" s="177"/>
      <c r="SWK39" s="120"/>
      <c r="SWL39" s="177"/>
      <c r="SWM39" s="120"/>
      <c r="SWN39" s="177"/>
      <c r="SWO39" s="120"/>
      <c r="SWP39" s="177"/>
      <c r="SWQ39" s="120"/>
      <c r="SWR39" s="177"/>
      <c r="SWS39" s="120"/>
      <c r="SWT39" s="177"/>
      <c r="SWU39" s="120"/>
      <c r="SWV39" s="177"/>
      <c r="SWW39" s="120"/>
      <c r="SWX39" s="177"/>
      <c r="SWY39" s="120"/>
      <c r="SWZ39" s="177"/>
      <c r="SXA39" s="120"/>
      <c r="SXB39" s="177"/>
      <c r="SXC39" s="120"/>
      <c r="SXD39" s="177"/>
      <c r="SXE39" s="120"/>
      <c r="SXF39" s="177"/>
      <c r="SXG39" s="120"/>
      <c r="SXH39" s="177"/>
      <c r="SXI39" s="120"/>
      <c r="SXJ39" s="177"/>
      <c r="SXK39" s="120"/>
      <c r="SXL39" s="177"/>
      <c r="SXM39" s="120"/>
      <c r="SXN39" s="177"/>
      <c r="SXO39" s="120"/>
      <c r="SXP39" s="177"/>
      <c r="SXQ39" s="120"/>
      <c r="SXR39" s="177"/>
      <c r="SXS39" s="120"/>
      <c r="SXT39" s="177"/>
      <c r="SXU39" s="120"/>
      <c r="SXV39" s="177"/>
      <c r="SXW39" s="120"/>
      <c r="SXX39" s="177"/>
      <c r="SXY39" s="120"/>
      <c r="SXZ39" s="177"/>
      <c r="SYA39" s="120"/>
      <c r="SYB39" s="177"/>
      <c r="SYC39" s="120"/>
      <c r="SYD39" s="177"/>
      <c r="SYE39" s="120"/>
      <c r="SYF39" s="177"/>
      <c r="SYG39" s="120"/>
      <c r="SYH39" s="177"/>
      <c r="SYI39" s="120"/>
      <c r="SYJ39" s="177"/>
      <c r="SYK39" s="120"/>
      <c r="SYL39" s="177"/>
      <c r="SYM39" s="120"/>
      <c r="SYN39" s="177"/>
      <c r="SYO39" s="120"/>
      <c r="SYP39" s="177"/>
      <c r="SYQ39" s="120"/>
      <c r="SYR39" s="177"/>
      <c r="SYS39" s="120"/>
      <c r="SYT39" s="177"/>
      <c r="SYU39" s="120"/>
      <c r="SYV39" s="177"/>
      <c r="SYW39" s="120"/>
      <c r="SYX39" s="177"/>
      <c r="SYY39" s="120"/>
      <c r="SYZ39" s="177"/>
      <c r="SZA39" s="120"/>
      <c r="SZB39" s="177"/>
      <c r="SZC39" s="120"/>
      <c r="SZD39" s="177"/>
      <c r="SZE39" s="120"/>
      <c r="SZF39" s="177"/>
      <c r="SZG39" s="120"/>
      <c r="SZH39" s="177"/>
      <c r="SZI39" s="120"/>
      <c r="SZJ39" s="177"/>
      <c r="SZK39" s="120"/>
      <c r="SZL39" s="177"/>
      <c r="SZM39" s="120"/>
      <c r="SZN39" s="177"/>
      <c r="SZO39" s="120"/>
      <c r="SZP39" s="177"/>
      <c r="SZQ39" s="120"/>
      <c r="SZR39" s="177"/>
      <c r="SZS39" s="120"/>
      <c r="SZT39" s="177"/>
      <c r="SZU39" s="120"/>
      <c r="SZV39" s="177"/>
      <c r="SZW39" s="120"/>
      <c r="SZX39" s="177"/>
      <c r="SZY39" s="120"/>
      <c r="SZZ39" s="177"/>
      <c r="TAA39" s="120"/>
      <c r="TAB39" s="177"/>
      <c r="TAC39" s="120"/>
      <c r="TAD39" s="177"/>
      <c r="TAE39" s="120"/>
      <c r="TAF39" s="177"/>
      <c r="TAG39" s="120"/>
      <c r="TAH39" s="177"/>
      <c r="TAI39" s="120"/>
      <c r="TAJ39" s="177"/>
      <c r="TAK39" s="120"/>
      <c r="TAL39" s="177"/>
      <c r="TAM39" s="120"/>
      <c r="TAN39" s="177"/>
      <c r="TAO39" s="120"/>
      <c r="TAP39" s="177"/>
      <c r="TAQ39" s="120"/>
      <c r="TAR39" s="177"/>
      <c r="TAS39" s="120"/>
      <c r="TAT39" s="177"/>
      <c r="TAU39" s="120"/>
      <c r="TAV39" s="177"/>
      <c r="TAW39" s="120"/>
      <c r="TAX39" s="177"/>
      <c r="TAY39" s="120"/>
      <c r="TAZ39" s="177"/>
      <c r="TBA39" s="120"/>
      <c r="TBB39" s="177"/>
      <c r="TBC39" s="120"/>
      <c r="TBD39" s="177"/>
      <c r="TBE39" s="120"/>
      <c r="TBF39" s="177"/>
      <c r="TBG39" s="120"/>
      <c r="TBH39" s="177"/>
      <c r="TBI39" s="120"/>
      <c r="TBJ39" s="177"/>
      <c r="TBK39" s="120"/>
      <c r="TBL39" s="177"/>
      <c r="TBM39" s="120"/>
      <c r="TBN39" s="177"/>
      <c r="TBO39" s="120"/>
      <c r="TBP39" s="177"/>
      <c r="TBQ39" s="120"/>
      <c r="TBR39" s="177"/>
      <c r="TBS39" s="120"/>
      <c r="TBT39" s="177"/>
      <c r="TBU39" s="120"/>
      <c r="TBV39" s="177"/>
      <c r="TBW39" s="120"/>
      <c r="TBX39" s="177"/>
      <c r="TBY39" s="120"/>
      <c r="TBZ39" s="177"/>
      <c r="TCA39" s="120"/>
      <c r="TCB39" s="177"/>
      <c r="TCC39" s="120"/>
      <c r="TCD39" s="177"/>
      <c r="TCE39" s="120"/>
      <c r="TCF39" s="177"/>
      <c r="TCG39" s="120"/>
      <c r="TCH39" s="177"/>
      <c r="TCI39" s="120"/>
      <c r="TCJ39" s="177"/>
      <c r="TCK39" s="120"/>
      <c r="TCL39" s="177"/>
      <c r="TCM39" s="120"/>
      <c r="TCN39" s="177"/>
      <c r="TCO39" s="120"/>
      <c r="TCP39" s="177"/>
      <c r="TCQ39" s="120"/>
      <c r="TCR39" s="177"/>
      <c r="TCS39" s="120"/>
      <c r="TCT39" s="177"/>
      <c r="TCU39" s="120"/>
      <c r="TCV39" s="177"/>
      <c r="TCW39" s="120"/>
      <c r="TCX39" s="177"/>
      <c r="TCY39" s="120"/>
      <c r="TCZ39" s="177"/>
      <c r="TDA39" s="120"/>
      <c r="TDB39" s="177"/>
      <c r="TDC39" s="120"/>
      <c r="TDD39" s="177"/>
      <c r="TDE39" s="120"/>
      <c r="TDF39" s="177"/>
      <c r="TDG39" s="120"/>
      <c r="TDH39" s="177"/>
      <c r="TDI39" s="120"/>
      <c r="TDJ39" s="177"/>
      <c r="TDK39" s="120"/>
      <c r="TDL39" s="177"/>
      <c r="TDM39" s="120"/>
      <c r="TDN39" s="177"/>
      <c r="TDO39" s="120"/>
      <c r="TDP39" s="177"/>
      <c r="TDQ39" s="120"/>
      <c r="TDR39" s="177"/>
      <c r="TDS39" s="120"/>
      <c r="TDT39" s="177"/>
      <c r="TDU39" s="120"/>
      <c r="TDV39" s="177"/>
      <c r="TDW39" s="120"/>
      <c r="TDX39" s="177"/>
      <c r="TDY39" s="120"/>
      <c r="TDZ39" s="177"/>
      <c r="TEA39" s="120"/>
      <c r="TEB39" s="177"/>
      <c r="TEC39" s="120"/>
      <c r="TED39" s="177"/>
      <c r="TEE39" s="120"/>
      <c r="TEF39" s="177"/>
      <c r="TEG39" s="120"/>
      <c r="TEH39" s="177"/>
      <c r="TEI39" s="120"/>
      <c r="TEJ39" s="177"/>
      <c r="TEK39" s="120"/>
      <c r="TEL39" s="177"/>
      <c r="TEM39" s="120"/>
      <c r="TEN39" s="177"/>
      <c r="TEO39" s="120"/>
      <c r="TEP39" s="177"/>
      <c r="TEQ39" s="120"/>
      <c r="TER39" s="177"/>
      <c r="TES39" s="120"/>
      <c r="TET39" s="177"/>
      <c r="TEU39" s="120"/>
      <c r="TEV39" s="177"/>
      <c r="TEW39" s="120"/>
      <c r="TEX39" s="177"/>
      <c r="TEY39" s="120"/>
      <c r="TEZ39" s="177"/>
      <c r="TFA39" s="120"/>
      <c r="TFB39" s="177"/>
      <c r="TFC39" s="120"/>
      <c r="TFD39" s="177"/>
      <c r="TFE39" s="120"/>
      <c r="TFF39" s="177"/>
      <c r="TFG39" s="120"/>
      <c r="TFH39" s="177"/>
      <c r="TFI39" s="120"/>
      <c r="TFJ39" s="177"/>
      <c r="TFK39" s="120"/>
      <c r="TFL39" s="177"/>
      <c r="TFM39" s="120"/>
      <c r="TFN39" s="177"/>
      <c r="TFO39" s="120"/>
      <c r="TFP39" s="177"/>
      <c r="TFQ39" s="120"/>
      <c r="TFR39" s="177"/>
      <c r="TFS39" s="120"/>
      <c r="TFT39" s="177"/>
      <c r="TFU39" s="120"/>
      <c r="TFV39" s="177"/>
      <c r="TFW39" s="120"/>
      <c r="TFX39" s="177"/>
      <c r="TFY39" s="120"/>
      <c r="TFZ39" s="177"/>
      <c r="TGA39" s="120"/>
      <c r="TGB39" s="177"/>
      <c r="TGC39" s="120"/>
      <c r="TGD39" s="177"/>
      <c r="TGE39" s="120"/>
      <c r="TGF39" s="177"/>
      <c r="TGG39" s="120"/>
      <c r="TGH39" s="177"/>
      <c r="TGI39" s="120"/>
      <c r="TGJ39" s="177"/>
      <c r="TGK39" s="120"/>
      <c r="TGL39" s="177"/>
      <c r="TGM39" s="120"/>
      <c r="TGN39" s="177"/>
      <c r="TGO39" s="120"/>
      <c r="TGP39" s="177"/>
      <c r="TGQ39" s="120"/>
      <c r="TGR39" s="177"/>
      <c r="TGS39" s="120"/>
      <c r="TGT39" s="177"/>
      <c r="TGU39" s="120"/>
      <c r="TGV39" s="177"/>
      <c r="TGW39" s="120"/>
      <c r="TGX39" s="177"/>
      <c r="TGY39" s="120"/>
      <c r="TGZ39" s="177"/>
      <c r="THA39" s="120"/>
      <c r="THB39" s="177"/>
      <c r="THC39" s="120"/>
      <c r="THD39" s="177"/>
      <c r="THE39" s="120"/>
      <c r="THF39" s="177"/>
      <c r="THG39" s="120"/>
      <c r="THH39" s="177"/>
      <c r="THI39" s="120"/>
      <c r="THJ39" s="177"/>
      <c r="THK39" s="120"/>
      <c r="THL39" s="177"/>
      <c r="THM39" s="120"/>
      <c r="THN39" s="177"/>
      <c r="THO39" s="120"/>
      <c r="THP39" s="177"/>
      <c r="THQ39" s="120"/>
      <c r="THR39" s="177"/>
      <c r="THS39" s="120"/>
      <c r="THT39" s="177"/>
      <c r="THU39" s="120"/>
      <c r="THV39" s="177"/>
      <c r="THW39" s="120"/>
      <c r="THX39" s="177"/>
      <c r="THY39" s="120"/>
      <c r="THZ39" s="177"/>
      <c r="TIA39" s="120"/>
      <c r="TIB39" s="177"/>
      <c r="TIC39" s="120"/>
      <c r="TID39" s="177"/>
      <c r="TIE39" s="120"/>
      <c r="TIF39" s="177"/>
      <c r="TIG39" s="120"/>
      <c r="TIH39" s="177"/>
      <c r="TII39" s="120"/>
      <c r="TIJ39" s="177"/>
      <c r="TIK39" s="120"/>
      <c r="TIL39" s="177"/>
      <c r="TIM39" s="120"/>
      <c r="TIN39" s="177"/>
      <c r="TIO39" s="120"/>
      <c r="TIP39" s="177"/>
      <c r="TIQ39" s="120"/>
      <c r="TIR39" s="177"/>
      <c r="TIS39" s="120"/>
      <c r="TIT39" s="177"/>
      <c r="TIU39" s="120"/>
      <c r="TIV39" s="177"/>
      <c r="TIW39" s="120"/>
      <c r="TIX39" s="177"/>
      <c r="TIY39" s="120"/>
      <c r="TIZ39" s="177"/>
      <c r="TJA39" s="120"/>
      <c r="TJB39" s="177"/>
      <c r="TJC39" s="120"/>
      <c r="TJD39" s="177"/>
      <c r="TJE39" s="120"/>
      <c r="TJF39" s="177"/>
      <c r="TJG39" s="120"/>
      <c r="TJH39" s="177"/>
      <c r="TJI39" s="120"/>
      <c r="TJJ39" s="177"/>
      <c r="TJK39" s="120"/>
      <c r="TJL39" s="177"/>
      <c r="TJM39" s="120"/>
      <c r="TJN39" s="177"/>
      <c r="TJO39" s="120"/>
      <c r="TJP39" s="177"/>
      <c r="TJQ39" s="120"/>
      <c r="TJR39" s="177"/>
      <c r="TJS39" s="120"/>
      <c r="TJT39" s="177"/>
      <c r="TJU39" s="120"/>
      <c r="TJV39" s="177"/>
      <c r="TJW39" s="120"/>
      <c r="TJX39" s="177"/>
      <c r="TJY39" s="120"/>
      <c r="TJZ39" s="177"/>
      <c r="TKA39" s="120"/>
      <c r="TKB39" s="177"/>
      <c r="TKC39" s="120"/>
      <c r="TKD39" s="177"/>
      <c r="TKE39" s="120"/>
      <c r="TKF39" s="177"/>
      <c r="TKG39" s="120"/>
      <c r="TKH39" s="177"/>
      <c r="TKI39" s="120"/>
      <c r="TKJ39" s="177"/>
      <c r="TKK39" s="120"/>
      <c r="TKL39" s="177"/>
      <c r="TKM39" s="120"/>
      <c r="TKN39" s="177"/>
      <c r="TKO39" s="120"/>
      <c r="TKP39" s="177"/>
      <c r="TKQ39" s="120"/>
      <c r="TKR39" s="177"/>
      <c r="TKS39" s="120"/>
      <c r="TKT39" s="177"/>
      <c r="TKU39" s="120"/>
      <c r="TKV39" s="177"/>
      <c r="TKW39" s="120"/>
      <c r="TKX39" s="177"/>
      <c r="TKY39" s="120"/>
      <c r="TKZ39" s="177"/>
      <c r="TLA39" s="120"/>
      <c r="TLB39" s="177"/>
      <c r="TLC39" s="120"/>
      <c r="TLD39" s="177"/>
      <c r="TLE39" s="120"/>
      <c r="TLF39" s="177"/>
      <c r="TLG39" s="120"/>
      <c r="TLH39" s="177"/>
      <c r="TLI39" s="120"/>
      <c r="TLJ39" s="177"/>
      <c r="TLK39" s="120"/>
      <c r="TLL39" s="177"/>
      <c r="TLM39" s="120"/>
      <c r="TLN39" s="177"/>
      <c r="TLO39" s="120"/>
      <c r="TLP39" s="177"/>
      <c r="TLQ39" s="120"/>
      <c r="TLR39" s="177"/>
      <c r="TLS39" s="120"/>
      <c r="TLT39" s="177"/>
      <c r="TLU39" s="120"/>
      <c r="TLV39" s="177"/>
      <c r="TLW39" s="120"/>
      <c r="TLX39" s="177"/>
      <c r="TLY39" s="120"/>
      <c r="TLZ39" s="177"/>
      <c r="TMA39" s="120"/>
      <c r="TMB39" s="177"/>
      <c r="TMC39" s="120"/>
      <c r="TMD39" s="177"/>
      <c r="TME39" s="120"/>
      <c r="TMF39" s="177"/>
      <c r="TMG39" s="120"/>
      <c r="TMH39" s="177"/>
      <c r="TMI39" s="120"/>
      <c r="TMJ39" s="177"/>
      <c r="TMK39" s="120"/>
      <c r="TML39" s="177"/>
      <c r="TMM39" s="120"/>
      <c r="TMN39" s="177"/>
      <c r="TMO39" s="120"/>
      <c r="TMP39" s="177"/>
      <c r="TMQ39" s="120"/>
      <c r="TMR39" s="177"/>
      <c r="TMS39" s="120"/>
      <c r="TMT39" s="177"/>
      <c r="TMU39" s="120"/>
      <c r="TMV39" s="177"/>
      <c r="TMW39" s="120"/>
      <c r="TMX39" s="177"/>
      <c r="TMY39" s="120"/>
      <c r="TMZ39" s="177"/>
      <c r="TNA39" s="120"/>
      <c r="TNB39" s="177"/>
      <c r="TNC39" s="120"/>
      <c r="TND39" s="177"/>
      <c r="TNE39" s="120"/>
      <c r="TNF39" s="177"/>
      <c r="TNG39" s="120"/>
      <c r="TNH39" s="177"/>
      <c r="TNI39" s="120"/>
      <c r="TNJ39" s="177"/>
      <c r="TNK39" s="120"/>
      <c r="TNL39" s="177"/>
      <c r="TNM39" s="120"/>
      <c r="TNN39" s="177"/>
      <c r="TNO39" s="120"/>
      <c r="TNP39" s="177"/>
      <c r="TNQ39" s="120"/>
      <c r="TNR39" s="177"/>
      <c r="TNS39" s="120"/>
      <c r="TNT39" s="177"/>
      <c r="TNU39" s="120"/>
      <c r="TNV39" s="177"/>
      <c r="TNW39" s="120"/>
      <c r="TNX39" s="177"/>
      <c r="TNY39" s="120"/>
      <c r="TNZ39" s="177"/>
      <c r="TOA39" s="120"/>
      <c r="TOB39" s="177"/>
      <c r="TOC39" s="120"/>
      <c r="TOD39" s="177"/>
      <c r="TOE39" s="120"/>
      <c r="TOF39" s="177"/>
      <c r="TOG39" s="120"/>
      <c r="TOH39" s="177"/>
      <c r="TOI39" s="120"/>
      <c r="TOJ39" s="177"/>
      <c r="TOK39" s="120"/>
      <c r="TOL39" s="177"/>
      <c r="TOM39" s="120"/>
      <c r="TON39" s="177"/>
      <c r="TOO39" s="120"/>
      <c r="TOP39" s="177"/>
      <c r="TOQ39" s="120"/>
      <c r="TOR39" s="177"/>
      <c r="TOS39" s="120"/>
      <c r="TOT39" s="177"/>
      <c r="TOU39" s="120"/>
      <c r="TOV39" s="177"/>
      <c r="TOW39" s="120"/>
      <c r="TOX39" s="177"/>
      <c r="TOY39" s="120"/>
      <c r="TOZ39" s="177"/>
      <c r="TPA39" s="120"/>
      <c r="TPB39" s="177"/>
      <c r="TPC39" s="120"/>
      <c r="TPD39" s="177"/>
      <c r="TPE39" s="120"/>
      <c r="TPF39" s="177"/>
      <c r="TPG39" s="120"/>
      <c r="TPH39" s="177"/>
      <c r="TPI39" s="120"/>
      <c r="TPJ39" s="177"/>
      <c r="TPK39" s="120"/>
      <c r="TPL39" s="177"/>
      <c r="TPM39" s="120"/>
      <c r="TPN39" s="177"/>
      <c r="TPO39" s="120"/>
      <c r="TPP39" s="177"/>
      <c r="TPQ39" s="120"/>
      <c r="TPR39" s="177"/>
      <c r="TPS39" s="120"/>
      <c r="TPT39" s="177"/>
      <c r="TPU39" s="120"/>
      <c r="TPV39" s="177"/>
      <c r="TPW39" s="120"/>
      <c r="TPX39" s="177"/>
      <c r="TPY39" s="120"/>
      <c r="TPZ39" s="177"/>
      <c r="TQA39" s="120"/>
      <c r="TQB39" s="177"/>
      <c r="TQC39" s="120"/>
      <c r="TQD39" s="177"/>
      <c r="TQE39" s="120"/>
      <c r="TQF39" s="177"/>
      <c r="TQG39" s="120"/>
      <c r="TQH39" s="177"/>
      <c r="TQI39" s="120"/>
      <c r="TQJ39" s="177"/>
      <c r="TQK39" s="120"/>
      <c r="TQL39" s="177"/>
      <c r="TQM39" s="120"/>
      <c r="TQN39" s="177"/>
      <c r="TQO39" s="120"/>
      <c r="TQP39" s="177"/>
      <c r="TQQ39" s="120"/>
      <c r="TQR39" s="177"/>
      <c r="TQS39" s="120"/>
      <c r="TQT39" s="177"/>
      <c r="TQU39" s="120"/>
      <c r="TQV39" s="177"/>
      <c r="TQW39" s="120"/>
      <c r="TQX39" s="177"/>
      <c r="TQY39" s="120"/>
      <c r="TQZ39" s="177"/>
      <c r="TRA39" s="120"/>
      <c r="TRB39" s="177"/>
      <c r="TRC39" s="120"/>
      <c r="TRD39" s="177"/>
      <c r="TRE39" s="120"/>
      <c r="TRF39" s="177"/>
      <c r="TRG39" s="120"/>
      <c r="TRH39" s="177"/>
      <c r="TRI39" s="120"/>
      <c r="TRJ39" s="177"/>
      <c r="TRK39" s="120"/>
      <c r="TRL39" s="177"/>
      <c r="TRM39" s="120"/>
      <c r="TRN39" s="177"/>
      <c r="TRO39" s="120"/>
      <c r="TRP39" s="177"/>
      <c r="TRQ39" s="120"/>
      <c r="TRR39" s="177"/>
      <c r="TRS39" s="120"/>
      <c r="TRT39" s="177"/>
      <c r="TRU39" s="120"/>
      <c r="TRV39" s="177"/>
      <c r="TRW39" s="120"/>
      <c r="TRX39" s="177"/>
      <c r="TRY39" s="120"/>
      <c r="TRZ39" s="177"/>
      <c r="TSA39" s="120"/>
      <c r="TSB39" s="177"/>
      <c r="TSC39" s="120"/>
      <c r="TSD39" s="177"/>
      <c r="TSE39" s="120"/>
      <c r="TSF39" s="177"/>
      <c r="TSG39" s="120"/>
      <c r="TSH39" s="177"/>
      <c r="TSI39" s="120"/>
      <c r="TSJ39" s="177"/>
      <c r="TSK39" s="120"/>
      <c r="TSL39" s="177"/>
      <c r="TSM39" s="120"/>
      <c r="TSN39" s="177"/>
      <c r="TSO39" s="120"/>
      <c r="TSP39" s="177"/>
      <c r="TSQ39" s="120"/>
      <c r="TSR39" s="177"/>
      <c r="TSS39" s="120"/>
      <c r="TST39" s="177"/>
      <c r="TSU39" s="120"/>
      <c r="TSV39" s="177"/>
      <c r="TSW39" s="120"/>
      <c r="TSX39" s="177"/>
      <c r="TSY39" s="120"/>
      <c r="TSZ39" s="177"/>
      <c r="TTA39" s="120"/>
      <c r="TTB39" s="177"/>
      <c r="TTC39" s="120"/>
      <c r="TTD39" s="177"/>
      <c r="TTE39" s="120"/>
      <c r="TTF39" s="177"/>
      <c r="TTG39" s="120"/>
      <c r="TTH39" s="177"/>
      <c r="TTI39" s="120"/>
      <c r="TTJ39" s="177"/>
      <c r="TTK39" s="120"/>
      <c r="TTL39" s="177"/>
      <c r="TTM39" s="120"/>
      <c r="TTN39" s="177"/>
      <c r="TTO39" s="120"/>
      <c r="TTP39" s="177"/>
      <c r="TTQ39" s="120"/>
      <c r="TTR39" s="177"/>
      <c r="TTS39" s="120"/>
      <c r="TTT39" s="177"/>
      <c r="TTU39" s="120"/>
      <c r="TTV39" s="177"/>
      <c r="TTW39" s="120"/>
      <c r="TTX39" s="177"/>
      <c r="TTY39" s="120"/>
      <c r="TTZ39" s="177"/>
      <c r="TUA39" s="120"/>
      <c r="TUB39" s="177"/>
      <c r="TUC39" s="120"/>
      <c r="TUD39" s="177"/>
      <c r="TUE39" s="120"/>
      <c r="TUF39" s="177"/>
      <c r="TUG39" s="120"/>
      <c r="TUH39" s="177"/>
      <c r="TUI39" s="120"/>
      <c r="TUJ39" s="177"/>
      <c r="TUK39" s="120"/>
      <c r="TUL39" s="177"/>
      <c r="TUM39" s="120"/>
      <c r="TUN39" s="177"/>
      <c r="TUO39" s="120"/>
      <c r="TUP39" s="177"/>
      <c r="TUQ39" s="120"/>
      <c r="TUR39" s="177"/>
      <c r="TUS39" s="120"/>
      <c r="TUT39" s="177"/>
      <c r="TUU39" s="120"/>
      <c r="TUV39" s="177"/>
      <c r="TUW39" s="120"/>
      <c r="TUX39" s="177"/>
      <c r="TUY39" s="120"/>
      <c r="TUZ39" s="177"/>
      <c r="TVA39" s="120"/>
      <c r="TVB39" s="177"/>
      <c r="TVC39" s="120"/>
      <c r="TVD39" s="177"/>
      <c r="TVE39" s="120"/>
      <c r="TVF39" s="177"/>
      <c r="TVG39" s="120"/>
      <c r="TVH39" s="177"/>
      <c r="TVI39" s="120"/>
      <c r="TVJ39" s="177"/>
      <c r="TVK39" s="120"/>
      <c r="TVL39" s="177"/>
      <c r="TVM39" s="120"/>
      <c r="TVN39" s="177"/>
      <c r="TVO39" s="120"/>
      <c r="TVP39" s="177"/>
      <c r="TVQ39" s="120"/>
      <c r="TVR39" s="177"/>
      <c r="TVS39" s="120"/>
      <c r="TVT39" s="177"/>
      <c r="TVU39" s="120"/>
      <c r="TVV39" s="177"/>
      <c r="TVW39" s="120"/>
      <c r="TVX39" s="177"/>
      <c r="TVY39" s="120"/>
      <c r="TVZ39" s="177"/>
      <c r="TWA39" s="120"/>
      <c r="TWB39" s="177"/>
      <c r="TWC39" s="120"/>
      <c r="TWD39" s="177"/>
      <c r="TWE39" s="120"/>
      <c r="TWF39" s="177"/>
      <c r="TWG39" s="120"/>
      <c r="TWH39" s="177"/>
      <c r="TWI39" s="120"/>
      <c r="TWJ39" s="177"/>
      <c r="TWK39" s="120"/>
      <c r="TWL39" s="177"/>
      <c r="TWM39" s="120"/>
      <c r="TWN39" s="177"/>
      <c r="TWO39" s="120"/>
      <c r="TWP39" s="177"/>
      <c r="TWQ39" s="120"/>
      <c r="TWR39" s="177"/>
      <c r="TWS39" s="120"/>
      <c r="TWT39" s="177"/>
      <c r="TWU39" s="120"/>
      <c r="TWV39" s="177"/>
      <c r="TWW39" s="120"/>
      <c r="TWX39" s="177"/>
      <c r="TWY39" s="120"/>
      <c r="TWZ39" s="177"/>
      <c r="TXA39" s="120"/>
      <c r="TXB39" s="177"/>
      <c r="TXC39" s="120"/>
      <c r="TXD39" s="177"/>
      <c r="TXE39" s="120"/>
      <c r="TXF39" s="177"/>
      <c r="TXG39" s="120"/>
      <c r="TXH39" s="177"/>
      <c r="TXI39" s="120"/>
      <c r="TXJ39" s="177"/>
      <c r="TXK39" s="120"/>
      <c r="TXL39" s="177"/>
      <c r="TXM39" s="120"/>
      <c r="TXN39" s="177"/>
      <c r="TXO39" s="120"/>
      <c r="TXP39" s="177"/>
      <c r="TXQ39" s="120"/>
      <c r="TXR39" s="177"/>
      <c r="TXS39" s="120"/>
      <c r="TXT39" s="177"/>
      <c r="TXU39" s="120"/>
      <c r="TXV39" s="177"/>
      <c r="TXW39" s="120"/>
      <c r="TXX39" s="177"/>
      <c r="TXY39" s="120"/>
      <c r="TXZ39" s="177"/>
      <c r="TYA39" s="120"/>
      <c r="TYB39" s="177"/>
      <c r="TYC39" s="120"/>
      <c r="TYD39" s="177"/>
      <c r="TYE39" s="120"/>
      <c r="TYF39" s="177"/>
      <c r="TYG39" s="120"/>
      <c r="TYH39" s="177"/>
      <c r="TYI39" s="120"/>
      <c r="TYJ39" s="177"/>
      <c r="TYK39" s="120"/>
      <c r="TYL39" s="177"/>
      <c r="TYM39" s="120"/>
      <c r="TYN39" s="177"/>
      <c r="TYO39" s="120"/>
      <c r="TYP39" s="177"/>
      <c r="TYQ39" s="120"/>
      <c r="TYR39" s="177"/>
      <c r="TYS39" s="120"/>
      <c r="TYT39" s="177"/>
      <c r="TYU39" s="120"/>
      <c r="TYV39" s="177"/>
      <c r="TYW39" s="120"/>
      <c r="TYX39" s="177"/>
      <c r="TYY39" s="120"/>
      <c r="TYZ39" s="177"/>
      <c r="TZA39" s="120"/>
      <c r="TZB39" s="177"/>
      <c r="TZC39" s="120"/>
      <c r="TZD39" s="177"/>
      <c r="TZE39" s="120"/>
      <c r="TZF39" s="177"/>
      <c r="TZG39" s="120"/>
      <c r="TZH39" s="177"/>
      <c r="TZI39" s="120"/>
      <c r="TZJ39" s="177"/>
      <c r="TZK39" s="120"/>
      <c r="TZL39" s="177"/>
      <c r="TZM39" s="120"/>
      <c r="TZN39" s="177"/>
      <c r="TZO39" s="120"/>
      <c r="TZP39" s="177"/>
      <c r="TZQ39" s="120"/>
      <c r="TZR39" s="177"/>
      <c r="TZS39" s="120"/>
      <c r="TZT39" s="177"/>
      <c r="TZU39" s="120"/>
      <c r="TZV39" s="177"/>
      <c r="TZW39" s="120"/>
      <c r="TZX39" s="177"/>
      <c r="TZY39" s="120"/>
      <c r="TZZ39" s="177"/>
      <c r="UAA39" s="120"/>
      <c r="UAB39" s="177"/>
      <c r="UAC39" s="120"/>
      <c r="UAD39" s="177"/>
      <c r="UAE39" s="120"/>
      <c r="UAF39" s="177"/>
      <c r="UAG39" s="120"/>
      <c r="UAH39" s="177"/>
      <c r="UAI39" s="120"/>
      <c r="UAJ39" s="177"/>
      <c r="UAK39" s="120"/>
      <c r="UAL39" s="177"/>
      <c r="UAM39" s="120"/>
      <c r="UAN39" s="177"/>
      <c r="UAO39" s="120"/>
      <c r="UAP39" s="177"/>
      <c r="UAQ39" s="120"/>
      <c r="UAR39" s="177"/>
      <c r="UAS39" s="120"/>
      <c r="UAT39" s="177"/>
      <c r="UAU39" s="120"/>
      <c r="UAV39" s="177"/>
      <c r="UAW39" s="120"/>
      <c r="UAX39" s="177"/>
      <c r="UAY39" s="120"/>
      <c r="UAZ39" s="177"/>
      <c r="UBA39" s="120"/>
      <c r="UBB39" s="177"/>
      <c r="UBC39" s="120"/>
      <c r="UBD39" s="177"/>
      <c r="UBE39" s="120"/>
      <c r="UBF39" s="177"/>
      <c r="UBG39" s="120"/>
      <c r="UBH39" s="177"/>
      <c r="UBI39" s="120"/>
      <c r="UBJ39" s="177"/>
      <c r="UBK39" s="120"/>
      <c r="UBL39" s="177"/>
      <c r="UBM39" s="120"/>
      <c r="UBN39" s="177"/>
      <c r="UBO39" s="120"/>
      <c r="UBP39" s="177"/>
      <c r="UBQ39" s="120"/>
      <c r="UBR39" s="177"/>
      <c r="UBS39" s="120"/>
      <c r="UBT39" s="177"/>
      <c r="UBU39" s="120"/>
      <c r="UBV39" s="177"/>
      <c r="UBW39" s="120"/>
      <c r="UBX39" s="177"/>
      <c r="UBY39" s="120"/>
      <c r="UBZ39" s="177"/>
      <c r="UCA39" s="120"/>
      <c r="UCB39" s="177"/>
      <c r="UCC39" s="120"/>
      <c r="UCD39" s="177"/>
      <c r="UCE39" s="120"/>
      <c r="UCF39" s="177"/>
      <c r="UCG39" s="120"/>
      <c r="UCH39" s="177"/>
      <c r="UCI39" s="120"/>
      <c r="UCJ39" s="177"/>
      <c r="UCK39" s="120"/>
      <c r="UCL39" s="177"/>
      <c r="UCM39" s="120"/>
      <c r="UCN39" s="177"/>
      <c r="UCO39" s="120"/>
      <c r="UCP39" s="177"/>
      <c r="UCQ39" s="120"/>
      <c r="UCR39" s="177"/>
      <c r="UCS39" s="120"/>
      <c r="UCT39" s="177"/>
      <c r="UCU39" s="120"/>
      <c r="UCV39" s="177"/>
      <c r="UCW39" s="120"/>
      <c r="UCX39" s="177"/>
      <c r="UCY39" s="120"/>
      <c r="UCZ39" s="177"/>
      <c r="UDA39" s="120"/>
      <c r="UDB39" s="177"/>
      <c r="UDC39" s="120"/>
      <c r="UDD39" s="177"/>
      <c r="UDE39" s="120"/>
      <c r="UDF39" s="177"/>
      <c r="UDG39" s="120"/>
      <c r="UDH39" s="177"/>
      <c r="UDI39" s="120"/>
      <c r="UDJ39" s="177"/>
      <c r="UDK39" s="120"/>
      <c r="UDL39" s="177"/>
      <c r="UDM39" s="120"/>
      <c r="UDN39" s="177"/>
      <c r="UDO39" s="120"/>
      <c r="UDP39" s="177"/>
      <c r="UDQ39" s="120"/>
      <c r="UDR39" s="177"/>
      <c r="UDS39" s="120"/>
      <c r="UDT39" s="177"/>
      <c r="UDU39" s="120"/>
      <c r="UDV39" s="177"/>
      <c r="UDW39" s="120"/>
      <c r="UDX39" s="177"/>
      <c r="UDY39" s="120"/>
      <c r="UDZ39" s="177"/>
      <c r="UEA39" s="120"/>
      <c r="UEB39" s="177"/>
      <c r="UEC39" s="120"/>
      <c r="UED39" s="177"/>
      <c r="UEE39" s="120"/>
      <c r="UEF39" s="177"/>
      <c r="UEG39" s="120"/>
      <c r="UEH39" s="177"/>
      <c r="UEI39" s="120"/>
      <c r="UEJ39" s="177"/>
      <c r="UEK39" s="120"/>
      <c r="UEL39" s="177"/>
      <c r="UEM39" s="120"/>
      <c r="UEN39" s="177"/>
      <c r="UEO39" s="120"/>
      <c r="UEP39" s="177"/>
      <c r="UEQ39" s="120"/>
      <c r="UER39" s="177"/>
      <c r="UES39" s="120"/>
      <c r="UET39" s="177"/>
      <c r="UEU39" s="120"/>
      <c r="UEV39" s="177"/>
      <c r="UEW39" s="120"/>
      <c r="UEX39" s="177"/>
      <c r="UEY39" s="120"/>
      <c r="UEZ39" s="177"/>
      <c r="UFA39" s="120"/>
      <c r="UFB39" s="177"/>
      <c r="UFC39" s="120"/>
      <c r="UFD39" s="177"/>
      <c r="UFE39" s="120"/>
      <c r="UFF39" s="177"/>
      <c r="UFG39" s="120"/>
      <c r="UFH39" s="177"/>
      <c r="UFI39" s="120"/>
      <c r="UFJ39" s="177"/>
      <c r="UFK39" s="120"/>
      <c r="UFL39" s="177"/>
      <c r="UFM39" s="120"/>
      <c r="UFN39" s="177"/>
      <c r="UFO39" s="120"/>
      <c r="UFP39" s="177"/>
      <c r="UFQ39" s="120"/>
      <c r="UFR39" s="177"/>
      <c r="UFS39" s="120"/>
      <c r="UFT39" s="177"/>
      <c r="UFU39" s="120"/>
      <c r="UFV39" s="177"/>
      <c r="UFW39" s="120"/>
      <c r="UFX39" s="177"/>
      <c r="UFY39" s="120"/>
      <c r="UFZ39" s="177"/>
      <c r="UGA39" s="120"/>
      <c r="UGB39" s="177"/>
      <c r="UGC39" s="120"/>
      <c r="UGD39" s="177"/>
      <c r="UGE39" s="120"/>
      <c r="UGF39" s="177"/>
      <c r="UGG39" s="120"/>
      <c r="UGH39" s="177"/>
      <c r="UGI39" s="120"/>
      <c r="UGJ39" s="177"/>
      <c r="UGK39" s="120"/>
      <c r="UGL39" s="177"/>
      <c r="UGM39" s="120"/>
      <c r="UGN39" s="177"/>
      <c r="UGO39" s="120"/>
      <c r="UGP39" s="177"/>
      <c r="UGQ39" s="120"/>
      <c r="UGR39" s="177"/>
      <c r="UGS39" s="120"/>
      <c r="UGT39" s="177"/>
      <c r="UGU39" s="120"/>
      <c r="UGV39" s="177"/>
      <c r="UGW39" s="120"/>
      <c r="UGX39" s="177"/>
      <c r="UGY39" s="120"/>
      <c r="UGZ39" s="177"/>
      <c r="UHA39" s="120"/>
      <c r="UHB39" s="177"/>
      <c r="UHC39" s="120"/>
      <c r="UHD39" s="177"/>
      <c r="UHE39" s="120"/>
      <c r="UHF39" s="177"/>
      <c r="UHG39" s="120"/>
      <c r="UHH39" s="177"/>
      <c r="UHI39" s="120"/>
      <c r="UHJ39" s="177"/>
      <c r="UHK39" s="120"/>
      <c r="UHL39" s="177"/>
      <c r="UHM39" s="120"/>
      <c r="UHN39" s="177"/>
      <c r="UHO39" s="120"/>
      <c r="UHP39" s="177"/>
      <c r="UHQ39" s="120"/>
      <c r="UHR39" s="177"/>
      <c r="UHS39" s="120"/>
      <c r="UHT39" s="177"/>
      <c r="UHU39" s="120"/>
      <c r="UHV39" s="177"/>
      <c r="UHW39" s="120"/>
      <c r="UHX39" s="177"/>
      <c r="UHY39" s="120"/>
      <c r="UHZ39" s="177"/>
      <c r="UIA39" s="120"/>
      <c r="UIB39" s="177"/>
      <c r="UIC39" s="120"/>
      <c r="UID39" s="177"/>
      <c r="UIE39" s="120"/>
      <c r="UIF39" s="177"/>
      <c r="UIG39" s="120"/>
      <c r="UIH39" s="177"/>
      <c r="UII39" s="120"/>
      <c r="UIJ39" s="177"/>
      <c r="UIK39" s="120"/>
      <c r="UIL39" s="177"/>
      <c r="UIM39" s="120"/>
      <c r="UIN39" s="177"/>
      <c r="UIO39" s="120"/>
      <c r="UIP39" s="177"/>
      <c r="UIQ39" s="120"/>
      <c r="UIR39" s="177"/>
      <c r="UIS39" s="120"/>
      <c r="UIT39" s="177"/>
      <c r="UIU39" s="120"/>
      <c r="UIV39" s="177"/>
      <c r="UIW39" s="120"/>
      <c r="UIX39" s="177"/>
      <c r="UIY39" s="120"/>
      <c r="UIZ39" s="177"/>
      <c r="UJA39" s="120"/>
      <c r="UJB39" s="177"/>
      <c r="UJC39" s="120"/>
      <c r="UJD39" s="177"/>
      <c r="UJE39" s="120"/>
      <c r="UJF39" s="177"/>
      <c r="UJG39" s="120"/>
      <c r="UJH39" s="177"/>
      <c r="UJI39" s="120"/>
      <c r="UJJ39" s="177"/>
      <c r="UJK39" s="120"/>
      <c r="UJL39" s="177"/>
      <c r="UJM39" s="120"/>
      <c r="UJN39" s="177"/>
      <c r="UJO39" s="120"/>
      <c r="UJP39" s="177"/>
      <c r="UJQ39" s="120"/>
      <c r="UJR39" s="177"/>
      <c r="UJS39" s="120"/>
      <c r="UJT39" s="177"/>
      <c r="UJU39" s="120"/>
      <c r="UJV39" s="177"/>
      <c r="UJW39" s="120"/>
      <c r="UJX39" s="177"/>
      <c r="UJY39" s="120"/>
      <c r="UJZ39" s="177"/>
      <c r="UKA39" s="120"/>
      <c r="UKB39" s="177"/>
      <c r="UKC39" s="120"/>
      <c r="UKD39" s="177"/>
      <c r="UKE39" s="120"/>
      <c r="UKF39" s="177"/>
      <c r="UKG39" s="120"/>
      <c r="UKH39" s="177"/>
      <c r="UKI39" s="120"/>
      <c r="UKJ39" s="177"/>
      <c r="UKK39" s="120"/>
      <c r="UKL39" s="177"/>
      <c r="UKM39" s="120"/>
      <c r="UKN39" s="177"/>
      <c r="UKO39" s="120"/>
      <c r="UKP39" s="177"/>
      <c r="UKQ39" s="120"/>
      <c r="UKR39" s="177"/>
      <c r="UKS39" s="120"/>
      <c r="UKT39" s="177"/>
      <c r="UKU39" s="120"/>
      <c r="UKV39" s="177"/>
      <c r="UKW39" s="120"/>
      <c r="UKX39" s="177"/>
      <c r="UKY39" s="120"/>
      <c r="UKZ39" s="177"/>
      <c r="ULA39" s="120"/>
      <c r="ULB39" s="177"/>
      <c r="ULC39" s="120"/>
      <c r="ULD39" s="177"/>
      <c r="ULE39" s="120"/>
      <c r="ULF39" s="177"/>
      <c r="ULG39" s="120"/>
      <c r="ULH39" s="177"/>
      <c r="ULI39" s="120"/>
      <c r="ULJ39" s="177"/>
      <c r="ULK39" s="120"/>
      <c r="ULL39" s="177"/>
      <c r="ULM39" s="120"/>
      <c r="ULN39" s="177"/>
      <c r="ULO39" s="120"/>
      <c r="ULP39" s="177"/>
      <c r="ULQ39" s="120"/>
      <c r="ULR39" s="177"/>
      <c r="ULS39" s="120"/>
      <c r="ULT39" s="177"/>
      <c r="ULU39" s="120"/>
      <c r="ULV39" s="177"/>
      <c r="ULW39" s="120"/>
      <c r="ULX39" s="177"/>
      <c r="ULY39" s="120"/>
      <c r="ULZ39" s="177"/>
      <c r="UMA39" s="120"/>
      <c r="UMB39" s="177"/>
      <c r="UMC39" s="120"/>
      <c r="UMD39" s="177"/>
      <c r="UME39" s="120"/>
      <c r="UMF39" s="177"/>
      <c r="UMG39" s="120"/>
      <c r="UMH39" s="177"/>
      <c r="UMI39" s="120"/>
      <c r="UMJ39" s="177"/>
      <c r="UMK39" s="120"/>
      <c r="UML39" s="177"/>
      <c r="UMM39" s="120"/>
      <c r="UMN39" s="177"/>
      <c r="UMO39" s="120"/>
      <c r="UMP39" s="177"/>
      <c r="UMQ39" s="120"/>
      <c r="UMR39" s="177"/>
      <c r="UMS39" s="120"/>
      <c r="UMT39" s="177"/>
      <c r="UMU39" s="120"/>
      <c r="UMV39" s="177"/>
      <c r="UMW39" s="120"/>
      <c r="UMX39" s="177"/>
      <c r="UMY39" s="120"/>
      <c r="UMZ39" s="177"/>
      <c r="UNA39" s="120"/>
      <c r="UNB39" s="177"/>
      <c r="UNC39" s="120"/>
      <c r="UND39" s="177"/>
      <c r="UNE39" s="120"/>
      <c r="UNF39" s="177"/>
      <c r="UNG39" s="120"/>
      <c r="UNH39" s="177"/>
      <c r="UNI39" s="120"/>
      <c r="UNJ39" s="177"/>
      <c r="UNK39" s="120"/>
      <c r="UNL39" s="177"/>
      <c r="UNM39" s="120"/>
      <c r="UNN39" s="177"/>
      <c r="UNO39" s="120"/>
      <c r="UNP39" s="177"/>
      <c r="UNQ39" s="120"/>
      <c r="UNR39" s="177"/>
      <c r="UNS39" s="120"/>
      <c r="UNT39" s="177"/>
      <c r="UNU39" s="120"/>
      <c r="UNV39" s="177"/>
      <c r="UNW39" s="120"/>
      <c r="UNX39" s="177"/>
      <c r="UNY39" s="120"/>
      <c r="UNZ39" s="177"/>
      <c r="UOA39" s="120"/>
      <c r="UOB39" s="177"/>
      <c r="UOC39" s="120"/>
      <c r="UOD39" s="177"/>
      <c r="UOE39" s="120"/>
      <c r="UOF39" s="177"/>
      <c r="UOG39" s="120"/>
      <c r="UOH39" s="177"/>
      <c r="UOI39" s="120"/>
      <c r="UOJ39" s="177"/>
      <c r="UOK39" s="120"/>
      <c r="UOL39" s="177"/>
      <c r="UOM39" s="120"/>
      <c r="UON39" s="177"/>
      <c r="UOO39" s="120"/>
      <c r="UOP39" s="177"/>
      <c r="UOQ39" s="120"/>
      <c r="UOR39" s="177"/>
      <c r="UOS39" s="120"/>
      <c r="UOT39" s="177"/>
      <c r="UOU39" s="120"/>
      <c r="UOV39" s="177"/>
      <c r="UOW39" s="120"/>
      <c r="UOX39" s="177"/>
      <c r="UOY39" s="120"/>
      <c r="UOZ39" s="177"/>
      <c r="UPA39" s="120"/>
      <c r="UPB39" s="177"/>
      <c r="UPC39" s="120"/>
      <c r="UPD39" s="177"/>
      <c r="UPE39" s="120"/>
      <c r="UPF39" s="177"/>
      <c r="UPG39" s="120"/>
      <c r="UPH39" s="177"/>
      <c r="UPI39" s="120"/>
      <c r="UPJ39" s="177"/>
      <c r="UPK39" s="120"/>
      <c r="UPL39" s="177"/>
      <c r="UPM39" s="120"/>
      <c r="UPN39" s="177"/>
      <c r="UPO39" s="120"/>
      <c r="UPP39" s="177"/>
      <c r="UPQ39" s="120"/>
      <c r="UPR39" s="177"/>
      <c r="UPS39" s="120"/>
      <c r="UPT39" s="177"/>
      <c r="UPU39" s="120"/>
      <c r="UPV39" s="177"/>
      <c r="UPW39" s="120"/>
      <c r="UPX39" s="177"/>
      <c r="UPY39" s="120"/>
      <c r="UPZ39" s="177"/>
      <c r="UQA39" s="120"/>
      <c r="UQB39" s="177"/>
      <c r="UQC39" s="120"/>
      <c r="UQD39" s="177"/>
      <c r="UQE39" s="120"/>
      <c r="UQF39" s="177"/>
      <c r="UQG39" s="120"/>
      <c r="UQH39" s="177"/>
      <c r="UQI39" s="120"/>
      <c r="UQJ39" s="177"/>
      <c r="UQK39" s="120"/>
      <c r="UQL39" s="177"/>
      <c r="UQM39" s="120"/>
      <c r="UQN39" s="177"/>
      <c r="UQO39" s="120"/>
      <c r="UQP39" s="177"/>
      <c r="UQQ39" s="120"/>
      <c r="UQR39" s="177"/>
      <c r="UQS39" s="120"/>
      <c r="UQT39" s="177"/>
      <c r="UQU39" s="120"/>
      <c r="UQV39" s="177"/>
      <c r="UQW39" s="120"/>
      <c r="UQX39" s="177"/>
      <c r="UQY39" s="120"/>
      <c r="UQZ39" s="177"/>
      <c r="URA39" s="120"/>
      <c r="URB39" s="177"/>
      <c r="URC39" s="120"/>
      <c r="URD39" s="177"/>
      <c r="URE39" s="120"/>
      <c r="URF39" s="177"/>
      <c r="URG39" s="120"/>
      <c r="URH39" s="177"/>
      <c r="URI39" s="120"/>
      <c r="URJ39" s="177"/>
      <c r="URK39" s="120"/>
      <c r="URL39" s="177"/>
      <c r="URM39" s="120"/>
      <c r="URN39" s="177"/>
      <c r="URO39" s="120"/>
      <c r="URP39" s="177"/>
      <c r="URQ39" s="120"/>
      <c r="URR39" s="177"/>
      <c r="URS39" s="120"/>
      <c r="URT39" s="177"/>
      <c r="URU39" s="120"/>
      <c r="URV39" s="177"/>
      <c r="URW39" s="120"/>
      <c r="URX39" s="177"/>
      <c r="URY39" s="120"/>
      <c r="URZ39" s="177"/>
      <c r="USA39" s="120"/>
      <c r="USB39" s="177"/>
      <c r="USC39" s="120"/>
      <c r="USD39" s="177"/>
      <c r="USE39" s="120"/>
      <c r="USF39" s="177"/>
      <c r="USG39" s="120"/>
      <c r="USH39" s="177"/>
      <c r="USI39" s="120"/>
      <c r="USJ39" s="177"/>
      <c r="USK39" s="120"/>
      <c r="USL39" s="177"/>
      <c r="USM39" s="120"/>
      <c r="USN39" s="177"/>
      <c r="USO39" s="120"/>
      <c r="USP39" s="177"/>
      <c r="USQ39" s="120"/>
      <c r="USR39" s="177"/>
      <c r="USS39" s="120"/>
      <c r="UST39" s="177"/>
      <c r="USU39" s="120"/>
      <c r="USV39" s="177"/>
      <c r="USW39" s="120"/>
      <c r="USX39" s="177"/>
      <c r="USY39" s="120"/>
      <c r="USZ39" s="177"/>
      <c r="UTA39" s="120"/>
      <c r="UTB39" s="177"/>
      <c r="UTC39" s="120"/>
      <c r="UTD39" s="177"/>
      <c r="UTE39" s="120"/>
      <c r="UTF39" s="177"/>
      <c r="UTG39" s="120"/>
      <c r="UTH39" s="177"/>
      <c r="UTI39" s="120"/>
      <c r="UTJ39" s="177"/>
      <c r="UTK39" s="120"/>
      <c r="UTL39" s="177"/>
      <c r="UTM39" s="120"/>
      <c r="UTN39" s="177"/>
      <c r="UTO39" s="120"/>
      <c r="UTP39" s="177"/>
      <c r="UTQ39" s="120"/>
      <c r="UTR39" s="177"/>
      <c r="UTS39" s="120"/>
      <c r="UTT39" s="177"/>
      <c r="UTU39" s="120"/>
      <c r="UTV39" s="177"/>
      <c r="UTW39" s="120"/>
      <c r="UTX39" s="177"/>
      <c r="UTY39" s="120"/>
      <c r="UTZ39" s="177"/>
      <c r="UUA39" s="120"/>
      <c r="UUB39" s="177"/>
      <c r="UUC39" s="120"/>
      <c r="UUD39" s="177"/>
      <c r="UUE39" s="120"/>
      <c r="UUF39" s="177"/>
      <c r="UUG39" s="120"/>
      <c r="UUH39" s="177"/>
      <c r="UUI39" s="120"/>
      <c r="UUJ39" s="177"/>
      <c r="UUK39" s="120"/>
      <c r="UUL39" s="177"/>
      <c r="UUM39" s="120"/>
      <c r="UUN39" s="177"/>
      <c r="UUO39" s="120"/>
      <c r="UUP39" s="177"/>
      <c r="UUQ39" s="120"/>
      <c r="UUR39" s="177"/>
      <c r="UUS39" s="120"/>
      <c r="UUT39" s="177"/>
      <c r="UUU39" s="120"/>
      <c r="UUV39" s="177"/>
      <c r="UUW39" s="120"/>
      <c r="UUX39" s="177"/>
      <c r="UUY39" s="120"/>
      <c r="UUZ39" s="177"/>
      <c r="UVA39" s="120"/>
      <c r="UVB39" s="177"/>
      <c r="UVC39" s="120"/>
      <c r="UVD39" s="177"/>
      <c r="UVE39" s="120"/>
      <c r="UVF39" s="177"/>
      <c r="UVG39" s="120"/>
      <c r="UVH39" s="177"/>
      <c r="UVI39" s="120"/>
      <c r="UVJ39" s="177"/>
      <c r="UVK39" s="120"/>
      <c r="UVL39" s="177"/>
      <c r="UVM39" s="120"/>
      <c r="UVN39" s="177"/>
      <c r="UVO39" s="120"/>
      <c r="UVP39" s="177"/>
      <c r="UVQ39" s="120"/>
      <c r="UVR39" s="177"/>
      <c r="UVS39" s="120"/>
      <c r="UVT39" s="177"/>
      <c r="UVU39" s="120"/>
      <c r="UVV39" s="177"/>
      <c r="UVW39" s="120"/>
      <c r="UVX39" s="177"/>
      <c r="UVY39" s="120"/>
      <c r="UVZ39" s="177"/>
      <c r="UWA39" s="120"/>
      <c r="UWB39" s="177"/>
      <c r="UWC39" s="120"/>
      <c r="UWD39" s="177"/>
      <c r="UWE39" s="120"/>
      <c r="UWF39" s="177"/>
      <c r="UWG39" s="120"/>
      <c r="UWH39" s="177"/>
      <c r="UWI39" s="120"/>
      <c r="UWJ39" s="177"/>
      <c r="UWK39" s="120"/>
      <c r="UWL39" s="177"/>
      <c r="UWM39" s="120"/>
      <c r="UWN39" s="177"/>
      <c r="UWO39" s="120"/>
      <c r="UWP39" s="177"/>
      <c r="UWQ39" s="120"/>
      <c r="UWR39" s="177"/>
      <c r="UWS39" s="120"/>
      <c r="UWT39" s="177"/>
      <c r="UWU39" s="120"/>
      <c r="UWV39" s="177"/>
      <c r="UWW39" s="120"/>
      <c r="UWX39" s="177"/>
      <c r="UWY39" s="120"/>
      <c r="UWZ39" s="177"/>
      <c r="UXA39" s="120"/>
      <c r="UXB39" s="177"/>
      <c r="UXC39" s="120"/>
      <c r="UXD39" s="177"/>
      <c r="UXE39" s="120"/>
      <c r="UXF39" s="177"/>
      <c r="UXG39" s="120"/>
      <c r="UXH39" s="177"/>
      <c r="UXI39" s="120"/>
      <c r="UXJ39" s="177"/>
      <c r="UXK39" s="120"/>
      <c r="UXL39" s="177"/>
      <c r="UXM39" s="120"/>
      <c r="UXN39" s="177"/>
      <c r="UXO39" s="120"/>
      <c r="UXP39" s="177"/>
      <c r="UXQ39" s="120"/>
      <c r="UXR39" s="177"/>
      <c r="UXS39" s="120"/>
      <c r="UXT39" s="177"/>
      <c r="UXU39" s="120"/>
      <c r="UXV39" s="177"/>
      <c r="UXW39" s="120"/>
      <c r="UXX39" s="177"/>
      <c r="UXY39" s="120"/>
      <c r="UXZ39" s="177"/>
      <c r="UYA39" s="120"/>
      <c r="UYB39" s="177"/>
      <c r="UYC39" s="120"/>
      <c r="UYD39" s="177"/>
      <c r="UYE39" s="120"/>
      <c r="UYF39" s="177"/>
      <c r="UYG39" s="120"/>
      <c r="UYH39" s="177"/>
      <c r="UYI39" s="120"/>
      <c r="UYJ39" s="177"/>
      <c r="UYK39" s="120"/>
      <c r="UYL39" s="177"/>
      <c r="UYM39" s="120"/>
      <c r="UYN39" s="177"/>
      <c r="UYO39" s="120"/>
      <c r="UYP39" s="177"/>
      <c r="UYQ39" s="120"/>
      <c r="UYR39" s="177"/>
      <c r="UYS39" s="120"/>
      <c r="UYT39" s="177"/>
      <c r="UYU39" s="120"/>
      <c r="UYV39" s="177"/>
      <c r="UYW39" s="120"/>
      <c r="UYX39" s="177"/>
      <c r="UYY39" s="120"/>
      <c r="UYZ39" s="177"/>
      <c r="UZA39" s="120"/>
      <c r="UZB39" s="177"/>
      <c r="UZC39" s="120"/>
      <c r="UZD39" s="177"/>
      <c r="UZE39" s="120"/>
      <c r="UZF39" s="177"/>
      <c r="UZG39" s="120"/>
      <c r="UZH39" s="177"/>
      <c r="UZI39" s="120"/>
      <c r="UZJ39" s="177"/>
      <c r="UZK39" s="120"/>
      <c r="UZL39" s="177"/>
      <c r="UZM39" s="120"/>
      <c r="UZN39" s="177"/>
      <c r="UZO39" s="120"/>
      <c r="UZP39" s="177"/>
      <c r="UZQ39" s="120"/>
      <c r="UZR39" s="177"/>
      <c r="UZS39" s="120"/>
      <c r="UZT39" s="177"/>
      <c r="UZU39" s="120"/>
      <c r="UZV39" s="177"/>
      <c r="UZW39" s="120"/>
      <c r="UZX39" s="177"/>
      <c r="UZY39" s="120"/>
      <c r="UZZ39" s="177"/>
      <c r="VAA39" s="120"/>
      <c r="VAB39" s="177"/>
      <c r="VAC39" s="120"/>
      <c r="VAD39" s="177"/>
      <c r="VAE39" s="120"/>
      <c r="VAF39" s="177"/>
      <c r="VAG39" s="120"/>
      <c r="VAH39" s="177"/>
      <c r="VAI39" s="120"/>
      <c r="VAJ39" s="177"/>
      <c r="VAK39" s="120"/>
      <c r="VAL39" s="177"/>
      <c r="VAM39" s="120"/>
      <c r="VAN39" s="177"/>
      <c r="VAO39" s="120"/>
      <c r="VAP39" s="177"/>
      <c r="VAQ39" s="120"/>
      <c r="VAR39" s="177"/>
      <c r="VAS39" s="120"/>
      <c r="VAT39" s="177"/>
      <c r="VAU39" s="120"/>
      <c r="VAV39" s="177"/>
      <c r="VAW39" s="120"/>
      <c r="VAX39" s="177"/>
      <c r="VAY39" s="120"/>
      <c r="VAZ39" s="177"/>
      <c r="VBA39" s="120"/>
      <c r="VBB39" s="177"/>
      <c r="VBC39" s="120"/>
      <c r="VBD39" s="177"/>
      <c r="VBE39" s="120"/>
      <c r="VBF39" s="177"/>
      <c r="VBG39" s="120"/>
      <c r="VBH39" s="177"/>
      <c r="VBI39" s="120"/>
      <c r="VBJ39" s="177"/>
      <c r="VBK39" s="120"/>
      <c r="VBL39" s="177"/>
      <c r="VBM39" s="120"/>
      <c r="VBN39" s="177"/>
      <c r="VBO39" s="120"/>
      <c r="VBP39" s="177"/>
      <c r="VBQ39" s="120"/>
      <c r="VBR39" s="177"/>
      <c r="VBS39" s="120"/>
      <c r="VBT39" s="177"/>
      <c r="VBU39" s="120"/>
      <c r="VBV39" s="177"/>
      <c r="VBW39" s="120"/>
      <c r="VBX39" s="177"/>
      <c r="VBY39" s="120"/>
      <c r="VBZ39" s="177"/>
      <c r="VCA39" s="120"/>
      <c r="VCB39" s="177"/>
      <c r="VCC39" s="120"/>
      <c r="VCD39" s="177"/>
      <c r="VCE39" s="120"/>
      <c r="VCF39" s="177"/>
      <c r="VCG39" s="120"/>
      <c r="VCH39" s="177"/>
      <c r="VCI39" s="120"/>
      <c r="VCJ39" s="177"/>
      <c r="VCK39" s="120"/>
      <c r="VCL39" s="177"/>
      <c r="VCM39" s="120"/>
      <c r="VCN39" s="177"/>
      <c r="VCO39" s="120"/>
      <c r="VCP39" s="177"/>
      <c r="VCQ39" s="120"/>
      <c r="VCR39" s="177"/>
      <c r="VCS39" s="120"/>
      <c r="VCT39" s="177"/>
      <c r="VCU39" s="120"/>
      <c r="VCV39" s="177"/>
      <c r="VCW39" s="120"/>
      <c r="VCX39" s="177"/>
      <c r="VCY39" s="120"/>
      <c r="VCZ39" s="177"/>
      <c r="VDA39" s="120"/>
      <c r="VDB39" s="177"/>
      <c r="VDC39" s="120"/>
      <c r="VDD39" s="177"/>
      <c r="VDE39" s="120"/>
      <c r="VDF39" s="177"/>
      <c r="VDG39" s="120"/>
      <c r="VDH39" s="177"/>
      <c r="VDI39" s="120"/>
      <c r="VDJ39" s="177"/>
      <c r="VDK39" s="120"/>
      <c r="VDL39" s="177"/>
      <c r="VDM39" s="120"/>
      <c r="VDN39" s="177"/>
      <c r="VDO39" s="120"/>
      <c r="VDP39" s="177"/>
      <c r="VDQ39" s="120"/>
      <c r="VDR39" s="177"/>
      <c r="VDS39" s="120"/>
      <c r="VDT39" s="177"/>
      <c r="VDU39" s="120"/>
      <c r="VDV39" s="177"/>
      <c r="VDW39" s="120"/>
      <c r="VDX39" s="177"/>
      <c r="VDY39" s="120"/>
      <c r="VDZ39" s="177"/>
      <c r="VEA39" s="120"/>
      <c r="VEB39" s="177"/>
      <c r="VEC39" s="120"/>
      <c r="VED39" s="177"/>
      <c r="VEE39" s="120"/>
      <c r="VEF39" s="177"/>
      <c r="VEG39" s="120"/>
      <c r="VEH39" s="177"/>
      <c r="VEI39" s="120"/>
      <c r="VEJ39" s="177"/>
      <c r="VEK39" s="120"/>
      <c r="VEL39" s="177"/>
      <c r="VEM39" s="120"/>
      <c r="VEN39" s="177"/>
      <c r="VEO39" s="120"/>
      <c r="VEP39" s="177"/>
      <c r="VEQ39" s="120"/>
      <c r="VER39" s="177"/>
      <c r="VES39" s="120"/>
      <c r="VET39" s="177"/>
      <c r="VEU39" s="120"/>
      <c r="VEV39" s="177"/>
      <c r="VEW39" s="120"/>
      <c r="VEX39" s="177"/>
      <c r="VEY39" s="120"/>
      <c r="VEZ39" s="177"/>
      <c r="VFA39" s="120"/>
      <c r="VFB39" s="177"/>
      <c r="VFC39" s="120"/>
      <c r="VFD39" s="177"/>
      <c r="VFE39" s="120"/>
      <c r="VFF39" s="177"/>
      <c r="VFG39" s="120"/>
      <c r="VFH39" s="177"/>
      <c r="VFI39" s="120"/>
      <c r="VFJ39" s="177"/>
      <c r="VFK39" s="120"/>
      <c r="VFL39" s="177"/>
      <c r="VFM39" s="120"/>
      <c r="VFN39" s="177"/>
      <c r="VFO39" s="120"/>
      <c r="VFP39" s="177"/>
      <c r="VFQ39" s="120"/>
      <c r="VFR39" s="177"/>
      <c r="VFS39" s="120"/>
      <c r="VFT39" s="177"/>
      <c r="VFU39" s="120"/>
      <c r="VFV39" s="177"/>
      <c r="VFW39" s="120"/>
      <c r="VFX39" s="177"/>
      <c r="VFY39" s="120"/>
      <c r="VFZ39" s="177"/>
      <c r="VGA39" s="120"/>
      <c r="VGB39" s="177"/>
      <c r="VGC39" s="120"/>
      <c r="VGD39" s="177"/>
      <c r="VGE39" s="120"/>
      <c r="VGF39" s="177"/>
      <c r="VGG39" s="120"/>
      <c r="VGH39" s="177"/>
      <c r="VGI39" s="120"/>
      <c r="VGJ39" s="177"/>
      <c r="VGK39" s="120"/>
      <c r="VGL39" s="177"/>
      <c r="VGM39" s="120"/>
      <c r="VGN39" s="177"/>
      <c r="VGO39" s="120"/>
      <c r="VGP39" s="177"/>
      <c r="VGQ39" s="120"/>
      <c r="VGR39" s="177"/>
      <c r="VGS39" s="120"/>
      <c r="VGT39" s="177"/>
      <c r="VGU39" s="120"/>
      <c r="VGV39" s="177"/>
      <c r="VGW39" s="120"/>
      <c r="VGX39" s="177"/>
      <c r="VGY39" s="120"/>
      <c r="VGZ39" s="177"/>
      <c r="VHA39" s="120"/>
      <c r="VHB39" s="177"/>
      <c r="VHC39" s="120"/>
      <c r="VHD39" s="177"/>
      <c r="VHE39" s="120"/>
      <c r="VHF39" s="177"/>
      <c r="VHG39" s="120"/>
      <c r="VHH39" s="177"/>
      <c r="VHI39" s="120"/>
      <c r="VHJ39" s="177"/>
      <c r="VHK39" s="120"/>
      <c r="VHL39" s="177"/>
      <c r="VHM39" s="120"/>
      <c r="VHN39" s="177"/>
      <c r="VHO39" s="120"/>
      <c r="VHP39" s="177"/>
      <c r="VHQ39" s="120"/>
      <c r="VHR39" s="177"/>
      <c r="VHS39" s="120"/>
      <c r="VHT39" s="177"/>
      <c r="VHU39" s="120"/>
      <c r="VHV39" s="177"/>
      <c r="VHW39" s="120"/>
      <c r="VHX39" s="177"/>
      <c r="VHY39" s="120"/>
      <c r="VHZ39" s="177"/>
      <c r="VIA39" s="120"/>
      <c r="VIB39" s="177"/>
      <c r="VIC39" s="120"/>
      <c r="VID39" s="177"/>
      <c r="VIE39" s="120"/>
      <c r="VIF39" s="177"/>
      <c r="VIG39" s="120"/>
      <c r="VIH39" s="177"/>
      <c r="VII39" s="120"/>
      <c r="VIJ39" s="177"/>
      <c r="VIK39" s="120"/>
      <c r="VIL39" s="177"/>
      <c r="VIM39" s="120"/>
      <c r="VIN39" s="177"/>
      <c r="VIO39" s="120"/>
      <c r="VIP39" s="177"/>
      <c r="VIQ39" s="120"/>
      <c r="VIR39" s="177"/>
      <c r="VIS39" s="120"/>
      <c r="VIT39" s="177"/>
      <c r="VIU39" s="120"/>
      <c r="VIV39" s="177"/>
      <c r="VIW39" s="120"/>
      <c r="VIX39" s="177"/>
      <c r="VIY39" s="120"/>
      <c r="VIZ39" s="177"/>
      <c r="VJA39" s="120"/>
      <c r="VJB39" s="177"/>
      <c r="VJC39" s="120"/>
      <c r="VJD39" s="177"/>
      <c r="VJE39" s="120"/>
      <c r="VJF39" s="177"/>
      <c r="VJG39" s="120"/>
      <c r="VJH39" s="177"/>
      <c r="VJI39" s="120"/>
      <c r="VJJ39" s="177"/>
      <c r="VJK39" s="120"/>
      <c r="VJL39" s="177"/>
      <c r="VJM39" s="120"/>
      <c r="VJN39" s="177"/>
      <c r="VJO39" s="120"/>
      <c r="VJP39" s="177"/>
      <c r="VJQ39" s="120"/>
      <c r="VJR39" s="177"/>
      <c r="VJS39" s="120"/>
      <c r="VJT39" s="177"/>
      <c r="VJU39" s="120"/>
      <c r="VJV39" s="177"/>
      <c r="VJW39" s="120"/>
      <c r="VJX39" s="177"/>
      <c r="VJY39" s="120"/>
      <c r="VJZ39" s="177"/>
      <c r="VKA39" s="120"/>
      <c r="VKB39" s="177"/>
      <c r="VKC39" s="120"/>
      <c r="VKD39" s="177"/>
      <c r="VKE39" s="120"/>
      <c r="VKF39" s="177"/>
      <c r="VKG39" s="120"/>
      <c r="VKH39" s="177"/>
      <c r="VKI39" s="120"/>
      <c r="VKJ39" s="177"/>
      <c r="VKK39" s="120"/>
      <c r="VKL39" s="177"/>
      <c r="VKM39" s="120"/>
      <c r="VKN39" s="177"/>
      <c r="VKO39" s="120"/>
      <c r="VKP39" s="177"/>
      <c r="VKQ39" s="120"/>
      <c r="VKR39" s="177"/>
      <c r="VKS39" s="120"/>
      <c r="VKT39" s="177"/>
      <c r="VKU39" s="120"/>
      <c r="VKV39" s="177"/>
      <c r="VKW39" s="120"/>
      <c r="VKX39" s="177"/>
      <c r="VKY39" s="120"/>
      <c r="VKZ39" s="177"/>
      <c r="VLA39" s="120"/>
      <c r="VLB39" s="177"/>
      <c r="VLC39" s="120"/>
      <c r="VLD39" s="177"/>
      <c r="VLE39" s="120"/>
      <c r="VLF39" s="177"/>
      <c r="VLG39" s="120"/>
      <c r="VLH39" s="177"/>
      <c r="VLI39" s="120"/>
      <c r="VLJ39" s="177"/>
      <c r="VLK39" s="120"/>
      <c r="VLL39" s="177"/>
      <c r="VLM39" s="120"/>
      <c r="VLN39" s="177"/>
      <c r="VLO39" s="120"/>
      <c r="VLP39" s="177"/>
      <c r="VLQ39" s="120"/>
      <c r="VLR39" s="177"/>
      <c r="VLS39" s="120"/>
      <c r="VLT39" s="177"/>
      <c r="VLU39" s="120"/>
      <c r="VLV39" s="177"/>
      <c r="VLW39" s="120"/>
      <c r="VLX39" s="177"/>
      <c r="VLY39" s="120"/>
      <c r="VLZ39" s="177"/>
      <c r="VMA39" s="120"/>
      <c r="VMB39" s="177"/>
      <c r="VMC39" s="120"/>
      <c r="VMD39" s="177"/>
      <c r="VME39" s="120"/>
      <c r="VMF39" s="177"/>
      <c r="VMG39" s="120"/>
      <c r="VMH39" s="177"/>
      <c r="VMI39" s="120"/>
      <c r="VMJ39" s="177"/>
      <c r="VMK39" s="120"/>
      <c r="VML39" s="177"/>
      <c r="VMM39" s="120"/>
      <c r="VMN39" s="177"/>
      <c r="VMO39" s="120"/>
      <c r="VMP39" s="177"/>
      <c r="VMQ39" s="120"/>
      <c r="VMR39" s="177"/>
      <c r="VMS39" s="120"/>
      <c r="VMT39" s="177"/>
      <c r="VMU39" s="120"/>
      <c r="VMV39" s="177"/>
      <c r="VMW39" s="120"/>
      <c r="VMX39" s="177"/>
      <c r="VMY39" s="120"/>
      <c r="VMZ39" s="177"/>
      <c r="VNA39" s="120"/>
      <c r="VNB39" s="177"/>
      <c r="VNC39" s="120"/>
      <c r="VND39" s="177"/>
      <c r="VNE39" s="120"/>
      <c r="VNF39" s="177"/>
      <c r="VNG39" s="120"/>
      <c r="VNH39" s="177"/>
      <c r="VNI39" s="120"/>
      <c r="VNJ39" s="177"/>
      <c r="VNK39" s="120"/>
      <c r="VNL39" s="177"/>
      <c r="VNM39" s="120"/>
      <c r="VNN39" s="177"/>
      <c r="VNO39" s="120"/>
      <c r="VNP39" s="177"/>
      <c r="VNQ39" s="120"/>
      <c r="VNR39" s="177"/>
      <c r="VNS39" s="120"/>
      <c r="VNT39" s="177"/>
      <c r="VNU39" s="120"/>
      <c r="VNV39" s="177"/>
      <c r="VNW39" s="120"/>
      <c r="VNX39" s="177"/>
      <c r="VNY39" s="120"/>
      <c r="VNZ39" s="177"/>
      <c r="VOA39" s="120"/>
      <c r="VOB39" s="177"/>
      <c r="VOC39" s="120"/>
      <c r="VOD39" s="177"/>
      <c r="VOE39" s="120"/>
      <c r="VOF39" s="177"/>
      <c r="VOG39" s="120"/>
      <c r="VOH39" s="177"/>
      <c r="VOI39" s="120"/>
      <c r="VOJ39" s="177"/>
      <c r="VOK39" s="120"/>
      <c r="VOL39" s="177"/>
      <c r="VOM39" s="120"/>
      <c r="VON39" s="177"/>
      <c r="VOO39" s="120"/>
      <c r="VOP39" s="177"/>
      <c r="VOQ39" s="120"/>
      <c r="VOR39" s="177"/>
      <c r="VOS39" s="120"/>
      <c r="VOT39" s="177"/>
      <c r="VOU39" s="120"/>
      <c r="VOV39" s="177"/>
      <c r="VOW39" s="120"/>
      <c r="VOX39" s="177"/>
      <c r="VOY39" s="120"/>
      <c r="VOZ39" s="177"/>
      <c r="VPA39" s="120"/>
      <c r="VPB39" s="177"/>
      <c r="VPC39" s="120"/>
      <c r="VPD39" s="177"/>
      <c r="VPE39" s="120"/>
      <c r="VPF39" s="177"/>
      <c r="VPG39" s="120"/>
      <c r="VPH39" s="177"/>
      <c r="VPI39" s="120"/>
      <c r="VPJ39" s="177"/>
      <c r="VPK39" s="120"/>
      <c r="VPL39" s="177"/>
      <c r="VPM39" s="120"/>
      <c r="VPN39" s="177"/>
      <c r="VPO39" s="120"/>
      <c r="VPP39" s="177"/>
      <c r="VPQ39" s="120"/>
      <c r="VPR39" s="177"/>
      <c r="VPS39" s="120"/>
      <c r="VPT39" s="177"/>
      <c r="VPU39" s="120"/>
      <c r="VPV39" s="177"/>
      <c r="VPW39" s="120"/>
      <c r="VPX39" s="177"/>
      <c r="VPY39" s="120"/>
      <c r="VPZ39" s="177"/>
      <c r="VQA39" s="120"/>
      <c r="VQB39" s="177"/>
      <c r="VQC39" s="120"/>
      <c r="VQD39" s="177"/>
      <c r="VQE39" s="120"/>
      <c r="VQF39" s="177"/>
      <c r="VQG39" s="120"/>
      <c r="VQH39" s="177"/>
      <c r="VQI39" s="120"/>
      <c r="VQJ39" s="177"/>
      <c r="VQK39" s="120"/>
      <c r="VQL39" s="177"/>
      <c r="VQM39" s="120"/>
      <c r="VQN39" s="177"/>
      <c r="VQO39" s="120"/>
      <c r="VQP39" s="177"/>
      <c r="VQQ39" s="120"/>
      <c r="VQR39" s="177"/>
      <c r="VQS39" s="120"/>
      <c r="VQT39" s="177"/>
      <c r="VQU39" s="120"/>
      <c r="VQV39" s="177"/>
      <c r="VQW39" s="120"/>
      <c r="VQX39" s="177"/>
      <c r="VQY39" s="120"/>
      <c r="VQZ39" s="177"/>
      <c r="VRA39" s="120"/>
      <c r="VRB39" s="177"/>
      <c r="VRC39" s="120"/>
      <c r="VRD39" s="177"/>
      <c r="VRE39" s="120"/>
      <c r="VRF39" s="177"/>
      <c r="VRG39" s="120"/>
      <c r="VRH39" s="177"/>
      <c r="VRI39" s="120"/>
      <c r="VRJ39" s="177"/>
      <c r="VRK39" s="120"/>
      <c r="VRL39" s="177"/>
      <c r="VRM39" s="120"/>
      <c r="VRN39" s="177"/>
      <c r="VRO39" s="120"/>
      <c r="VRP39" s="177"/>
      <c r="VRQ39" s="120"/>
      <c r="VRR39" s="177"/>
      <c r="VRS39" s="120"/>
      <c r="VRT39" s="177"/>
      <c r="VRU39" s="120"/>
      <c r="VRV39" s="177"/>
      <c r="VRW39" s="120"/>
      <c r="VRX39" s="177"/>
      <c r="VRY39" s="120"/>
      <c r="VRZ39" s="177"/>
      <c r="VSA39" s="120"/>
      <c r="VSB39" s="177"/>
      <c r="VSC39" s="120"/>
      <c r="VSD39" s="177"/>
      <c r="VSE39" s="120"/>
      <c r="VSF39" s="177"/>
      <c r="VSG39" s="120"/>
      <c r="VSH39" s="177"/>
      <c r="VSI39" s="120"/>
      <c r="VSJ39" s="177"/>
      <c r="VSK39" s="120"/>
      <c r="VSL39" s="177"/>
      <c r="VSM39" s="120"/>
      <c r="VSN39" s="177"/>
      <c r="VSO39" s="120"/>
      <c r="VSP39" s="177"/>
      <c r="VSQ39" s="120"/>
      <c r="VSR39" s="177"/>
      <c r="VSS39" s="120"/>
      <c r="VST39" s="177"/>
      <c r="VSU39" s="120"/>
      <c r="VSV39" s="177"/>
      <c r="VSW39" s="120"/>
      <c r="VSX39" s="177"/>
      <c r="VSY39" s="120"/>
      <c r="VSZ39" s="177"/>
      <c r="VTA39" s="120"/>
      <c r="VTB39" s="177"/>
      <c r="VTC39" s="120"/>
      <c r="VTD39" s="177"/>
      <c r="VTE39" s="120"/>
      <c r="VTF39" s="177"/>
      <c r="VTG39" s="120"/>
      <c r="VTH39" s="177"/>
      <c r="VTI39" s="120"/>
      <c r="VTJ39" s="177"/>
      <c r="VTK39" s="120"/>
      <c r="VTL39" s="177"/>
      <c r="VTM39" s="120"/>
      <c r="VTN39" s="177"/>
      <c r="VTO39" s="120"/>
      <c r="VTP39" s="177"/>
      <c r="VTQ39" s="120"/>
      <c r="VTR39" s="177"/>
      <c r="VTS39" s="120"/>
      <c r="VTT39" s="177"/>
      <c r="VTU39" s="120"/>
      <c r="VTV39" s="177"/>
      <c r="VTW39" s="120"/>
      <c r="VTX39" s="177"/>
      <c r="VTY39" s="120"/>
      <c r="VTZ39" s="177"/>
      <c r="VUA39" s="120"/>
      <c r="VUB39" s="177"/>
      <c r="VUC39" s="120"/>
      <c r="VUD39" s="177"/>
      <c r="VUE39" s="120"/>
      <c r="VUF39" s="177"/>
      <c r="VUG39" s="120"/>
      <c r="VUH39" s="177"/>
      <c r="VUI39" s="120"/>
      <c r="VUJ39" s="177"/>
      <c r="VUK39" s="120"/>
      <c r="VUL39" s="177"/>
      <c r="VUM39" s="120"/>
      <c r="VUN39" s="177"/>
      <c r="VUO39" s="120"/>
      <c r="VUP39" s="177"/>
      <c r="VUQ39" s="120"/>
      <c r="VUR39" s="177"/>
      <c r="VUS39" s="120"/>
      <c r="VUT39" s="177"/>
      <c r="VUU39" s="120"/>
      <c r="VUV39" s="177"/>
      <c r="VUW39" s="120"/>
      <c r="VUX39" s="177"/>
      <c r="VUY39" s="120"/>
      <c r="VUZ39" s="177"/>
      <c r="VVA39" s="120"/>
      <c r="VVB39" s="177"/>
      <c r="VVC39" s="120"/>
      <c r="VVD39" s="177"/>
      <c r="VVE39" s="120"/>
      <c r="VVF39" s="177"/>
      <c r="VVG39" s="120"/>
      <c r="VVH39" s="177"/>
      <c r="VVI39" s="120"/>
      <c r="VVJ39" s="177"/>
      <c r="VVK39" s="120"/>
      <c r="VVL39" s="177"/>
      <c r="VVM39" s="120"/>
      <c r="VVN39" s="177"/>
      <c r="VVO39" s="120"/>
      <c r="VVP39" s="177"/>
      <c r="VVQ39" s="120"/>
      <c r="VVR39" s="177"/>
      <c r="VVS39" s="120"/>
      <c r="VVT39" s="177"/>
      <c r="VVU39" s="120"/>
      <c r="VVV39" s="177"/>
      <c r="VVW39" s="120"/>
      <c r="VVX39" s="177"/>
      <c r="VVY39" s="120"/>
      <c r="VVZ39" s="177"/>
      <c r="VWA39" s="120"/>
      <c r="VWB39" s="177"/>
      <c r="VWC39" s="120"/>
      <c r="VWD39" s="177"/>
      <c r="VWE39" s="120"/>
      <c r="VWF39" s="177"/>
      <c r="VWG39" s="120"/>
      <c r="VWH39" s="177"/>
      <c r="VWI39" s="120"/>
      <c r="VWJ39" s="177"/>
      <c r="VWK39" s="120"/>
      <c r="VWL39" s="177"/>
      <c r="VWM39" s="120"/>
      <c r="VWN39" s="177"/>
      <c r="VWO39" s="120"/>
      <c r="VWP39" s="177"/>
      <c r="VWQ39" s="120"/>
      <c r="VWR39" s="177"/>
      <c r="VWS39" s="120"/>
      <c r="VWT39" s="177"/>
      <c r="VWU39" s="120"/>
      <c r="VWV39" s="177"/>
      <c r="VWW39" s="120"/>
      <c r="VWX39" s="177"/>
      <c r="VWY39" s="120"/>
      <c r="VWZ39" s="177"/>
      <c r="VXA39" s="120"/>
      <c r="VXB39" s="177"/>
      <c r="VXC39" s="120"/>
      <c r="VXD39" s="177"/>
      <c r="VXE39" s="120"/>
      <c r="VXF39" s="177"/>
      <c r="VXG39" s="120"/>
      <c r="VXH39" s="177"/>
      <c r="VXI39" s="120"/>
      <c r="VXJ39" s="177"/>
      <c r="VXK39" s="120"/>
      <c r="VXL39" s="177"/>
      <c r="VXM39" s="120"/>
      <c r="VXN39" s="177"/>
      <c r="VXO39" s="120"/>
      <c r="VXP39" s="177"/>
      <c r="VXQ39" s="120"/>
      <c r="VXR39" s="177"/>
      <c r="VXS39" s="120"/>
      <c r="VXT39" s="177"/>
      <c r="VXU39" s="120"/>
      <c r="VXV39" s="177"/>
      <c r="VXW39" s="120"/>
      <c r="VXX39" s="177"/>
      <c r="VXY39" s="120"/>
      <c r="VXZ39" s="177"/>
      <c r="VYA39" s="120"/>
      <c r="VYB39" s="177"/>
      <c r="VYC39" s="120"/>
      <c r="VYD39" s="177"/>
      <c r="VYE39" s="120"/>
      <c r="VYF39" s="177"/>
      <c r="VYG39" s="120"/>
      <c r="VYH39" s="177"/>
      <c r="VYI39" s="120"/>
      <c r="VYJ39" s="177"/>
      <c r="VYK39" s="120"/>
      <c r="VYL39" s="177"/>
      <c r="VYM39" s="120"/>
      <c r="VYN39" s="177"/>
      <c r="VYO39" s="120"/>
      <c r="VYP39" s="177"/>
      <c r="VYQ39" s="120"/>
      <c r="VYR39" s="177"/>
      <c r="VYS39" s="120"/>
      <c r="VYT39" s="177"/>
      <c r="VYU39" s="120"/>
      <c r="VYV39" s="177"/>
      <c r="VYW39" s="120"/>
      <c r="VYX39" s="177"/>
      <c r="VYY39" s="120"/>
      <c r="VYZ39" s="177"/>
      <c r="VZA39" s="120"/>
      <c r="VZB39" s="177"/>
      <c r="VZC39" s="120"/>
      <c r="VZD39" s="177"/>
      <c r="VZE39" s="120"/>
      <c r="VZF39" s="177"/>
      <c r="VZG39" s="120"/>
      <c r="VZH39" s="177"/>
      <c r="VZI39" s="120"/>
      <c r="VZJ39" s="177"/>
      <c r="VZK39" s="120"/>
      <c r="VZL39" s="177"/>
      <c r="VZM39" s="120"/>
      <c r="VZN39" s="177"/>
      <c r="VZO39" s="120"/>
      <c r="VZP39" s="177"/>
      <c r="VZQ39" s="120"/>
      <c r="VZR39" s="177"/>
      <c r="VZS39" s="120"/>
      <c r="VZT39" s="177"/>
      <c r="VZU39" s="120"/>
      <c r="VZV39" s="177"/>
      <c r="VZW39" s="120"/>
      <c r="VZX39" s="177"/>
      <c r="VZY39" s="120"/>
      <c r="VZZ39" s="177"/>
      <c r="WAA39" s="120"/>
      <c r="WAB39" s="177"/>
      <c r="WAC39" s="120"/>
      <c r="WAD39" s="177"/>
      <c r="WAE39" s="120"/>
      <c r="WAF39" s="177"/>
      <c r="WAG39" s="120"/>
      <c r="WAH39" s="177"/>
      <c r="WAI39" s="120"/>
      <c r="WAJ39" s="177"/>
      <c r="WAK39" s="120"/>
      <c r="WAL39" s="177"/>
      <c r="WAM39" s="120"/>
      <c r="WAN39" s="177"/>
      <c r="WAO39" s="120"/>
      <c r="WAP39" s="177"/>
      <c r="WAQ39" s="120"/>
      <c r="WAR39" s="177"/>
      <c r="WAS39" s="120"/>
      <c r="WAT39" s="177"/>
      <c r="WAU39" s="120"/>
      <c r="WAV39" s="177"/>
      <c r="WAW39" s="120"/>
      <c r="WAX39" s="177"/>
      <c r="WAY39" s="120"/>
      <c r="WAZ39" s="177"/>
      <c r="WBA39" s="120"/>
      <c r="WBB39" s="177"/>
      <c r="WBC39" s="120"/>
      <c r="WBD39" s="177"/>
      <c r="WBE39" s="120"/>
      <c r="WBF39" s="177"/>
      <c r="WBG39" s="120"/>
      <c r="WBH39" s="177"/>
      <c r="WBI39" s="120"/>
      <c r="WBJ39" s="177"/>
      <c r="WBK39" s="120"/>
      <c r="WBL39" s="177"/>
      <c r="WBM39" s="120"/>
      <c r="WBN39" s="177"/>
      <c r="WBO39" s="120"/>
      <c r="WBP39" s="177"/>
      <c r="WBQ39" s="120"/>
      <c r="WBR39" s="177"/>
      <c r="WBS39" s="120"/>
      <c r="WBT39" s="177"/>
      <c r="WBU39" s="120"/>
      <c r="WBV39" s="177"/>
      <c r="WBW39" s="120"/>
      <c r="WBX39" s="177"/>
      <c r="WBY39" s="120"/>
      <c r="WBZ39" s="177"/>
      <c r="WCA39" s="120"/>
      <c r="WCB39" s="177"/>
      <c r="WCC39" s="120"/>
      <c r="WCD39" s="177"/>
      <c r="WCE39" s="120"/>
      <c r="WCF39" s="177"/>
      <c r="WCG39" s="120"/>
      <c r="WCH39" s="177"/>
      <c r="WCI39" s="120"/>
      <c r="WCJ39" s="177"/>
      <c r="WCK39" s="120"/>
      <c r="WCL39" s="177"/>
      <c r="WCM39" s="120"/>
      <c r="WCN39" s="177"/>
      <c r="WCO39" s="120"/>
      <c r="WCP39" s="177"/>
      <c r="WCQ39" s="120"/>
      <c r="WCR39" s="177"/>
      <c r="WCS39" s="120"/>
      <c r="WCT39" s="177"/>
      <c r="WCU39" s="120"/>
      <c r="WCV39" s="177"/>
      <c r="WCW39" s="120"/>
      <c r="WCX39" s="177"/>
      <c r="WCY39" s="120"/>
      <c r="WCZ39" s="177"/>
      <c r="WDA39" s="120"/>
      <c r="WDB39" s="177"/>
      <c r="WDC39" s="120"/>
      <c r="WDD39" s="177"/>
      <c r="WDE39" s="120"/>
      <c r="WDF39" s="177"/>
      <c r="WDG39" s="120"/>
      <c r="WDH39" s="177"/>
      <c r="WDI39" s="120"/>
      <c r="WDJ39" s="177"/>
      <c r="WDK39" s="120"/>
      <c r="WDL39" s="177"/>
      <c r="WDM39" s="120"/>
      <c r="WDN39" s="177"/>
      <c r="WDO39" s="120"/>
      <c r="WDP39" s="177"/>
      <c r="WDQ39" s="120"/>
      <c r="WDR39" s="177"/>
      <c r="WDS39" s="120"/>
      <c r="WDT39" s="177"/>
      <c r="WDU39" s="120"/>
      <c r="WDV39" s="177"/>
      <c r="WDW39" s="120"/>
      <c r="WDX39" s="177"/>
      <c r="WDY39" s="120"/>
      <c r="WDZ39" s="177"/>
      <c r="WEA39" s="120"/>
      <c r="WEB39" s="177"/>
      <c r="WEC39" s="120"/>
      <c r="WED39" s="177"/>
      <c r="WEE39" s="120"/>
      <c r="WEF39" s="177"/>
      <c r="WEG39" s="120"/>
      <c r="WEH39" s="177"/>
      <c r="WEI39" s="120"/>
      <c r="WEJ39" s="177"/>
      <c r="WEK39" s="120"/>
      <c r="WEL39" s="177"/>
      <c r="WEM39" s="120"/>
      <c r="WEN39" s="177"/>
      <c r="WEO39" s="120"/>
      <c r="WEP39" s="177"/>
      <c r="WEQ39" s="120"/>
      <c r="WER39" s="177"/>
      <c r="WES39" s="120"/>
      <c r="WET39" s="177"/>
      <c r="WEU39" s="120"/>
      <c r="WEV39" s="177"/>
      <c r="WEW39" s="120"/>
      <c r="WEX39" s="177"/>
      <c r="WEY39" s="120"/>
      <c r="WEZ39" s="177"/>
      <c r="WFA39" s="120"/>
      <c r="WFB39" s="177"/>
      <c r="WFC39" s="120"/>
      <c r="WFD39" s="177"/>
      <c r="WFE39" s="120"/>
      <c r="WFF39" s="177"/>
      <c r="WFG39" s="120"/>
      <c r="WFH39" s="177"/>
      <c r="WFI39" s="120"/>
      <c r="WFJ39" s="177"/>
      <c r="WFK39" s="120"/>
      <c r="WFL39" s="177"/>
      <c r="WFM39" s="120"/>
      <c r="WFN39" s="177"/>
      <c r="WFO39" s="120"/>
      <c r="WFP39" s="177"/>
      <c r="WFQ39" s="120"/>
      <c r="WFR39" s="177"/>
      <c r="WFS39" s="120"/>
      <c r="WFT39" s="177"/>
      <c r="WFU39" s="120"/>
      <c r="WFV39" s="177"/>
      <c r="WFW39" s="120"/>
      <c r="WFX39" s="177"/>
      <c r="WFY39" s="120"/>
      <c r="WFZ39" s="177"/>
      <c r="WGA39" s="120"/>
      <c r="WGB39" s="177"/>
      <c r="WGC39" s="120"/>
      <c r="WGD39" s="177"/>
      <c r="WGE39" s="120"/>
      <c r="WGF39" s="177"/>
      <c r="WGG39" s="120"/>
      <c r="WGH39" s="177"/>
      <c r="WGI39" s="120"/>
      <c r="WGJ39" s="177"/>
      <c r="WGK39" s="120"/>
      <c r="WGL39" s="177"/>
      <c r="WGM39" s="120"/>
      <c r="WGN39" s="177"/>
      <c r="WGO39" s="120"/>
      <c r="WGP39" s="177"/>
      <c r="WGQ39" s="120"/>
      <c r="WGR39" s="177"/>
      <c r="WGS39" s="120"/>
      <c r="WGT39" s="177"/>
      <c r="WGU39" s="120"/>
      <c r="WGV39" s="177"/>
      <c r="WGW39" s="120"/>
      <c r="WGX39" s="177"/>
      <c r="WGY39" s="120"/>
      <c r="WGZ39" s="177"/>
      <c r="WHA39" s="120"/>
      <c r="WHB39" s="177"/>
      <c r="WHC39" s="120"/>
      <c r="WHD39" s="177"/>
      <c r="WHE39" s="120"/>
      <c r="WHF39" s="177"/>
      <c r="WHG39" s="120"/>
      <c r="WHH39" s="177"/>
      <c r="WHI39" s="120"/>
      <c r="WHJ39" s="177"/>
      <c r="WHK39" s="120"/>
      <c r="WHL39" s="177"/>
      <c r="WHM39" s="120"/>
      <c r="WHN39" s="177"/>
      <c r="WHO39" s="120"/>
      <c r="WHP39" s="177"/>
      <c r="WHQ39" s="120"/>
      <c r="WHR39" s="177"/>
      <c r="WHS39" s="120"/>
      <c r="WHT39" s="177"/>
      <c r="WHU39" s="120"/>
      <c r="WHV39" s="177"/>
      <c r="WHW39" s="120"/>
      <c r="WHX39" s="177"/>
      <c r="WHY39" s="120"/>
      <c r="WHZ39" s="177"/>
      <c r="WIA39" s="120"/>
      <c r="WIB39" s="177"/>
      <c r="WIC39" s="120"/>
      <c r="WID39" s="177"/>
      <c r="WIE39" s="120"/>
      <c r="WIF39" s="177"/>
      <c r="WIG39" s="120"/>
      <c r="WIH39" s="177"/>
      <c r="WII39" s="120"/>
      <c r="WIJ39" s="177"/>
      <c r="WIK39" s="120"/>
      <c r="WIL39" s="177"/>
      <c r="WIM39" s="120"/>
      <c r="WIN39" s="177"/>
      <c r="WIO39" s="120"/>
      <c r="WIP39" s="177"/>
      <c r="WIQ39" s="120"/>
      <c r="WIR39" s="177"/>
      <c r="WIS39" s="120"/>
      <c r="WIT39" s="177"/>
      <c r="WIU39" s="120"/>
      <c r="WIV39" s="177"/>
      <c r="WIW39" s="120"/>
      <c r="WIX39" s="177"/>
      <c r="WIY39" s="120"/>
      <c r="WIZ39" s="177"/>
      <c r="WJA39" s="120"/>
      <c r="WJB39" s="177"/>
      <c r="WJC39" s="120"/>
      <c r="WJD39" s="177"/>
      <c r="WJE39" s="120"/>
      <c r="WJF39" s="177"/>
      <c r="WJG39" s="120"/>
      <c r="WJH39" s="177"/>
      <c r="WJI39" s="120"/>
      <c r="WJJ39" s="177"/>
      <c r="WJK39" s="120"/>
      <c r="WJL39" s="177"/>
      <c r="WJM39" s="120"/>
      <c r="WJN39" s="177"/>
      <c r="WJO39" s="120"/>
      <c r="WJP39" s="177"/>
      <c r="WJQ39" s="120"/>
      <c r="WJR39" s="177"/>
      <c r="WJS39" s="120"/>
      <c r="WJT39" s="177"/>
      <c r="WJU39" s="120"/>
      <c r="WJV39" s="177"/>
      <c r="WJW39" s="120"/>
      <c r="WJX39" s="177"/>
      <c r="WJY39" s="120"/>
      <c r="WJZ39" s="177"/>
      <c r="WKA39" s="120"/>
      <c r="WKB39" s="177"/>
      <c r="WKC39" s="120"/>
      <c r="WKD39" s="177"/>
      <c r="WKE39" s="120"/>
      <c r="WKF39" s="177"/>
      <c r="WKG39" s="120"/>
      <c r="WKH39" s="177"/>
      <c r="WKI39" s="120"/>
      <c r="WKJ39" s="177"/>
      <c r="WKK39" s="120"/>
      <c r="WKL39" s="177"/>
      <c r="WKM39" s="120"/>
      <c r="WKN39" s="177"/>
      <c r="WKO39" s="120"/>
      <c r="WKP39" s="177"/>
      <c r="WKQ39" s="120"/>
      <c r="WKR39" s="177"/>
      <c r="WKS39" s="120"/>
      <c r="WKT39" s="177"/>
      <c r="WKU39" s="120"/>
      <c r="WKV39" s="177"/>
      <c r="WKW39" s="120"/>
      <c r="WKX39" s="177"/>
      <c r="WKY39" s="120"/>
      <c r="WKZ39" s="177"/>
      <c r="WLA39" s="120"/>
      <c r="WLB39" s="177"/>
      <c r="WLC39" s="120"/>
      <c r="WLD39" s="177"/>
      <c r="WLE39" s="120"/>
      <c r="WLF39" s="177"/>
      <c r="WLG39" s="120"/>
      <c r="WLH39" s="177"/>
      <c r="WLI39" s="120"/>
      <c r="WLJ39" s="177"/>
      <c r="WLK39" s="120"/>
      <c r="WLL39" s="177"/>
      <c r="WLM39" s="120"/>
      <c r="WLN39" s="177"/>
      <c r="WLO39" s="120"/>
      <c r="WLP39" s="177"/>
      <c r="WLQ39" s="120"/>
      <c r="WLR39" s="177"/>
      <c r="WLS39" s="120"/>
      <c r="WLT39" s="177"/>
      <c r="WLU39" s="120"/>
      <c r="WLV39" s="177"/>
      <c r="WLW39" s="120"/>
      <c r="WLX39" s="177"/>
      <c r="WLY39" s="120"/>
      <c r="WLZ39" s="177"/>
      <c r="WMA39" s="120"/>
      <c r="WMB39" s="177"/>
      <c r="WMC39" s="120"/>
      <c r="WMD39" s="177"/>
      <c r="WME39" s="120"/>
      <c r="WMF39" s="177"/>
      <c r="WMG39" s="120"/>
      <c r="WMH39" s="177"/>
      <c r="WMI39" s="120"/>
      <c r="WMJ39" s="177"/>
      <c r="WMK39" s="120"/>
      <c r="WML39" s="177"/>
      <c r="WMM39" s="120"/>
      <c r="WMN39" s="177"/>
      <c r="WMO39" s="120"/>
      <c r="WMP39" s="177"/>
      <c r="WMQ39" s="120"/>
      <c r="WMR39" s="177"/>
      <c r="WMS39" s="120"/>
      <c r="WMT39" s="177"/>
      <c r="WMU39" s="120"/>
      <c r="WMV39" s="177"/>
      <c r="WMW39" s="120"/>
      <c r="WMX39" s="177"/>
      <c r="WMY39" s="120"/>
      <c r="WMZ39" s="177"/>
      <c r="WNA39" s="120"/>
      <c r="WNB39" s="177"/>
      <c r="WNC39" s="120"/>
      <c r="WND39" s="177"/>
      <c r="WNE39" s="120"/>
      <c r="WNF39" s="177"/>
      <c r="WNG39" s="120"/>
      <c r="WNH39" s="177"/>
      <c r="WNI39" s="120"/>
      <c r="WNJ39" s="177"/>
      <c r="WNK39" s="120"/>
      <c r="WNL39" s="177"/>
      <c r="WNM39" s="120"/>
      <c r="WNN39" s="177"/>
      <c r="WNO39" s="120"/>
      <c r="WNP39" s="177"/>
      <c r="WNQ39" s="120"/>
      <c r="WNR39" s="177"/>
      <c r="WNS39" s="120"/>
      <c r="WNT39" s="177"/>
      <c r="WNU39" s="120"/>
      <c r="WNV39" s="177"/>
      <c r="WNW39" s="120"/>
      <c r="WNX39" s="177"/>
      <c r="WNY39" s="120"/>
      <c r="WNZ39" s="177"/>
      <c r="WOA39" s="120"/>
      <c r="WOB39" s="177"/>
      <c r="WOC39" s="120"/>
      <c r="WOD39" s="177"/>
      <c r="WOE39" s="120"/>
      <c r="WOF39" s="177"/>
      <c r="WOG39" s="120"/>
      <c r="WOH39" s="177"/>
      <c r="WOI39" s="120"/>
      <c r="WOJ39" s="177"/>
      <c r="WOK39" s="120"/>
      <c r="WOL39" s="177"/>
      <c r="WOM39" s="120"/>
      <c r="WON39" s="177"/>
      <c r="WOO39" s="120"/>
      <c r="WOP39" s="177"/>
      <c r="WOQ39" s="120"/>
      <c r="WOR39" s="177"/>
      <c r="WOS39" s="120"/>
      <c r="WOT39" s="177"/>
      <c r="WOU39" s="120"/>
      <c r="WOV39" s="177"/>
      <c r="WOW39" s="120"/>
      <c r="WOX39" s="177"/>
      <c r="WOY39" s="120"/>
      <c r="WOZ39" s="177"/>
      <c r="WPA39" s="120"/>
      <c r="WPB39" s="177"/>
      <c r="WPC39" s="120"/>
      <c r="WPD39" s="177"/>
      <c r="WPE39" s="120"/>
      <c r="WPF39" s="177"/>
      <c r="WPG39" s="120"/>
      <c r="WPH39" s="177"/>
      <c r="WPI39" s="120"/>
      <c r="WPJ39" s="177"/>
      <c r="WPK39" s="120"/>
      <c r="WPL39" s="177"/>
      <c r="WPM39" s="120"/>
      <c r="WPN39" s="177"/>
      <c r="WPO39" s="120"/>
      <c r="WPP39" s="177"/>
      <c r="WPQ39" s="120"/>
      <c r="WPR39" s="177"/>
      <c r="WPS39" s="120"/>
      <c r="WPT39" s="177"/>
      <c r="WPU39" s="120"/>
      <c r="WPV39" s="177"/>
      <c r="WPW39" s="120"/>
      <c r="WPX39" s="177"/>
      <c r="WPY39" s="120"/>
      <c r="WPZ39" s="177"/>
      <c r="WQA39" s="120"/>
      <c r="WQB39" s="177"/>
      <c r="WQC39" s="120"/>
      <c r="WQD39" s="177"/>
      <c r="WQE39" s="120"/>
      <c r="WQF39" s="177"/>
      <c r="WQG39" s="120"/>
      <c r="WQH39" s="177"/>
      <c r="WQI39" s="120"/>
      <c r="WQJ39" s="177"/>
      <c r="WQK39" s="120"/>
      <c r="WQL39" s="177"/>
      <c r="WQM39" s="120"/>
      <c r="WQN39" s="177"/>
      <c r="WQO39" s="120"/>
      <c r="WQP39" s="177"/>
      <c r="WQQ39" s="120"/>
      <c r="WQR39" s="177"/>
      <c r="WQS39" s="120"/>
      <c r="WQT39" s="177"/>
      <c r="WQU39" s="120"/>
      <c r="WQV39" s="177"/>
      <c r="WQW39" s="120"/>
      <c r="WQX39" s="177"/>
      <c r="WQY39" s="120"/>
      <c r="WQZ39" s="177"/>
      <c r="WRA39" s="120"/>
      <c r="WRB39" s="177"/>
      <c r="WRC39" s="120"/>
      <c r="WRD39" s="177"/>
      <c r="WRE39" s="120"/>
      <c r="WRF39" s="177"/>
      <c r="WRG39" s="120"/>
      <c r="WRH39" s="177"/>
      <c r="WRI39" s="120"/>
      <c r="WRJ39" s="177"/>
      <c r="WRK39" s="120"/>
      <c r="WRL39" s="177"/>
      <c r="WRM39" s="120"/>
      <c r="WRN39" s="177"/>
      <c r="WRO39" s="120"/>
      <c r="WRP39" s="177"/>
      <c r="WRQ39" s="120"/>
      <c r="WRR39" s="177"/>
      <c r="WRS39" s="120"/>
      <c r="WRT39" s="177"/>
      <c r="WRU39" s="120"/>
      <c r="WRV39" s="177"/>
      <c r="WRW39" s="120"/>
      <c r="WRX39" s="177"/>
      <c r="WRY39" s="120"/>
      <c r="WRZ39" s="177"/>
      <c r="WSA39" s="120"/>
      <c r="WSB39" s="177"/>
      <c r="WSC39" s="120"/>
      <c r="WSD39" s="177"/>
      <c r="WSE39" s="120"/>
      <c r="WSF39" s="177"/>
      <c r="WSG39" s="120"/>
      <c r="WSH39" s="177"/>
      <c r="WSI39" s="120"/>
      <c r="WSJ39" s="177"/>
      <c r="WSK39" s="120"/>
      <c r="WSL39" s="177"/>
      <c r="WSM39" s="120"/>
      <c r="WSN39" s="177"/>
      <c r="WSO39" s="120"/>
      <c r="WSP39" s="177"/>
      <c r="WSQ39" s="120"/>
      <c r="WSR39" s="177"/>
      <c r="WSS39" s="120"/>
      <c r="WST39" s="177"/>
      <c r="WSU39" s="120"/>
      <c r="WSV39" s="177"/>
      <c r="WSW39" s="120"/>
      <c r="WSX39" s="177"/>
      <c r="WSY39" s="120"/>
      <c r="WSZ39" s="177"/>
      <c r="WTA39" s="120"/>
      <c r="WTB39" s="177"/>
      <c r="WTC39" s="120"/>
      <c r="WTD39" s="177"/>
      <c r="WTE39" s="120"/>
      <c r="WTF39" s="177"/>
      <c r="WTG39" s="120"/>
      <c r="WTH39" s="177"/>
      <c r="WTI39" s="120"/>
      <c r="WTJ39" s="177"/>
      <c r="WTK39" s="120"/>
      <c r="WTL39" s="177"/>
      <c r="WTM39" s="120"/>
      <c r="WTN39" s="177"/>
      <c r="WTO39" s="120"/>
      <c r="WTP39" s="177"/>
      <c r="WTQ39" s="120"/>
      <c r="WTR39" s="177"/>
      <c r="WTS39" s="120"/>
      <c r="WTT39" s="177"/>
      <c r="WTU39" s="120"/>
      <c r="WTV39" s="177"/>
      <c r="WTW39" s="120"/>
      <c r="WTX39" s="177"/>
      <c r="WTY39" s="120"/>
      <c r="WTZ39" s="177"/>
      <c r="WUA39" s="120"/>
      <c r="WUB39" s="177"/>
      <c r="WUC39" s="120"/>
      <c r="WUD39" s="177"/>
      <c r="WUE39" s="120"/>
      <c r="WUF39" s="177"/>
      <c r="WUG39" s="120"/>
      <c r="WUH39" s="177"/>
      <c r="WUI39" s="120"/>
      <c r="WUJ39" s="177"/>
      <c r="WUK39" s="120"/>
      <c r="WUL39" s="177"/>
      <c r="WUM39" s="120"/>
      <c r="WUN39" s="177"/>
      <c r="WUO39" s="120"/>
      <c r="WUP39" s="177"/>
      <c r="WUQ39" s="120"/>
      <c r="WUR39" s="177"/>
      <c r="WUS39" s="120"/>
      <c r="WUT39" s="177"/>
      <c r="WUU39" s="120"/>
      <c r="WUV39" s="177"/>
      <c r="WUW39" s="120"/>
      <c r="WUX39" s="177"/>
      <c r="WUY39" s="120"/>
      <c r="WUZ39" s="177"/>
      <c r="WVA39" s="120"/>
      <c r="WVB39" s="177"/>
      <c r="WVC39" s="120"/>
      <c r="WVD39" s="177"/>
      <c r="WVE39" s="120"/>
      <c r="WVF39" s="177"/>
      <c r="WVG39" s="120"/>
      <c r="WVH39" s="177"/>
      <c r="WVI39" s="120"/>
      <c r="WVJ39" s="177"/>
      <c r="WVK39" s="120"/>
      <c r="WVL39" s="177"/>
      <c r="WVM39" s="120"/>
      <c r="WVN39" s="177"/>
      <c r="WVO39" s="120"/>
      <c r="WVP39" s="177"/>
      <c r="WVQ39" s="120"/>
      <c r="WVR39" s="177"/>
      <c r="WVS39" s="120"/>
      <c r="WVT39" s="177"/>
      <c r="WVU39" s="120"/>
      <c r="WVV39" s="177"/>
      <c r="WVW39" s="120"/>
      <c r="WVX39" s="177"/>
      <c r="WVY39" s="120"/>
      <c r="WVZ39" s="177"/>
      <c r="WWA39" s="120"/>
      <c r="WWB39" s="177"/>
      <c r="WWC39" s="120"/>
      <c r="WWD39" s="177"/>
      <c r="WWE39" s="120"/>
      <c r="WWF39" s="177"/>
      <c r="WWG39" s="120"/>
      <c r="WWH39" s="177"/>
      <c r="WWI39" s="120"/>
      <c r="WWJ39" s="177"/>
      <c r="WWK39" s="120"/>
      <c r="WWL39" s="177"/>
      <c r="WWM39" s="120"/>
      <c r="WWN39" s="177"/>
      <c r="WWO39" s="120"/>
      <c r="WWP39" s="177"/>
      <c r="WWQ39" s="120"/>
      <c r="WWR39" s="177"/>
      <c r="WWS39" s="120"/>
      <c r="WWT39" s="177"/>
      <c r="WWU39" s="120"/>
      <c r="WWV39" s="177"/>
      <c r="WWW39" s="120"/>
      <c r="WWX39" s="177"/>
      <c r="WWY39" s="120"/>
      <c r="WWZ39" s="177"/>
      <c r="WXA39" s="120"/>
      <c r="WXB39" s="177"/>
      <c r="WXC39" s="120"/>
      <c r="WXD39" s="177"/>
      <c r="WXE39" s="120"/>
      <c r="WXF39" s="177"/>
      <c r="WXG39" s="120"/>
      <c r="WXH39" s="177"/>
      <c r="WXI39" s="120"/>
      <c r="WXJ39" s="177"/>
      <c r="WXK39" s="120"/>
      <c r="WXL39" s="177"/>
      <c r="WXM39" s="120"/>
      <c r="WXN39" s="177"/>
      <c r="WXO39" s="120"/>
      <c r="WXP39" s="177"/>
      <c r="WXQ39" s="120"/>
      <c r="WXR39" s="177"/>
      <c r="WXS39" s="120"/>
      <c r="WXT39" s="177"/>
      <c r="WXU39" s="120"/>
      <c r="WXV39" s="177"/>
      <c r="WXW39" s="120"/>
      <c r="WXX39" s="177"/>
      <c r="WXY39" s="120"/>
      <c r="WXZ39" s="177"/>
      <c r="WYA39" s="120"/>
      <c r="WYB39" s="177"/>
      <c r="WYC39" s="120"/>
      <c r="WYD39" s="177"/>
      <c r="WYE39" s="120"/>
      <c r="WYF39" s="177"/>
      <c r="WYG39" s="120"/>
      <c r="WYH39" s="177"/>
      <c r="WYI39" s="120"/>
      <c r="WYJ39" s="177"/>
      <c r="WYK39" s="120"/>
      <c r="WYL39" s="177"/>
      <c r="WYM39" s="120"/>
      <c r="WYN39" s="177"/>
      <c r="WYO39" s="120"/>
      <c r="WYP39" s="177"/>
      <c r="WYQ39" s="120"/>
      <c r="WYR39" s="177"/>
      <c r="WYS39" s="120"/>
      <c r="WYT39" s="177"/>
      <c r="WYU39" s="120"/>
      <c r="WYV39" s="177"/>
      <c r="WYW39" s="120"/>
      <c r="WYX39" s="177"/>
      <c r="WYY39" s="120"/>
      <c r="WYZ39" s="177"/>
      <c r="WZA39" s="120"/>
      <c r="WZB39" s="177"/>
      <c r="WZC39" s="120"/>
      <c r="WZD39" s="177"/>
      <c r="WZE39" s="120"/>
      <c r="WZF39" s="177"/>
      <c r="WZG39" s="120"/>
      <c r="WZH39" s="177"/>
      <c r="WZI39" s="120"/>
      <c r="WZJ39" s="177"/>
      <c r="WZK39" s="120"/>
      <c r="WZL39" s="177"/>
      <c r="WZM39" s="120"/>
      <c r="WZN39" s="177"/>
      <c r="WZO39" s="120"/>
      <c r="WZP39" s="177"/>
      <c r="WZQ39" s="120"/>
      <c r="WZR39" s="177"/>
      <c r="WZS39" s="120"/>
      <c r="WZT39" s="177"/>
      <c r="WZU39" s="120"/>
      <c r="WZV39" s="177"/>
      <c r="WZW39" s="120"/>
      <c r="WZX39" s="177"/>
      <c r="WZY39" s="120"/>
      <c r="WZZ39" s="177"/>
      <c r="XAA39" s="120"/>
      <c r="XAB39" s="177"/>
      <c r="XAC39" s="120"/>
      <c r="XAD39" s="177"/>
      <c r="XAE39" s="120"/>
      <c r="XAF39" s="177"/>
      <c r="XAG39" s="120"/>
      <c r="XAH39" s="177"/>
      <c r="XAI39" s="120"/>
      <c r="XAJ39" s="177"/>
      <c r="XAK39" s="120"/>
      <c r="XAL39" s="177"/>
      <c r="XAM39" s="120"/>
      <c r="XAN39" s="177"/>
      <c r="XAO39" s="120"/>
      <c r="XAP39" s="177"/>
      <c r="XAQ39" s="120"/>
      <c r="XAR39" s="177"/>
      <c r="XAS39" s="120"/>
      <c r="XAT39" s="177"/>
      <c r="XAU39" s="120"/>
      <c r="XAV39" s="177"/>
      <c r="XAW39" s="120"/>
      <c r="XAX39" s="177"/>
      <c r="XAY39" s="120"/>
      <c r="XAZ39" s="177"/>
      <c r="XBA39" s="120"/>
      <c r="XBB39" s="177"/>
      <c r="XBC39" s="120"/>
      <c r="XBD39" s="177"/>
      <c r="XBE39" s="120"/>
      <c r="XBF39" s="177"/>
      <c r="XBG39" s="120"/>
      <c r="XBH39" s="177"/>
      <c r="XBI39" s="120"/>
      <c r="XBJ39" s="177"/>
      <c r="XBK39" s="120"/>
      <c r="XBL39" s="177"/>
      <c r="XBM39" s="120"/>
      <c r="XBN39" s="177"/>
      <c r="XBO39" s="120"/>
      <c r="XBP39" s="177"/>
      <c r="XBQ39" s="120"/>
      <c r="XBR39" s="177"/>
      <c r="XBS39" s="120"/>
      <c r="XBT39" s="177"/>
      <c r="XBU39" s="120"/>
      <c r="XBV39" s="177"/>
      <c r="XBW39" s="120"/>
      <c r="XBX39" s="177"/>
      <c r="XBY39" s="120"/>
      <c r="XBZ39" s="177"/>
      <c r="XCA39" s="120"/>
      <c r="XCB39" s="177"/>
      <c r="XCC39" s="120"/>
      <c r="XCD39" s="177"/>
      <c r="XCE39" s="120"/>
      <c r="XCF39" s="177"/>
      <c r="XCG39" s="120"/>
      <c r="XCH39" s="177"/>
      <c r="XCI39" s="120"/>
      <c r="XCJ39" s="177"/>
      <c r="XCK39" s="120"/>
      <c r="XCL39" s="177"/>
      <c r="XCM39" s="120"/>
      <c r="XCN39" s="177"/>
      <c r="XCO39" s="120"/>
      <c r="XCP39" s="177"/>
      <c r="XCQ39" s="120"/>
      <c r="XCR39" s="177"/>
      <c r="XCS39" s="120"/>
      <c r="XCT39" s="177"/>
      <c r="XCU39" s="120"/>
      <c r="XCV39" s="177"/>
      <c r="XCW39" s="120"/>
      <c r="XCX39" s="177"/>
      <c r="XCY39" s="120"/>
      <c r="XCZ39" s="177"/>
      <c r="XDA39" s="120"/>
      <c r="XDB39" s="177"/>
      <c r="XDC39" s="120"/>
      <c r="XDD39" s="177"/>
      <c r="XDE39" s="120"/>
      <c r="XDF39" s="177"/>
      <c r="XDG39" s="120"/>
      <c r="XDH39" s="177"/>
      <c r="XDI39" s="120"/>
      <c r="XDJ39" s="177"/>
      <c r="XDK39" s="120"/>
      <c r="XDL39" s="177"/>
      <c r="XDM39" s="120"/>
      <c r="XDN39" s="177"/>
      <c r="XDO39" s="120"/>
      <c r="XDP39" s="177"/>
      <c r="XDQ39" s="120"/>
      <c r="XDR39" s="177"/>
      <c r="XDS39" s="120"/>
      <c r="XDT39" s="177"/>
      <c r="XDU39" s="120"/>
      <c r="XDV39" s="177"/>
      <c r="XDW39" s="120"/>
      <c r="XDX39" s="177"/>
      <c r="XDY39" s="120"/>
      <c r="XDZ39" s="177"/>
      <c r="XEA39" s="120"/>
      <c r="XEB39" s="177"/>
      <c r="XEC39" s="120"/>
      <c r="XED39" s="177"/>
      <c r="XEE39" s="120"/>
      <c r="XEF39" s="177"/>
      <c r="XEG39" s="120"/>
      <c r="XEH39" s="177"/>
      <c r="XEI39" s="120"/>
      <c r="XEJ39" s="177"/>
      <c r="XEK39" s="120"/>
      <c r="XEL39" s="177"/>
      <c r="XEM39" s="120"/>
      <c r="XEN39" s="177"/>
      <c r="XEO39" s="120"/>
      <c r="XEP39" s="177"/>
      <c r="XEQ39" s="120"/>
      <c r="XER39" s="177"/>
      <c r="XES39" s="120"/>
      <c r="XET39" s="177"/>
      <c r="XEU39" s="120"/>
      <c r="XEV39" s="177"/>
      <c r="XEW39" s="120"/>
      <c r="XEX39" s="177"/>
      <c r="XEY39" s="120"/>
      <c r="XEZ39" s="177"/>
      <c r="XFA39" s="120"/>
      <c r="XFB39" s="177"/>
      <c r="XFC39" s="120"/>
      <c r="XFD39" s="177"/>
    </row>
    <row r="40" spans="1:16384" customHeight="1" ht="15" s="176" customFormat="1">
      <c r="A40" s="120"/>
      <c r="D40" s="177"/>
      <c r="E40" s="120"/>
      <c r="F40" s="177"/>
      <c r="G40" s="116" t="s">
        <v>61</v>
      </c>
      <c r="H40" s="174">
        <f>Devaluación!$I$21</f>
        <v>0.02342315110626</v>
      </c>
      <c r="I40" s="120"/>
      <c r="J40" s="177"/>
      <c r="K40" s="120"/>
      <c r="L40" s="177"/>
      <c r="M40" s="120"/>
      <c r="N40" s="177"/>
      <c r="O40" s="120"/>
      <c r="P40" s="177"/>
      <c r="Q40" s="120"/>
      <c r="R40" s="177"/>
      <c r="S40" s="120"/>
      <c r="T40" s="177"/>
      <c r="U40" s="120"/>
      <c r="V40" s="177"/>
      <c r="W40" s="120"/>
      <c r="X40" s="177"/>
      <c r="Y40" s="120"/>
      <c r="Z40" s="177"/>
      <c r="AA40" s="120"/>
      <c r="AB40" s="177"/>
      <c r="AC40" s="120"/>
      <c r="AD40" s="177"/>
      <c r="AE40" s="120"/>
      <c r="AF40" s="177"/>
      <c r="AG40" s="120"/>
      <c r="AH40" s="177"/>
      <c r="AI40" s="120"/>
      <c r="AJ40" s="177"/>
      <c r="AK40" s="120"/>
      <c r="AL40" s="177"/>
      <c r="AM40" s="120"/>
      <c r="AN40" s="177"/>
      <c r="AO40" s="120"/>
      <c r="AP40" s="177"/>
      <c r="AQ40" s="120"/>
      <c r="AR40" s="177"/>
      <c r="AS40" s="120"/>
      <c r="AT40" s="177"/>
      <c r="AU40" s="120"/>
      <c r="AV40" s="177"/>
      <c r="AW40" s="120"/>
      <c r="AX40" s="177"/>
      <c r="AY40" s="120"/>
      <c r="AZ40" s="177"/>
      <c r="BA40" s="120"/>
      <c r="BB40" s="177"/>
      <c r="BC40" s="120"/>
      <c r="BD40" s="177"/>
      <c r="BE40" s="120"/>
      <c r="BF40" s="177"/>
      <c r="BG40" s="120"/>
      <c r="BH40" s="177"/>
      <c r="BI40" s="120"/>
      <c r="BJ40" s="177"/>
      <c r="BK40" s="120"/>
      <c r="BL40" s="177"/>
      <c r="BM40" s="120"/>
      <c r="BN40" s="177"/>
      <c r="BO40" s="120"/>
      <c r="BP40" s="177"/>
      <c r="BQ40" s="120"/>
      <c r="BR40" s="177"/>
      <c r="BS40" s="120"/>
      <c r="BT40" s="177"/>
      <c r="BU40" s="120"/>
      <c r="BV40" s="177"/>
      <c r="BW40" s="120"/>
      <c r="BX40" s="177"/>
      <c r="BY40" s="120"/>
      <c r="BZ40" s="177"/>
      <c r="CA40" s="120"/>
      <c r="CB40" s="177"/>
      <c r="CC40" s="120"/>
      <c r="CD40" s="177"/>
      <c r="CE40" s="120"/>
      <c r="CF40" s="177"/>
      <c r="CG40" s="120"/>
      <c r="CH40" s="177"/>
      <c r="CI40" s="120"/>
      <c r="CJ40" s="177"/>
      <c r="CK40" s="120"/>
      <c r="CL40" s="177"/>
      <c r="CM40" s="120"/>
      <c r="CN40" s="177"/>
      <c r="CO40" s="120"/>
      <c r="CP40" s="177"/>
      <c r="CQ40" s="120"/>
      <c r="CR40" s="177"/>
      <c r="CS40" s="120"/>
      <c r="CT40" s="177"/>
      <c r="CU40" s="120"/>
      <c r="CV40" s="177"/>
      <c r="CW40" s="120"/>
      <c r="CX40" s="177"/>
      <c r="CY40" s="120"/>
      <c r="CZ40" s="177"/>
      <c r="DA40" s="120"/>
      <c r="DB40" s="177"/>
      <c r="DC40" s="120"/>
      <c r="DD40" s="177"/>
      <c r="DE40" s="120"/>
      <c r="DF40" s="177"/>
      <c r="DG40" s="120"/>
      <c r="DH40" s="177"/>
      <c r="DI40" s="120"/>
      <c r="DJ40" s="177"/>
      <c r="DK40" s="120"/>
      <c r="DL40" s="177"/>
      <c r="DM40" s="120"/>
      <c r="DN40" s="177"/>
      <c r="DO40" s="120"/>
      <c r="DP40" s="177"/>
      <c r="DQ40" s="120"/>
      <c r="DR40" s="177"/>
      <c r="DS40" s="120"/>
      <c r="DT40" s="177"/>
      <c r="DU40" s="120"/>
      <c r="DV40" s="177"/>
      <c r="DW40" s="120"/>
      <c r="DX40" s="177"/>
      <c r="DY40" s="120"/>
      <c r="DZ40" s="177"/>
      <c r="EA40" s="120"/>
      <c r="EB40" s="177"/>
      <c r="EC40" s="120"/>
      <c r="ED40" s="177"/>
      <c r="EE40" s="120"/>
      <c r="EF40" s="177"/>
      <c r="EG40" s="120"/>
      <c r="EH40" s="177"/>
      <c r="EI40" s="120"/>
      <c r="EJ40" s="177"/>
      <c r="EK40" s="120"/>
      <c r="EL40" s="177"/>
      <c r="EM40" s="120"/>
      <c r="EN40" s="177"/>
      <c r="EO40" s="120"/>
      <c r="EP40" s="177"/>
      <c r="EQ40" s="120"/>
      <c r="ER40" s="177"/>
      <c r="ES40" s="120"/>
      <c r="ET40" s="177"/>
      <c r="EU40" s="120"/>
      <c r="EV40" s="177"/>
      <c r="EW40" s="120"/>
      <c r="EX40" s="177"/>
      <c r="EY40" s="120"/>
      <c r="EZ40" s="177"/>
      <c r="FA40" s="120"/>
      <c r="FB40" s="177"/>
      <c r="FC40" s="120"/>
      <c r="FD40" s="177"/>
      <c r="FE40" s="120"/>
      <c r="FF40" s="177"/>
      <c r="FG40" s="120"/>
      <c r="FH40" s="177"/>
      <c r="FI40" s="120"/>
      <c r="FJ40" s="177"/>
      <c r="FK40" s="120"/>
      <c r="FL40" s="177"/>
      <c r="FM40" s="120"/>
      <c r="FN40" s="177"/>
      <c r="FO40" s="120"/>
      <c r="FP40" s="177"/>
      <c r="FQ40" s="120"/>
      <c r="FR40" s="177"/>
      <c r="FS40" s="120"/>
      <c r="FT40" s="177"/>
      <c r="FU40" s="120"/>
      <c r="FV40" s="177"/>
      <c r="FW40" s="120"/>
      <c r="FX40" s="177"/>
      <c r="FY40" s="120"/>
      <c r="FZ40" s="177"/>
      <c r="GA40" s="120"/>
      <c r="GB40" s="177"/>
      <c r="GC40" s="120"/>
      <c r="GD40" s="177"/>
      <c r="GE40" s="120"/>
      <c r="GF40" s="177"/>
      <c r="GG40" s="120"/>
      <c r="GH40" s="177"/>
      <c r="GI40" s="120"/>
      <c r="GJ40" s="177"/>
      <c r="GK40" s="120"/>
      <c r="GL40" s="177"/>
      <c r="GM40" s="120"/>
      <c r="GN40" s="177"/>
      <c r="GO40" s="120"/>
      <c r="GP40" s="177"/>
      <c r="GQ40" s="120"/>
      <c r="GR40" s="177"/>
      <c r="GS40" s="120"/>
      <c r="GT40" s="177"/>
      <c r="GU40" s="120"/>
      <c r="GV40" s="177"/>
      <c r="GW40" s="120"/>
      <c r="GX40" s="177"/>
      <c r="GY40" s="120"/>
      <c r="GZ40" s="177"/>
      <c r="HA40" s="120"/>
      <c r="HB40" s="177"/>
      <c r="HC40" s="120"/>
      <c r="HD40" s="177"/>
      <c r="HE40" s="120"/>
      <c r="HF40" s="177"/>
      <c r="HG40" s="120"/>
      <c r="HH40" s="177"/>
      <c r="HI40" s="120"/>
      <c r="HJ40" s="177"/>
      <c r="HK40" s="120"/>
      <c r="HL40" s="177"/>
      <c r="HM40" s="120"/>
      <c r="HN40" s="177"/>
      <c r="HO40" s="120"/>
      <c r="HP40" s="177"/>
      <c r="HQ40" s="120"/>
      <c r="HR40" s="177"/>
      <c r="HS40" s="120"/>
      <c r="HT40" s="177"/>
      <c r="HU40" s="120"/>
      <c r="HV40" s="177"/>
      <c r="HW40" s="120"/>
      <c r="HX40" s="177"/>
      <c r="HY40" s="120"/>
      <c r="HZ40" s="177"/>
      <c r="IA40" s="120"/>
      <c r="IB40" s="177"/>
      <c r="IC40" s="120"/>
      <c r="ID40" s="177"/>
      <c r="IE40" s="120"/>
      <c r="IF40" s="177"/>
      <c r="IG40" s="120"/>
      <c r="IH40" s="177"/>
      <c r="II40" s="120"/>
      <c r="IJ40" s="177"/>
      <c r="IK40" s="120"/>
      <c r="IL40" s="177"/>
      <c r="IM40" s="120"/>
      <c r="IN40" s="177"/>
      <c r="IO40" s="120"/>
      <c r="IP40" s="177"/>
      <c r="IQ40" s="120"/>
      <c r="IR40" s="177"/>
      <c r="IS40" s="120"/>
      <c r="IT40" s="177"/>
      <c r="IU40" s="120"/>
      <c r="IV40" s="177"/>
      <c r="IW40" s="120"/>
      <c r="IX40" s="177"/>
      <c r="IY40" s="120"/>
      <c r="IZ40" s="177"/>
      <c r="JA40" s="120"/>
      <c r="JB40" s="177"/>
      <c r="JC40" s="120"/>
      <c r="JD40" s="177"/>
      <c r="JE40" s="120"/>
      <c r="JF40" s="177"/>
      <c r="JG40" s="120"/>
      <c r="JH40" s="177"/>
      <c r="JI40" s="120"/>
      <c r="JJ40" s="177"/>
      <c r="JK40" s="120"/>
      <c r="JL40" s="177"/>
      <c r="JM40" s="120"/>
      <c r="JN40" s="177"/>
      <c r="JO40" s="120"/>
      <c r="JP40" s="177"/>
      <c r="JQ40" s="120"/>
      <c r="JR40" s="177"/>
      <c r="JS40" s="120"/>
      <c r="JT40" s="177"/>
      <c r="JU40" s="120"/>
      <c r="JV40" s="177"/>
      <c r="JW40" s="120"/>
      <c r="JX40" s="177"/>
      <c r="JY40" s="120"/>
      <c r="JZ40" s="177"/>
      <c r="KA40" s="120"/>
      <c r="KB40" s="177"/>
      <c r="KC40" s="120"/>
      <c r="KD40" s="177"/>
      <c r="KE40" s="120"/>
      <c r="KF40" s="177"/>
      <c r="KG40" s="120"/>
      <c r="KH40" s="177"/>
      <c r="KI40" s="120"/>
      <c r="KJ40" s="177"/>
      <c r="KK40" s="120"/>
      <c r="KL40" s="177"/>
      <c r="KM40" s="120"/>
      <c r="KN40" s="177"/>
      <c r="KO40" s="120"/>
      <c r="KP40" s="177"/>
      <c r="KQ40" s="120"/>
      <c r="KR40" s="177"/>
      <c r="KS40" s="120"/>
      <c r="KT40" s="177"/>
      <c r="KU40" s="120"/>
      <c r="KV40" s="177"/>
      <c r="KW40" s="120"/>
      <c r="KX40" s="177"/>
      <c r="KY40" s="120"/>
      <c r="KZ40" s="177"/>
      <c r="LA40" s="120"/>
      <c r="LB40" s="177"/>
      <c r="LC40" s="120"/>
      <c r="LD40" s="177"/>
      <c r="LE40" s="120"/>
      <c r="LF40" s="177"/>
      <c r="LG40" s="120"/>
      <c r="LH40" s="177"/>
      <c r="LI40" s="120"/>
      <c r="LJ40" s="177"/>
      <c r="LK40" s="120"/>
      <c r="LL40" s="177"/>
      <c r="LM40" s="120"/>
      <c r="LN40" s="177"/>
      <c r="LO40" s="120"/>
      <c r="LP40" s="177"/>
      <c r="LQ40" s="120"/>
      <c r="LR40" s="177"/>
      <c r="LS40" s="120"/>
      <c r="LT40" s="177"/>
      <c r="LU40" s="120"/>
      <c r="LV40" s="177"/>
      <c r="LW40" s="120"/>
      <c r="LX40" s="177"/>
      <c r="LY40" s="120"/>
      <c r="LZ40" s="177"/>
      <c r="MA40" s="120"/>
      <c r="MB40" s="177"/>
      <c r="MC40" s="120"/>
      <c r="MD40" s="177"/>
      <c r="ME40" s="120"/>
      <c r="MF40" s="177"/>
      <c r="MG40" s="120"/>
      <c r="MH40" s="177"/>
      <c r="MI40" s="120"/>
      <c r="MJ40" s="177"/>
      <c r="MK40" s="120"/>
      <c r="ML40" s="177"/>
      <c r="MM40" s="120"/>
      <c r="MN40" s="177"/>
      <c r="MO40" s="120"/>
      <c r="MP40" s="177"/>
      <c r="MQ40" s="120"/>
      <c r="MR40" s="177"/>
      <c r="MS40" s="120"/>
      <c r="MT40" s="177"/>
      <c r="MU40" s="120"/>
      <c r="MV40" s="177"/>
      <c r="MW40" s="120"/>
      <c r="MX40" s="177"/>
      <c r="MY40" s="120"/>
      <c r="MZ40" s="177"/>
      <c r="NA40" s="120"/>
      <c r="NB40" s="177"/>
      <c r="NC40" s="120"/>
      <c r="ND40" s="177"/>
      <c r="NE40" s="120"/>
      <c r="NF40" s="177"/>
      <c r="NG40" s="120"/>
      <c r="NH40" s="177"/>
      <c r="NI40" s="120"/>
      <c r="NJ40" s="177"/>
      <c r="NK40" s="120"/>
      <c r="NL40" s="177"/>
      <c r="NM40" s="120"/>
      <c r="NN40" s="177"/>
      <c r="NO40" s="120"/>
      <c r="NP40" s="177"/>
      <c r="NQ40" s="120"/>
      <c r="NR40" s="177"/>
      <c r="NS40" s="120"/>
      <c r="NT40" s="177"/>
      <c r="NU40" s="120"/>
      <c r="NV40" s="177"/>
      <c r="NW40" s="120"/>
      <c r="NX40" s="177"/>
      <c r="NY40" s="120"/>
      <c r="NZ40" s="177"/>
      <c r="OA40" s="120"/>
      <c r="OB40" s="177"/>
      <c r="OC40" s="120"/>
      <c r="OD40" s="177"/>
      <c r="OE40" s="120"/>
      <c r="OF40" s="177"/>
      <c r="OG40" s="120"/>
      <c r="OH40" s="177"/>
      <c r="OI40" s="120"/>
      <c r="OJ40" s="177"/>
      <c r="OK40" s="120"/>
      <c r="OL40" s="177"/>
      <c r="OM40" s="120"/>
      <c r="ON40" s="177"/>
      <c r="OO40" s="120"/>
      <c r="OP40" s="177"/>
      <c r="OQ40" s="120"/>
      <c r="OR40" s="177"/>
      <c r="OS40" s="120"/>
      <c r="OT40" s="177"/>
      <c r="OU40" s="120"/>
      <c r="OV40" s="177"/>
      <c r="OW40" s="120"/>
      <c r="OX40" s="177"/>
      <c r="OY40" s="120"/>
      <c r="OZ40" s="177"/>
      <c r="PA40" s="120"/>
      <c r="PB40" s="177"/>
      <c r="PC40" s="120"/>
      <c r="PD40" s="177"/>
      <c r="PE40" s="120"/>
      <c r="PF40" s="177"/>
      <c r="PG40" s="120"/>
      <c r="PH40" s="177"/>
      <c r="PI40" s="120"/>
      <c r="PJ40" s="177"/>
      <c r="PK40" s="120"/>
      <c r="PL40" s="177"/>
      <c r="PM40" s="120"/>
      <c r="PN40" s="177"/>
      <c r="PO40" s="120"/>
      <c r="PP40" s="177"/>
      <c r="PQ40" s="120"/>
      <c r="PR40" s="177"/>
      <c r="PS40" s="120"/>
      <c r="PT40" s="177"/>
      <c r="PU40" s="120"/>
      <c r="PV40" s="177"/>
      <c r="PW40" s="120"/>
      <c r="PX40" s="177"/>
      <c r="PY40" s="120"/>
      <c r="PZ40" s="177"/>
      <c r="QA40" s="120"/>
      <c r="QB40" s="177"/>
      <c r="QC40" s="120"/>
      <c r="QD40" s="177"/>
      <c r="QE40" s="120"/>
      <c r="QF40" s="177"/>
      <c r="QG40" s="120"/>
      <c r="QH40" s="177"/>
      <c r="QI40" s="120"/>
      <c r="QJ40" s="177"/>
      <c r="QK40" s="120"/>
      <c r="QL40" s="177"/>
      <c r="QM40" s="120"/>
      <c r="QN40" s="177"/>
      <c r="QO40" s="120"/>
      <c r="QP40" s="177"/>
      <c r="QQ40" s="120"/>
      <c r="QR40" s="177"/>
      <c r="QS40" s="120"/>
      <c r="QT40" s="177"/>
      <c r="QU40" s="120"/>
      <c r="QV40" s="177"/>
      <c r="QW40" s="120"/>
      <c r="QX40" s="177"/>
      <c r="QY40" s="120"/>
      <c r="QZ40" s="177"/>
      <c r="RA40" s="120"/>
      <c r="RB40" s="177"/>
      <c r="RC40" s="120"/>
      <c r="RD40" s="177"/>
      <c r="RE40" s="120"/>
      <c r="RF40" s="177"/>
      <c r="RG40" s="120"/>
      <c r="RH40" s="177"/>
      <c r="RI40" s="120"/>
      <c r="RJ40" s="177"/>
      <c r="RK40" s="120"/>
      <c r="RL40" s="177"/>
      <c r="RM40" s="120"/>
      <c r="RN40" s="177"/>
      <c r="RO40" s="120"/>
      <c r="RP40" s="177"/>
      <c r="RQ40" s="120"/>
      <c r="RR40" s="177"/>
      <c r="RS40" s="120"/>
      <c r="RT40" s="177"/>
      <c r="RU40" s="120"/>
      <c r="RV40" s="177"/>
      <c r="RW40" s="120"/>
      <c r="RX40" s="177"/>
      <c r="RY40" s="120"/>
      <c r="RZ40" s="177"/>
      <c r="SA40" s="120"/>
      <c r="SB40" s="177"/>
      <c r="SC40" s="120"/>
      <c r="SD40" s="177"/>
      <c r="SE40" s="120"/>
      <c r="SF40" s="177"/>
      <c r="SG40" s="120"/>
      <c r="SH40" s="177"/>
      <c r="SI40" s="120"/>
      <c r="SJ40" s="177"/>
      <c r="SK40" s="120"/>
      <c r="SL40" s="177"/>
      <c r="SM40" s="120"/>
      <c r="SN40" s="177"/>
      <c r="SO40" s="120"/>
      <c r="SP40" s="177"/>
      <c r="SQ40" s="120"/>
      <c r="SR40" s="177"/>
      <c r="SS40" s="120"/>
      <c r="ST40" s="177"/>
      <c r="SU40" s="120"/>
      <c r="SV40" s="177"/>
      <c r="SW40" s="120"/>
      <c r="SX40" s="177"/>
      <c r="SY40" s="120"/>
      <c r="SZ40" s="177"/>
      <c r="TA40" s="120"/>
      <c r="TB40" s="177"/>
      <c r="TC40" s="120"/>
      <c r="TD40" s="177"/>
      <c r="TE40" s="120"/>
      <c r="TF40" s="177"/>
      <c r="TG40" s="120"/>
      <c r="TH40" s="177"/>
      <c r="TI40" s="120"/>
      <c r="TJ40" s="177"/>
      <c r="TK40" s="120"/>
      <c r="TL40" s="177"/>
      <c r="TM40" s="120"/>
      <c r="TN40" s="177"/>
      <c r="TO40" s="120"/>
      <c r="TP40" s="177"/>
      <c r="TQ40" s="120"/>
      <c r="TR40" s="177"/>
      <c r="TS40" s="120"/>
      <c r="TT40" s="177"/>
      <c r="TU40" s="120"/>
      <c r="TV40" s="177"/>
      <c r="TW40" s="120"/>
      <c r="TX40" s="177"/>
      <c r="TY40" s="120"/>
      <c r="TZ40" s="177"/>
      <c r="UA40" s="120"/>
      <c r="UB40" s="177"/>
      <c r="UC40" s="120"/>
      <c r="UD40" s="177"/>
      <c r="UE40" s="120"/>
      <c r="UF40" s="177"/>
      <c r="UG40" s="120"/>
      <c r="UH40" s="177"/>
      <c r="UI40" s="120"/>
      <c r="UJ40" s="177"/>
      <c r="UK40" s="120"/>
      <c r="UL40" s="177"/>
      <c r="UM40" s="120"/>
      <c r="UN40" s="177"/>
      <c r="UO40" s="120"/>
      <c r="UP40" s="177"/>
      <c r="UQ40" s="120"/>
      <c r="UR40" s="177"/>
      <c r="US40" s="120"/>
      <c r="UT40" s="177"/>
      <c r="UU40" s="120"/>
      <c r="UV40" s="177"/>
      <c r="UW40" s="120"/>
      <c r="UX40" s="177"/>
      <c r="UY40" s="120"/>
      <c r="UZ40" s="177"/>
      <c r="VA40" s="120"/>
      <c r="VB40" s="177"/>
      <c r="VC40" s="120"/>
      <c r="VD40" s="177"/>
      <c r="VE40" s="120"/>
      <c r="VF40" s="177"/>
      <c r="VG40" s="120"/>
      <c r="VH40" s="177"/>
      <c r="VI40" s="120"/>
      <c r="VJ40" s="177"/>
      <c r="VK40" s="120"/>
      <c r="VL40" s="177"/>
      <c r="VM40" s="120"/>
      <c r="VN40" s="177"/>
      <c r="VO40" s="120"/>
      <c r="VP40" s="177"/>
      <c r="VQ40" s="120"/>
      <c r="VR40" s="177"/>
      <c r="VS40" s="120"/>
      <c r="VT40" s="177"/>
      <c r="VU40" s="120"/>
      <c r="VV40" s="177"/>
      <c r="VW40" s="120"/>
      <c r="VX40" s="177"/>
      <c r="VY40" s="120"/>
      <c r="VZ40" s="177"/>
      <c r="WA40" s="120"/>
      <c r="WB40" s="177"/>
      <c r="WC40" s="120"/>
      <c r="WD40" s="177"/>
      <c r="WE40" s="120"/>
      <c r="WF40" s="177"/>
      <c r="WG40" s="120"/>
      <c r="WH40" s="177"/>
      <c r="WI40" s="120"/>
      <c r="WJ40" s="177"/>
      <c r="WK40" s="120"/>
      <c r="WL40" s="177"/>
      <c r="WM40" s="120"/>
      <c r="WN40" s="177"/>
      <c r="WO40" s="120"/>
      <c r="WP40" s="177"/>
      <c r="WQ40" s="120"/>
      <c r="WR40" s="177"/>
      <c r="WS40" s="120"/>
      <c r="WT40" s="177"/>
      <c r="WU40" s="120"/>
      <c r="WV40" s="177"/>
      <c r="WW40" s="120"/>
      <c r="WX40" s="177"/>
      <c r="WY40" s="120"/>
      <c r="WZ40" s="177"/>
      <c r="XA40" s="120"/>
      <c r="XB40" s="177"/>
      <c r="XC40" s="120"/>
      <c r="XD40" s="177"/>
      <c r="XE40" s="120"/>
      <c r="XF40" s="177"/>
      <c r="XG40" s="120"/>
      <c r="XH40" s="177"/>
      <c r="XI40" s="120"/>
      <c r="XJ40" s="177"/>
      <c r="XK40" s="120"/>
      <c r="XL40" s="177"/>
      <c r="XM40" s="120"/>
      <c r="XN40" s="177"/>
      <c r="XO40" s="120"/>
      <c r="XP40" s="177"/>
      <c r="XQ40" s="120"/>
      <c r="XR40" s="177"/>
      <c r="XS40" s="120"/>
      <c r="XT40" s="177"/>
      <c r="XU40" s="120"/>
      <c r="XV40" s="177"/>
      <c r="XW40" s="120"/>
      <c r="XX40" s="177"/>
      <c r="XY40" s="120"/>
      <c r="XZ40" s="177"/>
      <c r="YA40" s="120"/>
      <c r="YB40" s="177"/>
      <c r="YC40" s="120"/>
      <c r="YD40" s="177"/>
      <c r="YE40" s="120"/>
      <c r="YF40" s="177"/>
      <c r="YG40" s="120"/>
      <c r="YH40" s="177"/>
      <c r="YI40" s="120"/>
      <c r="YJ40" s="177"/>
      <c r="YK40" s="120"/>
      <c r="YL40" s="177"/>
      <c r="YM40" s="120"/>
      <c r="YN40" s="177"/>
      <c r="YO40" s="120"/>
      <c r="YP40" s="177"/>
      <c r="YQ40" s="120"/>
      <c r="YR40" s="177"/>
      <c r="YS40" s="120"/>
      <c r="YT40" s="177"/>
      <c r="YU40" s="120"/>
      <c r="YV40" s="177"/>
      <c r="YW40" s="120"/>
      <c r="YX40" s="177"/>
      <c r="YY40" s="120"/>
      <c r="YZ40" s="177"/>
      <c r="ZA40" s="120"/>
      <c r="ZB40" s="177"/>
      <c r="ZC40" s="120"/>
      <c r="ZD40" s="177"/>
      <c r="ZE40" s="120"/>
      <c r="ZF40" s="177"/>
      <c r="ZG40" s="120"/>
      <c r="ZH40" s="177"/>
      <c r="ZI40" s="120"/>
      <c r="ZJ40" s="177"/>
      <c r="ZK40" s="120"/>
      <c r="ZL40" s="177"/>
      <c r="ZM40" s="120"/>
      <c r="ZN40" s="177"/>
      <c r="ZO40" s="120"/>
      <c r="ZP40" s="177"/>
      <c r="ZQ40" s="120"/>
      <c r="ZR40" s="177"/>
      <c r="ZS40" s="120"/>
      <c r="ZT40" s="177"/>
      <c r="ZU40" s="120"/>
      <c r="ZV40" s="177"/>
      <c r="ZW40" s="120"/>
      <c r="ZX40" s="177"/>
      <c r="ZY40" s="120"/>
      <c r="ZZ40" s="177"/>
      <c r="AAA40" s="120"/>
      <c r="AAB40" s="177"/>
      <c r="AAC40" s="120"/>
      <c r="AAD40" s="177"/>
      <c r="AAE40" s="120"/>
      <c r="AAF40" s="177"/>
      <c r="AAG40" s="120"/>
      <c r="AAH40" s="177"/>
      <c r="AAI40" s="120"/>
      <c r="AAJ40" s="177"/>
      <c r="AAK40" s="120"/>
      <c r="AAL40" s="177"/>
      <c r="AAM40" s="120"/>
      <c r="AAN40" s="177"/>
      <c r="AAO40" s="120"/>
      <c r="AAP40" s="177"/>
      <c r="AAQ40" s="120"/>
      <c r="AAR40" s="177"/>
      <c r="AAS40" s="120"/>
      <c r="AAT40" s="177"/>
      <c r="AAU40" s="120"/>
      <c r="AAV40" s="177"/>
      <c r="AAW40" s="120"/>
      <c r="AAX40" s="177"/>
      <c r="AAY40" s="120"/>
      <c r="AAZ40" s="177"/>
      <c r="ABA40" s="120"/>
      <c r="ABB40" s="177"/>
      <c r="ABC40" s="120"/>
      <c r="ABD40" s="177"/>
      <c r="ABE40" s="120"/>
      <c r="ABF40" s="177"/>
      <c r="ABG40" s="120"/>
      <c r="ABH40" s="177"/>
      <c r="ABI40" s="120"/>
      <c r="ABJ40" s="177"/>
      <c r="ABK40" s="120"/>
      <c r="ABL40" s="177"/>
      <c r="ABM40" s="120"/>
      <c r="ABN40" s="177"/>
      <c r="ABO40" s="120"/>
      <c r="ABP40" s="177"/>
      <c r="ABQ40" s="120"/>
      <c r="ABR40" s="177"/>
      <c r="ABS40" s="120"/>
      <c r="ABT40" s="177"/>
      <c r="ABU40" s="120"/>
      <c r="ABV40" s="177"/>
      <c r="ABW40" s="120"/>
      <c r="ABX40" s="177"/>
      <c r="ABY40" s="120"/>
      <c r="ABZ40" s="177"/>
      <c r="ACA40" s="120"/>
      <c r="ACB40" s="177"/>
      <c r="ACC40" s="120"/>
      <c r="ACD40" s="177"/>
      <c r="ACE40" s="120"/>
      <c r="ACF40" s="177"/>
      <c r="ACG40" s="120"/>
      <c r="ACH40" s="177"/>
      <c r="ACI40" s="120"/>
      <c r="ACJ40" s="177"/>
      <c r="ACK40" s="120"/>
      <c r="ACL40" s="177"/>
      <c r="ACM40" s="120"/>
      <c r="ACN40" s="177"/>
      <c r="ACO40" s="120"/>
      <c r="ACP40" s="177"/>
      <c r="ACQ40" s="120"/>
      <c r="ACR40" s="177"/>
      <c r="ACS40" s="120"/>
      <c r="ACT40" s="177"/>
      <c r="ACU40" s="120"/>
      <c r="ACV40" s="177"/>
      <c r="ACW40" s="120"/>
      <c r="ACX40" s="177"/>
      <c r="ACY40" s="120"/>
      <c r="ACZ40" s="177"/>
      <c r="ADA40" s="120"/>
      <c r="ADB40" s="177"/>
      <c r="ADC40" s="120"/>
      <c r="ADD40" s="177"/>
      <c r="ADE40" s="120"/>
      <c r="ADF40" s="177"/>
      <c r="ADG40" s="120"/>
      <c r="ADH40" s="177"/>
      <c r="ADI40" s="120"/>
      <c r="ADJ40" s="177"/>
      <c r="ADK40" s="120"/>
      <c r="ADL40" s="177"/>
      <c r="ADM40" s="120"/>
      <c r="ADN40" s="177"/>
      <c r="ADO40" s="120"/>
      <c r="ADP40" s="177"/>
      <c r="ADQ40" s="120"/>
      <c r="ADR40" s="177"/>
      <c r="ADS40" s="120"/>
      <c r="ADT40" s="177"/>
      <c r="ADU40" s="120"/>
      <c r="ADV40" s="177"/>
      <c r="ADW40" s="120"/>
      <c r="ADX40" s="177"/>
      <c r="ADY40" s="120"/>
      <c r="ADZ40" s="177"/>
      <c r="AEA40" s="120"/>
      <c r="AEB40" s="177"/>
      <c r="AEC40" s="120"/>
      <c r="AED40" s="177"/>
      <c r="AEE40" s="120"/>
      <c r="AEF40" s="177"/>
      <c r="AEG40" s="120"/>
      <c r="AEH40" s="177"/>
      <c r="AEI40" s="120"/>
      <c r="AEJ40" s="177"/>
      <c r="AEK40" s="120"/>
      <c r="AEL40" s="177"/>
      <c r="AEM40" s="120"/>
      <c r="AEN40" s="177"/>
      <c r="AEO40" s="120"/>
      <c r="AEP40" s="177"/>
      <c r="AEQ40" s="120"/>
      <c r="AER40" s="177"/>
      <c r="AES40" s="120"/>
      <c r="AET40" s="177"/>
      <c r="AEU40" s="120"/>
      <c r="AEV40" s="177"/>
      <c r="AEW40" s="120"/>
      <c r="AEX40" s="177"/>
      <c r="AEY40" s="120"/>
      <c r="AEZ40" s="177"/>
      <c r="AFA40" s="120"/>
      <c r="AFB40" s="177"/>
      <c r="AFC40" s="120"/>
      <c r="AFD40" s="177"/>
      <c r="AFE40" s="120"/>
      <c r="AFF40" s="177"/>
      <c r="AFG40" s="120"/>
      <c r="AFH40" s="177"/>
      <c r="AFI40" s="120"/>
      <c r="AFJ40" s="177"/>
      <c r="AFK40" s="120"/>
      <c r="AFL40" s="177"/>
      <c r="AFM40" s="120"/>
      <c r="AFN40" s="177"/>
      <c r="AFO40" s="120"/>
      <c r="AFP40" s="177"/>
      <c r="AFQ40" s="120"/>
      <c r="AFR40" s="177"/>
      <c r="AFS40" s="120"/>
      <c r="AFT40" s="177"/>
      <c r="AFU40" s="120"/>
      <c r="AFV40" s="177"/>
      <c r="AFW40" s="120"/>
      <c r="AFX40" s="177"/>
      <c r="AFY40" s="120"/>
      <c r="AFZ40" s="177"/>
      <c r="AGA40" s="120"/>
      <c r="AGB40" s="177"/>
      <c r="AGC40" s="120"/>
      <c r="AGD40" s="177"/>
      <c r="AGE40" s="120"/>
      <c r="AGF40" s="177"/>
      <c r="AGG40" s="120"/>
      <c r="AGH40" s="177"/>
      <c r="AGI40" s="120"/>
      <c r="AGJ40" s="177"/>
      <c r="AGK40" s="120"/>
      <c r="AGL40" s="177"/>
      <c r="AGM40" s="120"/>
      <c r="AGN40" s="177"/>
      <c r="AGO40" s="120"/>
      <c r="AGP40" s="177"/>
      <c r="AGQ40" s="120"/>
      <c r="AGR40" s="177"/>
      <c r="AGS40" s="120"/>
      <c r="AGT40" s="177"/>
      <c r="AGU40" s="120"/>
      <c r="AGV40" s="177"/>
      <c r="AGW40" s="120"/>
      <c r="AGX40" s="177"/>
      <c r="AGY40" s="120"/>
      <c r="AGZ40" s="177"/>
      <c r="AHA40" s="120"/>
      <c r="AHB40" s="177"/>
      <c r="AHC40" s="120"/>
      <c r="AHD40" s="177"/>
      <c r="AHE40" s="120"/>
      <c r="AHF40" s="177"/>
      <c r="AHG40" s="120"/>
      <c r="AHH40" s="177"/>
      <c r="AHI40" s="120"/>
      <c r="AHJ40" s="177"/>
      <c r="AHK40" s="120"/>
      <c r="AHL40" s="177"/>
      <c r="AHM40" s="120"/>
      <c r="AHN40" s="177"/>
      <c r="AHO40" s="120"/>
      <c r="AHP40" s="177"/>
      <c r="AHQ40" s="120"/>
      <c r="AHR40" s="177"/>
      <c r="AHS40" s="120"/>
      <c r="AHT40" s="177"/>
      <c r="AHU40" s="120"/>
      <c r="AHV40" s="177"/>
      <c r="AHW40" s="120"/>
      <c r="AHX40" s="177"/>
      <c r="AHY40" s="120"/>
      <c r="AHZ40" s="177"/>
      <c r="AIA40" s="120"/>
      <c r="AIB40" s="177"/>
      <c r="AIC40" s="120"/>
      <c r="AID40" s="177"/>
      <c r="AIE40" s="120"/>
      <c r="AIF40" s="177"/>
      <c r="AIG40" s="120"/>
      <c r="AIH40" s="177"/>
      <c r="AII40" s="120"/>
      <c r="AIJ40" s="177"/>
      <c r="AIK40" s="120"/>
      <c r="AIL40" s="177"/>
      <c r="AIM40" s="120"/>
      <c r="AIN40" s="177"/>
      <c r="AIO40" s="120"/>
      <c r="AIP40" s="177"/>
      <c r="AIQ40" s="120"/>
      <c r="AIR40" s="177"/>
      <c r="AIS40" s="120"/>
      <c r="AIT40" s="177"/>
      <c r="AIU40" s="120"/>
      <c r="AIV40" s="177"/>
      <c r="AIW40" s="120"/>
      <c r="AIX40" s="177"/>
      <c r="AIY40" s="120"/>
      <c r="AIZ40" s="177"/>
      <c r="AJA40" s="120"/>
      <c r="AJB40" s="177"/>
      <c r="AJC40" s="120"/>
      <c r="AJD40" s="177"/>
      <c r="AJE40" s="120"/>
      <c r="AJF40" s="177"/>
      <c r="AJG40" s="120"/>
      <c r="AJH40" s="177"/>
      <c r="AJI40" s="120"/>
      <c r="AJJ40" s="177"/>
      <c r="AJK40" s="120"/>
      <c r="AJL40" s="177"/>
      <c r="AJM40" s="120"/>
      <c r="AJN40" s="177"/>
      <c r="AJO40" s="120"/>
      <c r="AJP40" s="177"/>
      <c r="AJQ40" s="120"/>
      <c r="AJR40" s="177"/>
      <c r="AJS40" s="120"/>
      <c r="AJT40" s="177"/>
      <c r="AJU40" s="120"/>
      <c r="AJV40" s="177"/>
      <c r="AJW40" s="120"/>
      <c r="AJX40" s="177"/>
      <c r="AJY40" s="120"/>
      <c r="AJZ40" s="177"/>
      <c r="AKA40" s="120"/>
      <c r="AKB40" s="177"/>
      <c r="AKC40" s="120"/>
      <c r="AKD40" s="177"/>
      <c r="AKE40" s="120"/>
      <c r="AKF40" s="177"/>
      <c r="AKG40" s="120"/>
      <c r="AKH40" s="177"/>
      <c r="AKI40" s="120"/>
      <c r="AKJ40" s="177"/>
      <c r="AKK40" s="120"/>
      <c r="AKL40" s="177"/>
      <c r="AKM40" s="120"/>
      <c r="AKN40" s="177"/>
      <c r="AKO40" s="120"/>
      <c r="AKP40" s="177"/>
      <c r="AKQ40" s="120"/>
      <c r="AKR40" s="177"/>
      <c r="AKS40" s="120"/>
      <c r="AKT40" s="177"/>
      <c r="AKU40" s="120"/>
      <c r="AKV40" s="177"/>
      <c r="AKW40" s="120"/>
      <c r="AKX40" s="177"/>
      <c r="AKY40" s="120"/>
      <c r="AKZ40" s="177"/>
      <c r="ALA40" s="120"/>
      <c r="ALB40" s="177"/>
      <c r="ALC40" s="120"/>
      <c r="ALD40" s="177"/>
      <c r="ALE40" s="120"/>
      <c r="ALF40" s="177"/>
      <c r="ALG40" s="120"/>
      <c r="ALH40" s="177"/>
      <c r="ALI40" s="120"/>
      <c r="ALJ40" s="177"/>
      <c r="ALK40" s="120"/>
      <c r="ALL40" s="177"/>
      <c r="ALM40" s="120"/>
      <c r="ALN40" s="177"/>
      <c r="ALO40" s="120"/>
      <c r="ALP40" s="177"/>
      <c r="ALQ40" s="120"/>
      <c r="ALR40" s="177"/>
      <c r="ALS40" s="120"/>
      <c r="ALT40" s="177"/>
      <c r="ALU40" s="120"/>
      <c r="ALV40" s="177"/>
      <c r="ALW40" s="120"/>
      <c r="ALX40" s="177"/>
      <c r="ALY40" s="120"/>
      <c r="ALZ40" s="177"/>
      <c r="AMA40" s="120"/>
      <c r="AMB40" s="177"/>
      <c r="AMC40" s="120"/>
      <c r="AMD40" s="177"/>
      <c r="AME40" s="120"/>
      <c r="AMF40" s="177"/>
      <c r="AMG40" s="120"/>
      <c r="AMH40" s="177"/>
      <c r="AMI40" s="120"/>
      <c r="AMJ40" s="177"/>
      <c r="AMK40" s="120"/>
      <c r="AML40" s="177"/>
      <c r="AMM40" s="120"/>
      <c r="AMN40" s="177"/>
      <c r="AMO40" s="120"/>
      <c r="AMP40" s="177"/>
      <c r="AMQ40" s="120"/>
      <c r="AMR40" s="177"/>
      <c r="AMS40" s="120"/>
      <c r="AMT40" s="177"/>
      <c r="AMU40" s="120"/>
      <c r="AMV40" s="177"/>
      <c r="AMW40" s="120"/>
      <c r="AMX40" s="177"/>
      <c r="AMY40" s="120"/>
      <c r="AMZ40" s="177"/>
      <c r="ANA40" s="120"/>
      <c r="ANB40" s="177"/>
      <c r="ANC40" s="120"/>
      <c r="AND40" s="177"/>
      <c r="ANE40" s="120"/>
      <c r="ANF40" s="177"/>
      <c r="ANG40" s="120"/>
      <c r="ANH40" s="177"/>
      <c r="ANI40" s="120"/>
      <c r="ANJ40" s="177"/>
      <c r="ANK40" s="120"/>
      <c r="ANL40" s="177"/>
      <c r="ANM40" s="120"/>
      <c r="ANN40" s="177"/>
      <c r="ANO40" s="120"/>
      <c r="ANP40" s="177"/>
      <c r="ANQ40" s="120"/>
      <c r="ANR40" s="177"/>
      <c r="ANS40" s="120"/>
      <c r="ANT40" s="177"/>
      <c r="ANU40" s="120"/>
      <c r="ANV40" s="177"/>
      <c r="ANW40" s="120"/>
      <c r="ANX40" s="177"/>
      <c r="ANY40" s="120"/>
      <c r="ANZ40" s="177"/>
      <c r="AOA40" s="120"/>
      <c r="AOB40" s="177"/>
      <c r="AOC40" s="120"/>
      <c r="AOD40" s="177"/>
      <c r="AOE40" s="120"/>
      <c r="AOF40" s="177"/>
      <c r="AOG40" s="120"/>
      <c r="AOH40" s="177"/>
      <c r="AOI40" s="120"/>
      <c r="AOJ40" s="177"/>
      <c r="AOK40" s="120"/>
      <c r="AOL40" s="177"/>
      <c r="AOM40" s="120"/>
      <c r="AON40" s="177"/>
      <c r="AOO40" s="120"/>
      <c r="AOP40" s="177"/>
      <c r="AOQ40" s="120"/>
      <c r="AOR40" s="177"/>
      <c r="AOS40" s="120"/>
      <c r="AOT40" s="177"/>
      <c r="AOU40" s="120"/>
      <c r="AOV40" s="177"/>
      <c r="AOW40" s="120"/>
      <c r="AOX40" s="177"/>
      <c r="AOY40" s="120"/>
      <c r="AOZ40" s="177"/>
      <c r="APA40" s="120"/>
      <c r="APB40" s="177"/>
      <c r="APC40" s="120"/>
      <c r="APD40" s="177"/>
      <c r="APE40" s="120"/>
      <c r="APF40" s="177"/>
      <c r="APG40" s="120"/>
      <c r="APH40" s="177"/>
      <c r="API40" s="120"/>
      <c r="APJ40" s="177"/>
      <c r="APK40" s="120"/>
      <c r="APL40" s="177"/>
      <c r="APM40" s="120"/>
      <c r="APN40" s="177"/>
      <c r="APO40" s="120"/>
      <c r="APP40" s="177"/>
      <c r="APQ40" s="120"/>
      <c r="APR40" s="177"/>
      <c r="APS40" s="120"/>
      <c r="APT40" s="177"/>
      <c r="APU40" s="120"/>
      <c r="APV40" s="177"/>
      <c r="APW40" s="120"/>
      <c r="APX40" s="177"/>
      <c r="APY40" s="120"/>
      <c r="APZ40" s="177"/>
      <c r="AQA40" s="120"/>
      <c r="AQB40" s="177"/>
      <c r="AQC40" s="120"/>
      <c r="AQD40" s="177"/>
      <c r="AQE40" s="120"/>
      <c r="AQF40" s="177"/>
      <c r="AQG40" s="120"/>
      <c r="AQH40" s="177"/>
      <c r="AQI40" s="120"/>
      <c r="AQJ40" s="177"/>
      <c r="AQK40" s="120"/>
      <c r="AQL40" s="177"/>
      <c r="AQM40" s="120"/>
      <c r="AQN40" s="177"/>
      <c r="AQO40" s="120"/>
      <c r="AQP40" s="177"/>
      <c r="AQQ40" s="120"/>
      <c r="AQR40" s="177"/>
      <c r="AQS40" s="120"/>
      <c r="AQT40" s="177"/>
      <c r="AQU40" s="120"/>
      <c r="AQV40" s="177"/>
      <c r="AQW40" s="120"/>
      <c r="AQX40" s="177"/>
      <c r="AQY40" s="120"/>
      <c r="AQZ40" s="177"/>
      <c r="ARA40" s="120"/>
      <c r="ARB40" s="177"/>
      <c r="ARC40" s="120"/>
      <c r="ARD40" s="177"/>
      <c r="ARE40" s="120"/>
      <c r="ARF40" s="177"/>
      <c r="ARG40" s="120"/>
      <c r="ARH40" s="177"/>
      <c r="ARI40" s="120"/>
      <c r="ARJ40" s="177"/>
      <c r="ARK40" s="120"/>
      <c r="ARL40" s="177"/>
      <c r="ARM40" s="120"/>
      <c r="ARN40" s="177"/>
      <c r="ARO40" s="120"/>
      <c r="ARP40" s="177"/>
      <c r="ARQ40" s="120"/>
      <c r="ARR40" s="177"/>
      <c r="ARS40" s="120"/>
      <c r="ART40" s="177"/>
      <c r="ARU40" s="120"/>
      <c r="ARV40" s="177"/>
      <c r="ARW40" s="120"/>
      <c r="ARX40" s="177"/>
      <c r="ARY40" s="120"/>
      <c r="ARZ40" s="177"/>
      <c r="ASA40" s="120"/>
      <c r="ASB40" s="177"/>
      <c r="ASC40" s="120"/>
      <c r="ASD40" s="177"/>
      <c r="ASE40" s="120"/>
      <c r="ASF40" s="177"/>
      <c r="ASG40" s="120"/>
      <c r="ASH40" s="177"/>
      <c r="ASI40" s="120"/>
      <c r="ASJ40" s="177"/>
      <c r="ASK40" s="120"/>
      <c r="ASL40" s="177"/>
      <c r="ASM40" s="120"/>
      <c r="ASN40" s="177"/>
      <c r="ASO40" s="120"/>
      <c r="ASP40" s="177"/>
      <c r="ASQ40" s="120"/>
      <c r="ASR40" s="177"/>
      <c r="ASS40" s="120"/>
      <c r="AST40" s="177"/>
      <c r="ASU40" s="120"/>
      <c r="ASV40" s="177"/>
      <c r="ASW40" s="120"/>
      <c r="ASX40" s="177"/>
      <c r="ASY40" s="120"/>
      <c r="ASZ40" s="177"/>
      <c r="ATA40" s="120"/>
      <c r="ATB40" s="177"/>
      <c r="ATC40" s="120"/>
      <c r="ATD40" s="177"/>
      <c r="ATE40" s="120"/>
      <c r="ATF40" s="177"/>
      <c r="ATG40" s="120"/>
      <c r="ATH40" s="177"/>
      <c r="ATI40" s="120"/>
      <c r="ATJ40" s="177"/>
      <c r="ATK40" s="120"/>
      <c r="ATL40" s="177"/>
      <c r="ATM40" s="120"/>
      <c r="ATN40" s="177"/>
      <c r="ATO40" s="120"/>
      <c r="ATP40" s="177"/>
      <c r="ATQ40" s="120"/>
      <c r="ATR40" s="177"/>
      <c r="ATS40" s="120"/>
      <c r="ATT40" s="177"/>
      <c r="ATU40" s="120"/>
      <c r="ATV40" s="177"/>
      <c r="ATW40" s="120"/>
      <c r="ATX40" s="177"/>
      <c r="ATY40" s="120"/>
      <c r="ATZ40" s="177"/>
      <c r="AUA40" s="120"/>
      <c r="AUB40" s="177"/>
      <c r="AUC40" s="120"/>
      <c r="AUD40" s="177"/>
      <c r="AUE40" s="120"/>
      <c r="AUF40" s="177"/>
      <c r="AUG40" s="120"/>
      <c r="AUH40" s="177"/>
      <c r="AUI40" s="120"/>
      <c r="AUJ40" s="177"/>
      <c r="AUK40" s="120"/>
      <c r="AUL40" s="177"/>
      <c r="AUM40" s="120"/>
      <c r="AUN40" s="177"/>
      <c r="AUO40" s="120"/>
      <c r="AUP40" s="177"/>
      <c r="AUQ40" s="120"/>
      <c r="AUR40" s="177"/>
      <c r="AUS40" s="120"/>
      <c r="AUT40" s="177"/>
      <c r="AUU40" s="120"/>
      <c r="AUV40" s="177"/>
      <c r="AUW40" s="120"/>
      <c r="AUX40" s="177"/>
      <c r="AUY40" s="120"/>
      <c r="AUZ40" s="177"/>
      <c r="AVA40" s="120"/>
      <c r="AVB40" s="177"/>
      <c r="AVC40" s="120"/>
      <c r="AVD40" s="177"/>
      <c r="AVE40" s="120"/>
      <c r="AVF40" s="177"/>
      <c r="AVG40" s="120"/>
      <c r="AVH40" s="177"/>
      <c r="AVI40" s="120"/>
      <c r="AVJ40" s="177"/>
      <c r="AVK40" s="120"/>
      <c r="AVL40" s="177"/>
      <c r="AVM40" s="120"/>
      <c r="AVN40" s="177"/>
      <c r="AVO40" s="120"/>
      <c r="AVP40" s="177"/>
      <c r="AVQ40" s="120"/>
      <c r="AVR40" s="177"/>
      <c r="AVS40" s="120"/>
      <c r="AVT40" s="177"/>
      <c r="AVU40" s="120"/>
      <c r="AVV40" s="177"/>
      <c r="AVW40" s="120"/>
      <c r="AVX40" s="177"/>
      <c r="AVY40" s="120"/>
      <c r="AVZ40" s="177"/>
      <c r="AWA40" s="120"/>
      <c r="AWB40" s="177"/>
      <c r="AWC40" s="120"/>
      <c r="AWD40" s="177"/>
      <c r="AWE40" s="120"/>
      <c r="AWF40" s="177"/>
      <c r="AWG40" s="120"/>
      <c r="AWH40" s="177"/>
      <c r="AWI40" s="120"/>
      <c r="AWJ40" s="177"/>
      <c r="AWK40" s="120"/>
      <c r="AWL40" s="177"/>
      <c r="AWM40" s="120"/>
      <c r="AWN40" s="177"/>
      <c r="AWO40" s="120"/>
      <c r="AWP40" s="177"/>
      <c r="AWQ40" s="120"/>
      <c r="AWR40" s="177"/>
      <c r="AWS40" s="120"/>
      <c r="AWT40" s="177"/>
      <c r="AWU40" s="120"/>
      <c r="AWV40" s="177"/>
      <c r="AWW40" s="120"/>
      <c r="AWX40" s="177"/>
      <c r="AWY40" s="120"/>
      <c r="AWZ40" s="177"/>
      <c r="AXA40" s="120"/>
      <c r="AXB40" s="177"/>
      <c r="AXC40" s="120"/>
      <c r="AXD40" s="177"/>
      <c r="AXE40" s="120"/>
      <c r="AXF40" s="177"/>
      <c r="AXG40" s="120"/>
      <c r="AXH40" s="177"/>
      <c r="AXI40" s="120"/>
      <c r="AXJ40" s="177"/>
      <c r="AXK40" s="120"/>
      <c r="AXL40" s="177"/>
      <c r="AXM40" s="120"/>
      <c r="AXN40" s="177"/>
      <c r="AXO40" s="120"/>
      <c r="AXP40" s="177"/>
      <c r="AXQ40" s="120"/>
      <c r="AXR40" s="177"/>
      <c r="AXS40" s="120"/>
      <c r="AXT40" s="177"/>
      <c r="AXU40" s="120"/>
      <c r="AXV40" s="177"/>
      <c r="AXW40" s="120"/>
      <c r="AXX40" s="177"/>
      <c r="AXY40" s="120"/>
      <c r="AXZ40" s="177"/>
      <c r="AYA40" s="120"/>
      <c r="AYB40" s="177"/>
      <c r="AYC40" s="120"/>
      <c r="AYD40" s="177"/>
      <c r="AYE40" s="120"/>
      <c r="AYF40" s="177"/>
      <c r="AYG40" s="120"/>
      <c r="AYH40" s="177"/>
      <c r="AYI40" s="120"/>
      <c r="AYJ40" s="177"/>
      <c r="AYK40" s="120"/>
      <c r="AYL40" s="177"/>
      <c r="AYM40" s="120"/>
      <c r="AYN40" s="177"/>
      <c r="AYO40" s="120"/>
      <c r="AYP40" s="177"/>
      <c r="AYQ40" s="120"/>
      <c r="AYR40" s="177"/>
      <c r="AYS40" s="120"/>
      <c r="AYT40" s="177"/>
      <c r="AYU40" s="120"/>
      <c r="AYV40" s="177"/>
      <c r="AYW40" s="120"/>
      <c r="AYX40" s="177"/>
      <c r="AYY40" s="120"/>
      <c r="AYZ40" s="177"/>
      <c r="AZA40" s="120"/>
      <c r="AZB40" s="177"/>
      <c r="AZC40" s="120"/>
      <c r="AZD40" s="177"/>
      <c r="AZE40" s="120"/>
      <c r="AZF40" s="177"/>
      <c r="AZG40" s="120"/>
      <c r="AZH40" s="177"/>
      <c r="AZI40" s="120"/>
      <c r="AZJ40" s="177"/>
      <c r="AZK40" s="120"/>
      <c r="AZL40" s="177"/>
      <c r="AZM40" s="120"/>
      <c r="AZN40" s="177"/>
      <c r="AZO40" s="120"/>
      <c r="AZP40" s="177"/>
      <c r="AZQ40" s="120"/>
      <c r="AZR40" s="177"/>
      <c r="AZS40" s="120"/>
      <c r="AZT40" s="177"/>
      <c r="AZU40" s="120"/>
      <c r="AZV40" s="177"/>
      <c r="AZW40" s="120"/>
      <c r="AZX40" s="177"/>
      <c r="AZY40" s="120"/>
      <c r="AZZ40" s="177"/>
      <c r="BAA40" s="120"/>
      <c r="BAB40" s="177"/>
      <c r="BAC40" s="120"/>
      <c r="BAD40" s="177"/>
      <c r="BAE40" s="120"/>
      <c r="BAF40" s="177"/>
      <c r="BAG40" s="120"/>
      <c r="BAH40" s="177"/>
      <c r="BAI40" s="120"/>
      <c r="BAJ40" s="177"/>
      <c r="BAK40" s="120"/>
      <c r="BAL40" s="177"/>
      <c r="BAM40" s="120"/>
      <c r="BAN40" s="177"/>
      <c r="BAO40" s="120"/>
      <c r="BAP40" s="177"/>
      <c r="BAQ40" s="120"/>
      <c r="BAR40" s="177"/>
      <c r="BAS40" s="120"/>
      <c r="BAT40" s="177"/>
      <c r="BAU40" s="120"/>
      <c r="BAV40" s="177"/>
      <c r="BAW40" s="120"/>
      <c r="BAX40" s="177"/>
      <c r="BAY40" s="120"/>
      <c r="BAZ40" s="177"/>
      <c r="BBA40" s="120"/>
      <c r="BBB40" s="177"/>
      <c r="BBC40" s="120"/>
      <c r="BBD40" s="177"/>
      <c r="BBE40" s="120"/>
      <c r="BBF40" s="177"/>
      <c r="BBG40" s="120"/>
      <c r="BBH40" s="177"/>
      <c r="BBI40" s="120"/>
      <c r="BBJ40" s="177"/>
      <c r="BBK40" s="120"/>
      <c r="BBL40" s="177"/>
      <c r="BBM40" s="120"/>
      <c r="BBN40" s="177"/>
      <c r="BBO40" s="120"/>
      <c r="BBP40" s="177"/>
      <c r="BBQ40" s="120"/>
      <c r="BBR40" s="177"/>
      <c r="BBS40" s="120"/>
      <c r="BBT40" s="177"/>
      <c r="BBU40" s="120"/>
      <c r="BBV40" s="177"/>
      <c r="BBW40" s="120"/>
      <c r="BBX40" s="177"/>
      <c r="BBY40" s="120"/>
      <c r="BBZ40" s="177"/>
      <c r="BCA40" s="120"/>
      <c r="BCB40" s="177"/>
      <c r="BCC40" s="120"/>
      <c r="BCD40" s="177"/>
      <c r="BCE40" s="120"/>
      <c r="BCF40" s="177"/>
      <c r="BCG40" s="120"/>
      <c r="BCH40" s="177"/>
      <c r="BCI40" s="120"/>
      <c r="BCJ40" s="177"/>
      <c r="BCK40" s="120"/>
      <c r="BCL40" s="177"/>
      <c r="BCM40" s="120"/>
      <c r="BCN40" s="177"/>
      <c r="BCO40" s="120"/>
      <c r="BCP40" s="177"/>
      <c r="BCQ40" s="120"/>
      <c r="BCR40" s="177"/>
      <c r="BCS40" s="120"/>
      <c r="BCT40" s="177"/>
      <c r="BCU40" s="120"/>
      <c r="BCV40" s="177"/>
      <c r="BCW40" s="120"/>
      <c r="BCX40" s="177"/>
      <c r="BCY40" s="120"/>
      <c r="BCZ40" s="177"/>
      <c r="BDA40" s="120"/>
      <c r="BDB40" s="177"/>
      <c r="BDC40" s="120"/>
      <c r="BDD40" s="177"/>
      <c r="BDE40" s="120"/>
      <c r="BDF40" s="177"/>
      <c r="BDG40" s="120"/>
      <c r="BDH40" s="177"/>
      <c r="BDI40" s="120"/>
      <c r="BDJ40" s="177"/>
      <c r="BDK40" s="120"/>
      <c r="BDL40" s="177"/>
      <c r="BDM40" s="120"/>
      <c r="BDN40" s="177"/>
      <c r="BDO40" s="120"/>
      <c r="BDP40" s="177"/>
      <c r="BDQ40" s="120"/>
      <c r="BDR40" s="177"/>
      <c r="BDS40" s="120"/>
      <c r="BDT40" s="177"/>
      <c r="BDU40" s="120"/>
      <c r="BDV40" s="177"/>
      <c r="BDW40" s="120"/>
      <c r="BDX40" s="177"/>
      <c r="BDY40" s="120"/>
      <c r="BDZ40" s="177"/>
      <c r="BEA40" s="120"/>
      <c r="BEB40" s="177"/>
      <c r="BEC40" s="120"/>
      <c r="BED40" s="177"/>
      <c r="BEE40" s="120"/>
      <c r="BEF40" s="177"/>
      <c r="BEG40" s="120"/>
      <c r="BEH40" s="177"/>
      <c r="BEI40" s="120"/>
      <c r="BEJ40" s="177"/>
      <c r="BEK40" s="120"/>
      <c r="BEL40" s="177"/>
      <c r="BEM40" s="120"/>
      <c r="BEN40" s="177"/>
      <c r="BEO40" s="120"/>
      <c r="BEP40" s="177"/>
      <c r="BEQ40" s="120"/>
      <c r="BER40" s="177"/>
      <c r="BES40" s="120"/>
      <c r="BET40" s="177"/>
      <c r="BEU40" s="120"/>
      <c r="BEV40" s="177"/>
      <c r="BEW40" s="120"/>
      <c r="BEX40" s="177"/>
      <c r="BEY40" s="120"/>
      <c r="BEZ40" s="177"/>
      <c r="BFA40" s="120"/>
      <c r="BFB40" s="177"/>
      <c r="BFC40" s="120"/>
      <c r="BFD40" s="177"/>
      <c r="BFE40" s="120"/>
      <c r="BFF40" s="177"/>
      <c r="BFG40" s="120"/>
      <c r="BFH40" s="177"/>
      <c r="BFI40" s="120"/>
      <c r="BFJ40" s="177"/>
      <c r="BFK40" s="120"/>
      <c r="BFL40" s="177"/>
      <c r="BFM40" s="120"/>
      <c r="BFN40" s="177"/>
      <c r="BFO40" s="120"/>
      <c r="BFP40" s="177"/>
      <c r="BFQ40" s="120"/>
      <c r="BFR40" s="177"/>
      <c r="BFS40" s="120"/>
      <c r="BFT40" s="177"/>
      <c r="BFU40" s="120"/>
      <c r="BFV40" s="177"/>
      <c r="BFW40" s="120"/>
      <c r="BFX40" s="177"/>
      <c r="BFY40" s="120"/>
      <c r="BFZ40" s="177"/>
      <c r="BGA40" s="120"/>
      <c r="BGB40" s="177"/>
      <c r="BGC40" s="120"/>
      <c r="BGD40" s="177"/>
      <c r="BGE40" s="120"/>
      <c r="BGF40" s="177"/>
      <c r="BGG40" s="120"/>
      <c r="BGH40" s="177"/>
      <c r="BGI40" s="120"/>
      <c r="BGJ40" s="177"/>
      <c r="BGK40" s="120"/>
      <c r="BGL40" s="177"/>
      <c r="BGM40" s="120"/>
      <c r="BGN40" s="177"/>
      <c r="BGO40" s="120"/>
      <c r="BGP40" s="177"/>
      <c r="BGQ40" s="120"/>
      <c r="BGR40" s="177"/>
      <c r="BGS40" s="120"/>
      <c r="BGT40" s="177"/>
      <c r="BGU40" s="120"/>
      <c r="BGV40" s="177"/>
      <c r="BGW40" s="120"/>
      <c r="BGX40" s="177"/>
      <c r="BGY40" s="120"/>
      <c r="BGZ40" s="177"/>
      <c r="BHA40" s="120"/>
      <c r="BHB40" s="177"/>
      <c r="BHC40" s="120"/>
      <c r="BHD40" s="177"/>
      <c r="BHE40" s="120"/>
      <c r="BHF40" s="177"/>
      <c r="BHG40" s="120"/>
      <c r="BHH40" s="177"/>
      <c r="BHI40" s="120"/>
      <c r="BHJ40" s="177"/>
      <c r="BHK40" s="120"/>
      <c r="BHL40" s="177"/>
      <c r="BHM40" s="120"/>
      <c r="BHN40" s="177"/>
      <c r="BHO40" s="120"/>
      <c r="BHP40" s="177"/>
      <c r="BHQ40" s="120"/>
      <c r="BHR40" s="177"/>
      <c r="BHS40" s="120"/>
      <c r="BHT40" s="177"/>
      <c r="BHU40" s="120"/>
      <c r="BHV40" s="177"/>
      <c r="BHW40" s="120"/>
      <c r="BHX40" s="177"/>
      <c r="BHY40" s="120"/>
      <c r="BHZ40" s="177"/>
      <c r="BIA40" s="120"/>
      <c r="BIB40" s="177"/>
      <c r="BIC40" s="120"/>
      <c r="BID40" s="177"/>
      <c r="BIE40" s="120"/>
      <c r="BIF40" s="177"/>
      <c r="BIG40" s="120"/>
      <c r="BIH40" s="177"/>
      <c r="BII40" s="120"/>
      <c r="BIJ40" s="177"/>
      <c r="BIK40" s="120"/>
      <c r="BIL40" s="177"/>
      <c r="BIM40" s="120"/>
      <c r="BIN40" s="177"/>
      <c r="BIO40" s="120"/>
      <c r="BIP40" s="177"/>
      <c r="BIQ40" s="120"/>
      <c r="BIR40" s="177"/>
      <c r="BIS40" s="120"/>
      <c r="BIT40" s="177"/>
      <c r="BIU40" s="120"/>
      <c r="BIV40" s="177"/>
      <c r="BIW40" s="120"/>
      <c r="BIX40" s="177"/>
      <c r="BIY40" s="120"/>
      <c r="BIZ40" s="177"/>
      <c r="BJA40" s="120"/>
      <c r="BJB40" s="177"/>
      <c r="BJC40" s="120"/>
      <c r="BJD40" s="177"/>
      <c r="BJE40" s="120"/>
      <c r="BJF40" s="177"/>
      <c r="BJG40" s="120"/>
      <c r="BJH40" s="177"/>
      <c r="BJI40" s="120"/>
      <c r="BJJ40" s="177"/>
      <c r="BJK40" s="120"/>
      <c r="BJL40" s="177"/>
      <c r="BJM40" s="120"/>
      <c r="BJN40" s="177"/>
      <c r="BJO40" s="120"/>
      <c r="BJP40" s="177"/>
      <c r="BJQ40" s="120"/>
      <c r="BJR40" s="177"/>
      <c r="BJS40" s="120"/>
      <c r="BJT40" s="177"/>
      <c r="BJU40" s="120"/>
      <c r="BJV40" s="177"/>
      <c r="BJW40" s="120"/>
      <c r="BJX40" s="177"/>
      <c r="BJY40" s="120"/>
      <c r="BJZ40" s="177"/>
      <c r="BKA40" s="120"/>
      <c r="BKB40" s="177"/>
      <c r="BKC40" s="120"/>
      <c r="BKD40" s="177"/>
      <c r="BKE40" s="120"/>
      <c r="BKF40" s="177"/>
      <c r="BKG40" s="120"/>
      <c r="BKH40" s="177"/>
      <c r="BKI40" s="120"/>
      <c r="BKJ40" s="177"/>
      <c r="BKK40" s="120"/>
      <c r="BKL40" s="177"/>
      <c r="BKM40" s="120"/>
      <c r="BKN40" s="177"/>
      <c r="BKO40" s="120"/>
      <c r="BKP40" s="177"/>
      <c r="BKQ40" s="120"/>
      <c r="BKR40" s="177"/>
      <c r="BKS40" s="120"/>
      <c r="BKT40" s="177"/>
      <c r="BKU40" s="120"/>
      <c r="BKV40" s="177"/>
      <c r="BKW40" s="120"/>
      <c r="BKX40" s="177"/>
      <c r="BKY40" s="120"/>
      <c r="BKZ40" s="177"/>
      <c r="BLA40" s="120"/>
      <c r="BLB40" s="177"/>
      <c r="BLC40" s="120"/>
      <c r="BLD40" s="177"/>
      <c r="BLE40" s="120"/>
      <c r="BLF40" s="177"/>
      <c r="BLG40" s="120"/>
      <c r="BLH40" s="177"/>
      <c r="BLI40" s="120"/>
      <c r="BLJ40" s="177"/>
      <c r="BLK40" s="120"/>
      <c r="BLL40" s="177"/>
      <c r="BLM40" s="120"/>
      <c r="BLN40" s="177"/>
      <c r="BLO40" s="120"/>
      <c r="BLP40" s="177"/>
      <c r="BLQ40" s="120"/>
      <c r="BLR40" s="177"/>
      <c r="BLS40" s="120"/>
      <c r="BLT40" s="177"/>
      <c r="BLU40" s="120"/>
      <c r="BLV40" s="177"/>
      <c r="BLW40" s="120"/>
      <c r="BLX40" s="177"/>
      <c r="BLY40" s="120"/>
      <c r="BLZ40" s="177"/>
      <c r="BMA40" s="120"/>
      <c r="BMB40" s="177"/>
      <c r="BMC40" s="120"/>
      <c r="BMD40" s="177"/>
      <c r="BME40" s="120"/>
      <c r="BMF40" s="177"/>
      <c r="BMG40" s="120"/>
      <c r="BMH40" s="177"/>
      <c r="BMI40" s="120"/>
      <c r="BMJ40" s="177"/>
      <c r="BMK40" s="120"/>
      <c r="BML40" s="177"/>
      <c r="BMM40" s="120"/>
      <c r="BMN40" s="177"/>
      <c r="BMO40" s="120"/>
      <c r="BMP40" s="177"/>
      <c r="BMQ40" s="120"/>
      <c r="BMR40" s="177"/>
      <c r="BMS40" s="120"/>
      <c r="BMT40" s="177"/>
      <c r="BMU40" s="120"/>
      <c r="BMV40" s="177"/>
      <c r="BMW40" s="120"/>
      <c r="BMX40" s="177"/>
      <c r="BMY40" s="120"/>
      <c r="BMZ40" s="177"/>
      <c r="BNA40" s="120"/>
      <c r="BNB40" s="177"/>
      <c r="BNC40" s="120"/>
      <c r="BND40" s="177"/>
      <c r="BNE40" s="120"/>
      <c r="BNF40" s="177"/>
      <c r="BNG40" s="120"/>
      <c r="BNH40" s="177"/>
      <c r="BNI40" s="120"/>
      <c r="BNJ40" s="177"/>
      <c r="BNK40" s="120"/>
      <c r="BNL40" s="177"/>
      <c r="BNM40" s="120"/>
      <c r="BNN40" s="177"/>
      <c r="BNO40" s="120"/>
      <c r="BNP40" s="177"/>
      <c r="BNQ40" s="120"/>
      <c r="BNR40" s="177"/>
      <c r="BNS40" s="120"/>
      <c r="BNT40" s="177"/>
      <c r="BNU40" s="120"/>
      <c r="BNV40" s="177"/>
      <c r="BNW40" s="120"/>
      <c r="BNX40" s="177"/>
      <c r="BNY40" s="120"/>
      <c r="BNZ40" s="177"/>
      <c r="BOA40" s="120"/>
      <c r="BOB40" s="177"/>
      <c r="BOC40" s="120"/>
      <c r="BOD40" s="177"/>
      <c r="BOE40" s="120"/>
      <c r="BOF40" s="177"/>
      <c r="BOG40" s="120"/>
      <c r="BOH40" s="177"/>
      <c r="BOI40" s="120"/>
      <c r="BOJ40" s="177"/>
      <c r="BOK40" s="120"/>
      <c r="BOL40" s="177"/>
      <c r="BOM40" s="120"/>
      <c r="BON40" s="177"/>
      <c r="BOO40" s="120"/>
      <c r="BOP40" s="177"/>
      <c r="BOQ40" s="120"/>
      <c r="BOR40" s="177"/>
      <c r="BOS40" s="120"/>
      <c r="BOT40" s="177"/>
      <c r="BOU40" s="120"/>
      <c r="BOV40" s="177"/>
      <c r="BOW40" s="120"/>
      <c r="BOX40" s="177"/>
      <c r="BOY40" s="120"/>
      <c r="BOZ40" s="177"/>
      <c r="BPA40" s="120"/>
      <c r="BPB40" s="177"/>
      <c r="BPC40" s="120"/>
      <c r="BPD40" s="177"/>
      <c r="BPE40" s="120"/>
      <c r="BPF40" s="177"/>
      <c r="BPG40" s="120"/>
      <c r="BPH40" s="177"/>
      <c r="BPI40" s="120"/>
      <c r="BPJ40" s="177"/>
      <c r="BPK40" s="120"/>
      <c r="BPL40" s="177"/>
      <c r="BPM40" s="120"/>
      <c r="BPN40" s="177"/>
      <c r="BPO40" s="120"/>
      <c r="BPP40" s="177"/>
      <c r="BPQ40" s="120"/>
      <c r="BPR40" s="177"/>
      <c r="BPS40" s="120"/>
      <c r="BPT40" s="177"/>
      <c r="BPU40" s="120"/>
      <c r="BPV40" s="177"/>
      <c r="BPW40" s="120"/>
      <c r="BPX40" s="177"/>
      <c r="BPY40" s="120"/>
      <c r="BPZ40" s="177"/>
      <c r="BQA40" s="120"/>
      <c r="BQB40" s="177"/>
      <c r="BQC40" s="120"/>
      <c r="BQD40" s="177"/>
      <c r="BQE40" s="120"/>
      <c r="BQF40" s="177"/>
      <c r="BQG40" s="120"/>
      <c r="BQH40" s="177"/>
      <c r="BQI40" s="120"/>
      <c r="BQJ40" s="177"/>
      <c r="BQK40" s="120"/>
      <c r="BQL40" s="177"/>
      <c r="BQM40" s="120"/>
      <c r="BQN40" s="177"/>
      <c r="BQO40" s="120"/>
      <c r="BQP40" s="177"/>
      <c r="BQQ40" s="120"/>
      <c r="BQR40" s="177"/>
      <c r="BQS40" s="120"/>
      <c r="BQT40" s="177"/>
      <c r="BQU40" s="120"/>
      <c r="BQV40" s="177"/>
      <c r="BQW40" s="120"/>
      <c r="BQX40" s="177"/>
      <c r="BQY40" s="120"/>
      <c r="BQZ40" s="177"/>
      <c r="BRA40" s="120"/>
      <c r="BRB40" s="177"/>
      <c r="BRC40" s="120"/>
      <c r="BRD40" s="177"/>
      <c r="BRE40" s="120"/>
      <c r="BRF40" s="177"/>
      <c r="BRG40" s="120"/>
      <c r="BRH40" s="177"/>
      <c r="BRI40" s="120"/>
      <c r="BRJ40" s="177"/>
      <c r="BRK40" s="120"/>
      <c r="BRL40" s="177"/>
      <c r="BRM40" s="120"/>
      <c r="BRN40" s="177"/>
      <c r="BRO40" s="120"/>
      <c r="BRP40" s="177"/>
      <c r="BRQ40" s="120"/>
      <c r="BRR40" s="177"/>
      <c r="BRS40" s="120"/>
      <c r="BRT40" s="177"/>
      <c r="BRU40" s="120"/>
      <c r="BRV40" s="177"/>
      <c r="BRW40" s="120"/>
      <c r="BRX40" s="177"/>
      <c r="BRY40" s="120"/>
      <c r="BRZ40" s="177"/>
      <c r="BSA40" s="120"/>
      <c r="BSB40" s="177"/>
      <c r="BSC40" s="120"/>
      <c r="BSD40" s="177"/>
      <c r="BSE40" s="120"/>
      <c r="BSF40" s="177"/>
      <c r="BSG40" s="120"/>
      <c r="BSH40" s="177"/>
      <c r="BSI40" s="120"/>
      <c r="BSJ40" s="177"/>
      <c r="BSK40" s="120"/>
      <c r="BSL40" s="177"/>
      <c r="BSM40" s="120"/>
      <c r="BSN40" s="177"/>
      <c r="BSO40" s="120"/>
      <c r="BSP40" s="177"/>
      <c r="BSQ40" s="120"/>
      <c r="BSR40" s="177"/>
      <c r="BSS40" s="120"/>
      <c r="BST40" s="177"/>
      <c r="BSU40" s="120"/>
      <c r="BSV40" s="177"/>
      <c r="BSW40" s="120"/>
      <c r="BSX40" s="177"/>
      <c r="BSY40" s="120"/>
      <c r="BSZ40" s="177"/>
      <c r="BTA40" s="120"/>
      <c r="BTB40" s="177"/>
      <c r="BTC40" s="120"/>
      <c r="BTD40" s="177"/>
      <c r="BTE40" s="120"/>
      <c r="BTF40" s="177"/>
      <c r="BTG40" s="120"/>
      <c r="BTH40" s="177"/>
      <c r="BTI40" s="120"/>
      <c r="BTJ40" s="177"/>
      <c r="BTK40" s="120"/>
      <c r="BTL40" s="177"/>
      <c r="BTM40" s="120"/>
      <c r="BTN40" s="177"/>
      <c r="BTO40" s="120"/>
      <c r="BTP40" s="177"/>
      <c r="BTQ40" s="120"/>
      <c r="BTR40" s="177"/>
      <c r="BTS40" s="120"/>
      <c r="BTT40" s="177"/>
      <c r="BTU40" s="120"/>
      <c r="BTV40" s="177"/>
      <c r="BTW40" s="120"/>
      <c r="BTX40" s="177"/>
      <c r="BTY40" s="120"/>
      <c r="BTZ40" s="177"/>
      <c r="BUA40" s="120"/>
      <c r="BUB40" s="177"/>
      <c r="BUC40" s="120"/>
      <c r="BUD40" s="177"/>
      <c r="BUE40" s="120"/>
      <c r="BUF40" s="177"/>
      <c r="BUG40" s="120"/>
      <c r="BUH40" s="177"/>
      <c r="BUI40" s="120"/>
      <c r="BUJ40" s="177"/>
      <c r="BUK40" s="120"/>
      <c r="BUL40" s="177"/>
      <c r="BUM40" s="120"/>
      <c r="BUN40" s="177"/>
      <c r="BUO40" s="120"/>
      <c r="BUP40" s="177"/>
      <c r="BUQ40" s="120"/>
      <c r="BUR40" s="177"/>
      <c r="BUS40" s="120"/>
      <c r="BUT40" s="177"/>
      <c r="BUU40" s="120"/>
      <c r="BUV40" s="177"/>
      <c r="BUW40" s="120"/>
      <c r="BUX40" s="177"/>
      <c r="BUY40" s="120"/>
      <c r="BUZ40" s="177"/>
      <c r="BVA40" s="120"/>
      <c r="BVB40" s="177"/>
      <c r="BVC40" s="120"/>
      <c r="BVD40" s="177"/>
      <c r="BVE40" s="120"/>
      <c r="BVF40" s="177"/>
      <c r="BVG40" s="120"/>
      <c r="BVH40" s="177"/>
      <c r="BVI40" s="120"/>
      <c r="BVJ40" s="177"/>
      <c r="BVK40" s="120"/>
      <c r="BVL40" s="177"/>
      <c r="BVM40" s="120"/>
      <c r="BVN40" s="177"/>
      <c r="BVO40" s="120"/>
      <c r="BVP40" s="177"/>
      <c r="BVQ40" s="120"/>
      <c r="BVR40" s="177"/>
      <c r="BVS40" s="120"/>
      <c r="BVT40" s="177"/>
      <c r="BVU40" s="120"/>
      <c r="BVV40" s="177"/>
      <c r="BVW40" s="120"/>
      <c r="BVX40" s="177"/>
      <c r="BVY40" s="120"/>
      <c r="BVZ40" s="177"/>
      <c r="BWA40" s="120"/>
      <c r="BWB40" s="177"/>
      <c r="BWC40" s="120"/>
      <c r="BWD40" s="177"/>
      <c r="BWE40" s="120"/>
      <c r="BWF40" s="177"/>
      <c r="BWG40" s="120"/>
      <c r="BWH40" s="177"/>
      <c r="BWI40" s="120"/>
      <c r="BWJ40" s="177"/>
      <c r="BWK40" s="120"/>
      <c r="BWL40" s="177"/>
      <c r="BWM40" s="120"/>
      <c r="BWN40" s="177"/>
      <c r="BWO40" s="120"/>
      <c r="BWP40" s="177"/>
      <c r="BWQ40" s="120"/>
      <c r="BWR40" s="177"/>
      <c r="BWS40" s="120"/>
      <c r="BWT40" s="177"/>
      <c r="BWU40" s="120"/>
      <c r="BWV40" s="177"/>
      <c r="BWW40" s="120"/>
      <c r="BWX40" s="177"/>
      <c r="BWY40" s="120"/>
      <c r="BWZ40" s="177"/>
      <c r="BXA40" s="120"/>
      <c r="BXB40" s="177"/>
      <c r="BXC40" s="120"/>
      <c r="BXD40" s="177"/>
      <c r="BXE40" s="120"/>
      <c r="BXF40" s="177"/>
      <c r="BXG40" s="120"/>
      <c r="BXH40" s="177"/>
      <c r="BXI40" s="120"/>
      <c r="BXJ40" s="177"/>
      <c r="BXK40" s="120"/>
      <c r="BXL40" s="177"/>
      <c r="BXM40" s="120"/>
      <c r="BXN40" s="177"/>
      <c r="BXO40" s="120"/>
      <c r="BXP40" s="177"/>
      <c r="BXQ40" s="120"/>
      <c r="BXR40" s="177"/>
      <c r="BXS40" s="120"/>
      <c r="BXT40" s="177"/>
      <c r="BXU40" s="120"/>
      <c r="BXV40" s="177"/>
      <c r="BXW40" s="120"/>
      <c r="BXX40" s="177"/>
      <c r="BXY40" s="120"/>
      <c r="BXZ40" s="177"/>
      <c r="BYA40" s="120"/>
      <c r="BYB40" s="177"/>
      <c r="BYC40" s="120"/>
      <c r="BYD40" s="177"/>
      <c r="BYE40" s="120"/>
      <c r="BYF40" s="177"/>
      <c r="BYG40" s="120"/>
      <c r="BYH40" s="177"/>
      <c r="BYI40" s="120"/>
      <c r="BYJ40" s="177"/>
      <c r="BYK40" s="120"/>
      <c r="BYL40" s="177"/>
      <c r="BYM40" s="120"/>
      <c r="BYN40" s="177"/>
      <c r="BYO40" s="120"/>
      <c r="BYP40" s="177"/>
      <c r="BYQ40" s="120"/>
      <c r="BYR40" s="177"/>
      <c r="BYS40" s="120"/>
      <c r="BYT40" s="177"/>
      <c r="BYU40" s="120"/>
      <c r="BYV40" s="177"/>
      <c r="BYW40" s="120"/>
      <c r="BYX40" s="177"/>
      <c r="BYY40" s="120"/>
      <c r="BYZ40" s="177"/>
      <c r="BZA40" s="120"/>
      <c r="BZB40" s="177"/>
      <c r="BZC40" s="120"/>
      <c r="BZD40" s="177"/>
      <c r="BZE40" s="120"/>
      <c r="BZF40" s="177"/>
      <c r="BZG40" s="120"/>
      <c r="BZH40" s="177"/>
      <c r="BZI40" s="120"/>
      <c r="BZJ40" s="177"/>
      <c r="BZK40" s="120"/>
      <c r="BZL40" s="177"/>
      <c r="BZM40" s="120"/>
      <c r="BZN40" s="177"/>
      <c r="BZO40" s="120"/>
      <c r="BZP40" s="177"/>
      <c r="BZQ40" s="120"/>
      <c r="BZR40" s="177"/>
      <c r="BZS40" s="120"/>
      <c r="BZT40" s="177"/>
      <c r="BZU40" s="120"/>
      <c r="BZV40" s="177"/>
      <c r="BZW40" s="120"/>
      <c r="BZX40" s="177"/>
      <c r="BZY40" s="120"/>
      <c r="BZZ40" s="177"/>
      <c r="CAA40" s="120"/>
      <c r="CAB40" s="177"/>
      <c r="CAC40" s="120"/>
      <c r="CAD40" s="177"/>
      <c r="CAE40" s="120"/>
      <c r="CAF40" s="177"/>
      <c r="CAG40" s="120"/>
      <c r="CAH40" s="177"/>
      <c r="CAI40" s="120"/>
      <c r="CAJ40" s="177"/>
      <c r="CAK40" s="120"/>
      <c r="CAL40" s="177"/>
      <c r="CAM40" s="120"/>
      <c r="CAN40" s="177"/>
      <c r="CAO40" s="120"/>
      <c r="CAP40" s="177"/>
      <c r="CAQ40" s="120"/>
      <c r="CAR40" s="177"/>
      <c r="CAS40" s="120"/>
      <c r="CAT40" s="177"/>
      <c r="CAU40" s="120"/>
      <c r="CAV40" s="177"/>
      <c r="CAW40" s="120"/>
      <c r="CAX40" s="177"/>
      <c r="CAY40" s="120"/>
      <c r="CAZ40" s="177"/>
      <c r="CBA40" s="120"/>
      <c r="CBB40" s="177"/>
      <c r="CBC40" s="120"/>
      <c r="CBD40" s="177"/>
      <c r="CBE40" s="120"/>
      <c r="CBF40" s="177"/>
      <c r="CBG40" s="120"/>
      <c r="CBH40" s="177"/>
      <c r="CBI40" s="120"/>
      <c r="CBJ40" s="177"/>
      <c r="CBK40" s="120"/>
      <c r="CBL40" s="177"/>
      <c r="CBM40" s="120"/>
      <c r="CBN40" s="177"/>
      <c r="CBO40" s="120"/>
      <c r="CBP40" s="177"/>
      <c r="CBQ40" s="120"/>
      <c r="CBR40" s="177"/>
      <c r="CBS40" s="120"/>
      <c r="CBT40" s="177"/>
      <c r="CBU40" s="120"/>
      <c r="CBV40" s="177"/>
      <c r="CBW40" s="120"/>
      <c r="CBX40" s="177"/>
      <c r="CBY40" s="120"/>
      <c r="CBZ40" s="177"/>
      <c r="CCA40" s="120"/>
      <c r="CCB40" s="177"/>
      <c r="CCC40" s="120"/>
      <c r="CCD40" s="177"/>
      <c r="CCE40" s="120"/>
      <c r="CCF40" s="177"/>
      <c r="CCG40" s="120"/>
      <c r="CCH40" s="177"/>
      <c r="CCI40" s="120"/>
      <c r="CCJ40" s="177"/>
      <c r="CCK40" s="120"/>
      <c r="CCL40" s="177"/>
      <c r="CCM40" s="120"/>
      <c r="CCN40" s="177"/>
      <c r="CCO40" s="120"/>
      <c r="CCP40" s="177"/>
      <c r="CCQ40" s="120"/>
      <c r="CCR40" s="177"/>
      <c r="CCS40" s="120"/>
      <c r="CCT40" s="177"/>
      <c r="CCU40" s="120"/>
      <c r="CCV40" s="177"/>
      <c r="CCW40" s="120"/>
      <c r="CCX40" s="177"/>
      <c r="CCY40" s="120"/>
      <c r="CCZ40" s="177"/>
      <c r="CDA40" s="120"/>
      <c r="CDB40" s="177"/>
      <c r="CDC40" s="120"/>
      <c r="CDD40" s="177"/>
      <c r="CDE40" s="120"/>
      <c r="CDF40" s="177"/>
      <c r="CDG40" s="120"/>
      <c r="CDH40" s="177"/>
      <c r="CDI40" s="120"/>
      <c r="CDJ40" s="177"/>
      <c r="CDK40" s="120"/>
      <c r="CDL40" s="177"/>
      <c r="CDM40" s="120"/>
      <c r="CDN40" s="177"/>
      <c r="CDO40" s="120"/>
      <c r="CDP40" s="177"/>
      <c r="CDQ40" s="120"/>
      <c r="CDR40" s="177"/>
      <c r="CDS40" s="120"/>
      <c r="CDT40" s="177"/>
      <c r="CDU40" s="120"/>
      <c r="CDV40" s="177"/>
      <c r="CDW40" s="120"/>
      <c r="CDX40" s="177"/>
      <c r="CDY40" s="120"/>
      <c r="CDZ40" s="177"/>
      <c r="CEA40" s="120"/>
      <c r="CEB40" s="177"/>
      <c r="CEC40" s="120"/>
      <c r="CED40" s="177"/>
      <c r="CEE40" s="120"/>
      <c r="CEF40" s="177"/>
      <c r="CEG40" s="120"/>
      <c r="CEH40" s="177"/>
      <c r="CEI40" s="120"/>
      <c r="CEJ40" s="177"/>
      <c r="CEK40" s="120"/>
      <c r="CEL40" s="177"/>
      <c r="CEM40" s="120"/>
      <c r="CEN40" s="177"/>
      <c r="CEO40" s="120"/>
      <c r="CEP40" s="177"/>
      <c r="CEQ40" s="120"/>
      <c r="CER40" s="177"/>
      <c r="CES40" s="120"/>
      <c r="CET40" s="177"/>
      <c r="CEU40" s="120"/>
      <c r="CEV40" s="177"/>
      <c r="CEW40" s="120"/>
      <c r="CEX40" s="177"/>
      <c r="CEY40" s="120"/>
      <c r="CEZ40" s="177"/>
      <c r="CFA40" s="120"/>
      <c r="CFB40" s="177"/>
      <c r="CFC40" s="120"/>
      <c r="CFD40" s="177"/>
      <c r="CFE40" s="120"/>
      <c r="CFF40" s="177"/>
      <c r="CFG40" s="120"/>
      <c r="CFH40" s="177"/>
      <c r="CFI40" s="120"/>
      <c r="CFJ40" s="177"/>
      <c r="CFK40" s="120"/>
      <c r="CFL40" s="177"/>
      <c r="CFM40" s="120"/>
      <c r="CFN40" s="177"/>
      <c r="CFO40" s="120"/>
      <c r="CFP40" s="177"/>
      <c r="CFQ40" s="120"/>
      <c r="CFR40" s="177"/>
      <c r="CFS40" s="120"/>
      <c r="CFT40" s="177"/>
      <c r="CFU40" s="120"/>
      <c r="CFV40" s="177"/>
      <c r="CFW40" s="120"/>
      <c r="CFX40" s="177"/>
      <c r="CFY40" s="120"/>
      <c r="CFZ40" s="177"/>
      <c r="CGA40" s="120"/>
      <c r="CGB40" s="177"/>
      <c r="CGC40" s="120"/>
      <c r="CGD40" s="177"/>
      <c r="CGE40" s="120"/>
      <c r="CGF40" s="177"/>
      <c r="CGG40" s="120"/>
      <c r="CGH40" s="177"/>
      <c r="CGI40" s="120"/>
      <c r="CGJ40" s="177"/>
      <c r="CGK40" s="120"/>
      <c r="CGL40" s="177"/>
      <c r="CGM40" s="120"/>
      <c r="CGN40" s="177"/>
      <c r="CGO40" s="120"/>
      <c r="CGP40" s="177"/>
      <c r="CGQ40" s="120"/>
      <c r="CGR40" s="177"/>
      <c r="CGS40" s="120"/>
      <c r="CGT40" s="177"/>
      <c r="CGU40" s="120"/>
      <c r="CGV40" s="177"/>
      <c r="CGW40" s="120"/>
      <c r="CGX40" s="177"/>
      <c r="CGY40" s="120"/>
      <c r="CGZ40" s="177"/>
      <c r="CHA40" s="120"/>
      <c r="CHB40" s="177"/>
      <c r="CHC40" s="120"/>
      <c r="CHD40" s="177"/>
      <c r="CHE40" s="120"/>
      <c r="CHF40" s="177"/>
      <c r="CHG40" s="120"/>
      <c r="CHH40" s="177"/>
      <c r="CHI40" s="120"/>
      <c r="CHJ40" s="177"/>
      <c r="CHK40" s="120"/>
      <c r="CHL40" s="177"/>
      <c r="CHM40" s="120"/>
      <c r="CHN40" s="177"/>
      <c r="CHO40" s="120"/>
      <c r="CHP40" s="177"/>
      <c r="CHQ40" s="120"/>
      <c r="CHR40" s="177"/>
      <c r="CHS40" s="120"/>
      <c r="CHT40" s="177"/>
      <c r="CHU40" s="120"/>
      <c r="CHV40" s="177"/>
      <c r="CHW40" s="120"/>
      <c r="CHX40" s="177"/>
      <c r="CHY40" s="120"/>
      <c r="CHZ40" s="177"/>
      <c r="CIA40" s="120"/>
      <c r="CIB40" s="177"/>
      <c r="CIC40" s="120"/>
      <c r="CID40" s="177"/>
      <c r="CIE40" s="120"/>
      <c r="CIF40" s="177"/>
      <c r="CIG40" s="120"/>
      <c r="CIH40" s="177"/>
      <c r="CII40" s="120"/>
      <c r="CIJ40" s="177"/>
      <c r="CIK40" s="120"/>
      <c r="CIL40" s="177"/>
      <c r="CIM40" s="120"/>
      <c r="CIN40" s="177"/>
      <c r="CIO40" s="120"/>
      <c r="CIP40" s="177"/>
      <c r="CIQ40" s="120"/>
      <c r="CIR40" s="177"/>
      <c r="CIS40" s="120"/>
      <c r="CIT40" s="177"/>
      <c r="CIU40" s="120"/>
      <c r="CIV40" s="177"/>
      <c r="CIW40" s="120"/>
      <c r="CIX40" s="177"/>
      <c r="CIY40" s="120"/>
      <c r="CIZ40" s="177"/>
      <c r="CJA40" s="120"/>
      <c r="CJB40" s="177"/>
      <c r="CJC40" s="120"/>
      <c r="CJD40" s="177"/>
      <c r="CJE40" s="120"/>
      <c r="CJF40" s="177"/>
      <c r="CJG40" s="120"/>
      <c r="CJH40" s="177"/>
      <c r="CJI40" s="120"/>
      <c r="CJJ40" s="177"/>
      <c r="CJK40" s="120"/>
      <c r="CJL40" s="177"/>
      <c r="CJM40" s="120"/>
      <c r="CJN40" s="177"/>
      <c r="CJO40" s="120"/>
      <c r="CJP40" s="177"/>
      <c r="CJQ40" s="120"/>
      <c r="CJR40" s="177"/>
      <c r="CJS40" s="120"/>
      <c r="CJT40" s="177"/>
      <c r="CJU40" s="120"/>
      <c r="CJV40" s="177"/>
      <c r="CJW40" s="120"/>
      <c r="CJX40" s="177"/>
      <c r="CJY40" s="120"/>
      <c r="CJZ40" s="177"/>
      <c r="CKA40" s="120"/>
      <c r="CKB40" s="177"/>
      <c r="CKC40" s="120"/>
      <c r="CKD40" s="177"/>
      <c r="CKE40" s="120"/>
      <c r="CKF40" s="177"/>
      <c r="CKG40" s="120"/>
      <c r="CKH40" s="177"/>
      <c r="CKI40" s="120"/>
      <c r="CKJ40" s="177"/>
      <c r="CKK40" s="120"/>
      <c r="CKL40" s="177"/>
      <c r="CKM40" s="120"/>
      <c r="CKN40" s="177"/>
      <c r="CKO40" s="120"/>
      <c r="CKP40" s="177"/>
      <c r="CKQ40" s="120"/>
      <c r="CKR40" s="177"/>
      <c r="CKS40" s="120"/>
      <c r="CKT40" s="177"/>
      <c r="CKU40" s="120"/>
      <c r="CKV40" s="177"/>
      <c r="CKW40" s="120"/>
      <c r="CKX40" s="177"/>
      <c r="CKY40" s="120"/>
      <c r="CKZ40" s="177"/>
      <c r="CLA40" s="120"/>
      <c r="CLB40" s="177"/>
      <c r="CLC40" s="120"/>
      <c r="CLD40" s="177"/>
      <c r="CLE40" s="120"/>
      <c r="CLF40" s="177"/>
      <c r="CLG40" s="120"/>
      <c r="CLH40" s="177"/>
      <c r="CLI40" s="120"/>
      <c r="CLJ40" s="177"/>
      <c r="CLK40" s="120"/>
      <c r="CLL40" s="177"/>
      <c r="CLM40" s="120"/>
      <c r="CLN40" s="177"/>
      <c r="CLO40" s="120"/>
      <c r="CLP40" s="177"/>
      <c r="CLQ40" s="120"/>
      <c r="CLR40" s="177"/>
      <c r="CLS40" s="120"/>
      <c r="CLT40" s="177"/>
      <c r="CLU40" s="120"/>
      <c r="CLV40" s="177"/>
      <c r="CLW40" s="120"/>
      <c r="CLX40" s="177"/>
      <c r="CLY40" s="120"/>
      <c r="CLZ40" s="177"/>
      <c r="CMA40" s="120"/>
      <c r="CMB40" s="177"/>
      <c r="CMC40" s="120"/>
      <c r="CMD40" s="177"/>
      <c r="CME40" s="120"/>
      <c r="CMF40" s="177"/>
      <c r="CMG40" s="120"/>
      <c r="CMH40" s="177"/>
      <c r="CMI40" s="120"/>
      <c r="CMJ40" s="177"/>
      <c r="CMK40" s="120"/>
      <c r="CML40" s="177"/>
      <c r="CMM40" s="120"/>
      <c r="CMN40" s="177"/>
      <c r="CMO40" s="120"/>
      <c r="CMP40" s="177"/>
      <c r="CMQ40" s="120"/>
      <c r="CMR40" s="177"/>
      <c r="CMS40" s="120"/>
      <c r="CMT40" s="177"/>
      <c r="CMU40" s="120"/>
      <c r="CMV40" s="177"/>
      <c r="CMW40" s="120"/>
      <c r="CMX40" s="177"/>
      <c r="CMY40" s="120"/>
      <c r="CMZ40" s="177"/>
      <c r="CNA40" s="120"/>
      <c r="CNB40" s="177"/>
      <c r="CNC40" s="120"/>
      <c r="CND40" s="177"/>
      <c r="CNE40" s="120"/>
      <c r="CNF40" s="177"/>
      <c r="CNG40" s="120"/>
      <c r="CNH40" s="177"/>
      <c r="CNI40" s="120"/>
      <c r="CNJ40" s="177"/>
      <c r="CNK40" s="120"/>
      <c r="CNL40" s="177"/>
      <c r="CNM40" s="120"/>
      <c r="CNN40" s="177"/>
      <c r="CNO40" s="120"/>
      <c r="CNP40" s="177"/>
      <c r="CNQ40" s="120"/>
      <c r="CNR40" s="177"/>
      <c r="CNS40" s="120"/>
      <c r="CNT40" s="177"/>
      <c r="CNU40" s="120"/>
      <c r="CNV40" s="177"/>
      <c r="CNW40" s="120"/>
      <c r="CNX40" s="177"/>
      <c r="CNY40" s="120"/>
      <c r="CNZ40" s="177"/>
      <c r="COA40" s="120"/>
      <c r="COB40" s="177"/>
      <c r="COC40" s="120"/>
      <c r="COD40" s="177"/>
      <c r="COE40" s="120"/>
      <c r="COF40" s="177"/>
      <c r="COG40" s="120"/>
      <c r="COH40" s="177"/>
      <c r="COI40" s="120"/>
      <c r="COJ40" s="177"/>
      <c r="COK40" s="120"/>
      <c r="COL40" s="177"/>
      <c r="COM40" s="120"/>
      <c r="CON40" s="177"/>
      <c r="COO40" s="120"/>
      <c r="COP40" s="177"/>
      <c r="COQ40" s="120"/>
      <c r="COR40" s="177"/>
      <c r="COS40" s="120"/>
      <c r="COT40" s="177"/>
      <c r="COU40" s="120"/>
      <c r="COV40" s="177"/>
      <c r="COW40" s="120"/>
      <c r="COX40" s="177"/>
      <c r="COY40" s="120"/>
      <c r="COZ40" s="177"/>
      <c r="CPA40" s="120"/>
      <c r="CPB40" s="177"/>
      <c r="CPC40" s="120"/>
      <c r="CPD40" s="177"/>
      <c r="CPE40" s="120"/>
      <c r="CPF40" s="177"/>
      <c r="CPG40" s="120"/>
      <c r="CPH40" s="177"/>
      <c r="CPI40" s="120"/>
      <c r="CPJ40" s="177"/>
      <c r="CPK40" s="120"/>
      <c r="CPL40" s="177"/>
      <c r="CPM40" s="120"/>
      <c r="CPN40" s="177"/>
      <c r="CPO40" s="120"/>
      <c r="CPP40" s="177"/>
      <c r="CPQ40" s="120"/>
      <c r="CPR40" s="177"/>
      <c r="CPS40" s="120"/>
      <c r="CPT40" s="177"/>
      <c r="CPU40" s="120"/>
      <c r="CPV40" s="177"/>
      <c r="CPW40" s="120"/>
      <c r="CPX40" s="177"/>
      <c r="CPY40" s="120"/>
      <c r="CPZ40" s="177"/>
      <c r="CQA40" s="120"/>
      <c r="CQB40" s="177"/>
      <c r="CQC40" s="120"/>
      <c r="CQD40" s="177"/>
      <c r="CQE40" s="120"/>
      <c r="CQF40" s="177"/>
      <c r="CQG40" s="120"/>
      <c r="CQH40" s="177"/>
      <c r="CQI40" s="120"/>
      <c r="CQJ40" s="177"/>
      <c r="CQK40" s="120"/>
      <c r="CQL40" s="177"/>
      <c r="CQM40" s="120"/>
      <c r="CQN40" s="177"/>
      <c r="CQO40" s="120"/>
      <c r="CQP40" s="177"/>
      <c r="CQQ40" s="120"/>
      <c r="CQR40" s="177"/>
      <c r="CQS40" s="120"/>
      <c r="CQT40" s="177"/>
      <c r="CQU40" s="120"/>
      <c r="CQV40" s="177"/>
      <c r="CQW40" s="120"/>
      <c r="CQX40" s="177"/>
      <c r="CQY40" s="120"/>
      <c r="CQZ40" s="177"/>
      <c r="CRA40" s="120"/>
      <c r="CRB40" s="177"/>
      <c r="CRC40" s="120"/>
      <c r="CRD40" s="177"/>
      <c r="CRE40" s="120"/>
      <c r="CRF40" s="177"/>
      <c r="CRG40" s="120"/>
      <c r="CRH40" s="177"/>
      <c r="CRI40" s="120"/>
      <c r="CRJ40" s="177"/>
      <c r="CRK40" s="120"/>
      <c r="CRL40" s="177"/>
      <c r="CRM40" s="120"/>
      <c r="CRN40" s="177"/>
      <c r="CRO40" s="120"/>
      <c r="CRP40" s="177"/>
      <c r="CRQ40" s="120"/>
      <c r="CRR40" s="177"/>
      <c r="CRS40" s="120"/>
      <c r="CRT40" s="177"/>
      <c r="CRU40" s="120"/>
      <c r="CRV40" s="177"/>
      <c r="CRW40" s="120"/>
      <c r="CRX40" s="177"/>
      <c r="CRY40" s="120"/>
      <c r="CRZ40" s="177"/>
      <c r="CSA40" s="120"/>
      <c r="CSB40" s="177"/>
      <c r="CSC40" s="120"/>
      <c r="CSD40" s="177"/>
      <c r="CSE40" s="120"/>
      <c r="CSF40" s="177"/>
      <c r="CSG40" s="120"/>
      <c r="CSH40" s="177"/>
      <c r="CSI40" s="120"/>
      <c r="CSJ40" s="177"/>
      <c r="CSK40" s="120"/>
      <c r="CSL40" s="177"/>
      <c r="CSM40" s="120"/>
      <c r="CSN40" s="177"/>
      <c r="CSO40" s="120"/>
      <c r="CSP40" s="177"/>
      <c r="CSQ40" s="120"/>
      <c r="CSR40" s="177"/>
      <c r="CSS40" s="120"/>
      <c r="CST40" s="177"/>
      <c r="CSU40" s="120"/>
      <c r="CSV40" s="177"/>
      <c r="CSW40" s="120"/>
      <c r="CSX40" s="177"/>
      <c r="CSY40" s="120"/>
      <c r="CSZ40" s="177"/>
      <c r="CTA40" s="120"/>
      <c r="CTB40" s="177"/>
      <c r="CTC40" s="120"/>
      <c r="CTD40" s="177"/>
      <c r="CTE40" s="120"/>
      <c r="CTF40" s="177"/>
      <c r="CTG40" s="120"/>
      <c r="CTH40" s="177"/>
      <c r="CTI40" s="120"/>
      <c r="CTJ40" s="177"/>
      <c r="CTK40" s="120"/>
      <c r="CTL40" s="177"/>
      <c r="CTM40" s="120"/>
      <c r="CTN40" s="177"/>
      <c r="CTO40" s="120"/>
      <c r="CTP40" s="177"/>
      <c r="CTQ40" s="120"/>
      <c r="CTR40" s="177"/>
      <c r="CTS40" s="120"/>
      <c r="CTT40" s="177"/>
      <c r="CTU40" s="120"/>
      <c r="CTV40" s="177"/>
      <c r="CTW40" s="120"/>
      <c r="CTX40" s="177"/>
      <c r="CTY40" s="120"/>
      <c r="CTZ40" s="177"/>
      <c r="CUA40" s="120"/>
      <c r="CUB40" s="177"/>
      <c r="CUC40" s="120"/>
      <c r="CUD40" s="177"/>
      <c r="CUE40" s="120"/>
      <c r="CUF40" s="177"/>
      <c r="CUG40" s="120"/>
      <c r="CUH40" s="177"/>
      <c r="CUI40" s="120"/>
      <c r="CUJ40" s="177"/>
      <c r="CUK40" s="120"/>
      <c r="CUL40" s="177"/>
      <c r="CUM40" s="120"/>
      <c r="CUN40" s="177"/>
      <c r="CUO40" s="120"/>
      <c r="CUP40" s="177"/>
      <c r="CUQ40" s="120"/>
      <c r="CUR40" s="177"/>
      <c r="CUS40" s="120"/>
      <c r="CUT40" s="177"/>
      <c r="CUU40" s="120"/>
      <c r="CUV40" s="177"/>
      <c r="CUW40" s="120"/>
      <c r="CUX40" s="177"/>
      <c r="CUY40" s="120"/>
      <c r="CUZ40" s="177"/>
      <c r="CVA40" s="120"/>
      <c r="CVB40" s="177"/>
      <c r="CVC40" s="120"/>
      <c r="CVD40" s="177"/>
      <c r="CVE40" s="120"/>
      <c r="CVF40" s="177"/>
      <c r="CVG40" s="120"/>
      <c r="CVH40" s="177"/>
      <c r="CVI40" s="120"/>
      <c r="CVJ40" s="177"/>
      <c r="CVK40" s="120"/>
      <c r="CVL40" s="177"/>
      <c r="CVM40" s="120"/>
      <c r="CVN40" s="177"/>
      <c r="CVO40" s="120"/>
      <c r="CVP40" s="177"/>
      <c r="CVQ40" s="120"/>
      <c r="CVR40" s="177"/>
      <c r="CVS40" s="120"/>
      <c r="CVT40" s="177"/>
      <c r="CVU40" s="120"/>
      <c r="CVV40" s="177"/>
      <c r="CVW40" s="120"/>
      <c r="CVX40" s="177"/>
      <c r="CVY40" s="120"/>
      <c r="CVZ40" s="177"/>
      <c r="CWA40" s="120"/>
      <c r="CWB40" s="177"/>
      <c r="CWC40" s="120"/>
      <c r="CWD40" s="177"/>
      <c r="CWE40" s="120"/>
      <c r="CWF40" s="177"/>
      <c r="CWG40" s="120"/>
      <c r="CWH40" s="177"/>
      <c r="CWI40" s="120"/>
      <c r="CWJ40" s="177"/>
      <c r="CWK40" s="120"/>
      <c r="CWL40" s="177"/>
      <c r="CWM40" s="120"/>
      <c r="CWN40" s="177"/>
      <c r="CWO40" s="120"/>
      <c r="CWP40" s="177"/>
      <c r="CWQ40" s="120"/>
      <c r="CWR40" s="177"/>
      <c r="CWS40" s="120"/>
      <c r="CWT40" s="177"/>
      <c r="CWU40" s="120"/>
      <c r="CWV40" s="177"/>
      <c r="CWW40" s="120"/>
      <c r="CWX40" s="177"/>
      <c r="CWY40" s="120"/>
      <c r="CWZ40" s="177"/>
      <c r="CXA40" s="120"/>
      <c r="CXB40" s="177"/>
      <c r="CXC40" s="120"/>
      <c r="CXD40" s="177"/>
      <c r="CXE40" s="120"/>
      <c r="CXF40" s="177"/>
      <c r="CXG40" s="120"/>
      <c r="CXH40" s="177"/>
      <c r="CXI40" s="120"/>
      <c r="CXJ40" s="177"/>
      <c r="CXK40" s="120"/>
      <c r="CXL40" s="177"/>
      <c r="CXM40" s="120"/>
      <c r="CXN40" s="177"/>
      <c r="CXO40" s="120"/>
      <c r="CXP40" s="177"/>
      <c r="CXQ40" s="120"/>
      <c r="CXR40" s="177"/>
      <c r="CXS40" s="120"/>
      <c r="CXT40" s="177"/>
      <c r="CXU40" s="120"/>
      <c r="CXV40" s="177"/>
      <c r="CXW40" s="120"/>
      <c r="CXX40" s="177"/>
      <c r="CXY40" s="120"/>
      <c r="CXZ40" s="177"/>
      <c r="CYA40" s="120"/>
      <c r="CYB40" s="177"/>
      <c r="CYC40" s="120"/>
      <c r="CYD40" s="177"/>
      <c r="CYE40" s="120"/>
      <c r="CYF40" s="177"/>
      <c r="CYG40" s="120"/>
      <c r="CYH40" s="177"/>
      <c r="CYI40" s="120"/>
      <c r="CYJ40" s="177"/>
      <c r="CYK40" s="120"/>
      <c r="CYL40" s="177"/>
      <c r="CYM40" s="120"/>
      <c r="CYN40" s="177"/>
      <c r="CYO40" s="120"/>
      <c r="CYP40" s="177"/>
      <c r="CYQ40" s="120"/>
      <c r="CYR40" s="177"/>
      <c r="CYS40" s="120"/>
      <c r="CYT40" s="177"/>
      <c r="CYU40" s="120"/>
      <c r="CYV40" s="177"/>
      <c r="CYW40" s="120"/>
      <c r="CYX40" s="177"/>
      <c r="CYY40" s="120"/>
      <c r="CYZ40" s="177"/>
      <c r="CZA40" s="120"/>
      <c r="CZB40" s="177"/>
      <c r="CZC40" s="120"/>
      <c r="CZD40" s="177"/>
      <c r="CZE40" s="120"/>
      <c r="CZF40" s="177"/>
      <c r="CZG40" s="120"/>
      <c r="CZH40" s="177"/>
      <c r="CZI40" s="120"/>
      <c r="CZJ40" s="177"/>
      <c r="CZK40" s="120"/>
      <c r="CZL40" s="177"/>
      <c r="CZM40" s="120"/>
      <c r="CZN40" s="177"/>
      <c r="CZO40" s="120"/>
      <c r="CZP40" s="177"/>
      <c r="CZQ40" s="120"/>
      <c r="CZR40" s="177"/>
      <c r="CZS40" s="120"/>
      <c r="CZT40" s="177"/>
      <c r="CZU40" s="120"/>
      <c r="CZV40" s="177"/>
      <c r="CZW40" s="120"/>
      <c r="CZX40" s="177"/>
      <c r="CZY40" s="120"/>
      <c r="CZZ40" s="177"/>
      <c r="DAA40" s="120"/>
      <c r="DAB40" s="177"/>
      <c r="DAC40" s="120"/>
      <c r="DAD40" s="177"/>
      <c r="DAE40" s="120"/>
      <c r="DAF40" s="177"/>
      <c r="DAG40" s="120"/>
      <c r="DAH40" s="177"/>
      <c r="DAI40" s="120"/>
      <c r="DAJ40" s="177"/>
      <c r="DAK40" s="120"/>
      <c r="DAL40" s="177"/>
      <c r="DAM40" s="120"/>
      <c r="DAN40" s="177"/>
      <c r="DAO40" s="120"/>
      <c r="DAP40" s="177"/>
      <c r="DAQ40" s="120"/>
      <c r="DAR40" s="177"/>
      <c r="DAS40" s="120"/>
      <c r="DAT40" s="177"/>
      <c r="DAU40" s="120"/>
      <c r="DAV40" s="177"/>
      <c r="DAW40" s="120"/>
      <c r="DAX40" s="177"/>
      <c r="DAY40" s="120"/>
      <c r="DAZ40" s="177"/>
      <c r="DBA40" s="120"/>
      <c r="DBB40" s="177"/>
      <c r="DBC40" s="120"/>
      <c r="DBD40" s="177"/>
      <c r="DBE40" s="120"/>
      <c r="DBF40" s="177"/>
      <c r="DBG40" s="120"/>
      <c r="DBH40" s="177"/>
      <c r="DBI40" s="120"/>
      <c r="DBJ40" s="177"/>
      <c r="DBK40" s="120"/>
      <c r="DBL40" s="177"/>
      <c r="DBM40" s="120"/>
      <c r="DBN40" s="177"/>
      <c r="DBO40" s="120"/>
      <c r="DBP40" s="177"/>
      <c r="DBQ40" s="120"/>
      <c r="DBR40" s="177"/>
      <c r="DBS40" s="120"/>
      <c r="DBT40" s="177"/>
      <c r="DBU40" s="120"/>
      <c r="DBV40" s="177"/>
      <c r="DBW40" s="120"/>
      <c r="DBX40" s="177"/>
      <c r="DBY40" s="120"/>
      <c r="DBZ40" s="177"/>
      <c r="DCA40" s="120"/>
      <c r="DCB40" s="177"/>
      <c r="DCC40" s="120"/>
      <c r="DCD40" s="177"/>
      <c r="DCE40" s="120"/>
      <c r="DCF40" s="177"/>
      <c r="DCG40" s="120"/>
      <c r="DCH40" s="177"/>
      <c r="DCI40" s="120"/>
      <c r="DCJ40" s="177"/>
      <c r="DCK40" s="120"/>
      <c r="DCL40" s="177"/>
      <c r="DCM40" s="120"/>
      <c r="DCN40" s="177"/>
      <c r="DCO40" s="120"/>
      <c r="DCP40" s="177"/>
      <c r="DCQ40" s="120"/>
      <c r="DCR40" s="177"/>
      <c r="DCS40" s="120"/>
      <c r="DCT40" s="177"/>
      <c r="DCU40" s="120"/>
      <c r="DCV40" s="177"/>
      <c r="DCW40" s="120"/>
      <c r="DCX40" s="177"/>
      <c r="DCY40" s="120"/>
      <c r="DCZ40" s="177"/>
      <c r="DDA40" s="120"/>
      <c r="DDB40" s="177"/>
      <c r="DDC40" s="120"/>
      <c r="DDD40" s="177"/>
      <c r="DDE40" s="120"/>
      <c r="DDF40" s="177"/>
      <c r="DDG40" s="120"/>
      <c r="DDH40" s="177"/>
      <c r="DDI40" s="120"/>
      <c r="DDJ40" s="177"/>
      <c r="DDK40" s="120"/>
      <c r="DDL40" s="177"/>
      <c r="DDM40" s="120"/>
      <c r="DDN40" s="177"/>
      <c r="DDO40" s="120"/>
      <c r="DDP40" s="177"/>
      <c r="DDQ40" s="120"/>
      <c r="DDR40" s="177"/>
      <c r="DDS40" s="120"/>
      <c r="DDT40" s="177"/>
      <c r="DDU40" s="120"/>
      <c r="DDV40" s="177"/>
      <c r="DDW40" s="120"/>
      <c r="DDX40" s="177"/>
      <c r="DDY40" s="120"/>
      <c r="DDZ40" s="177"/>
      <c r="DEA40" s="120"/>
      <c r="DEB40" s="177"/>
      <c r="DEC40" s="120"/>
      <c r="DED40" s="177"/>
      <c r="DEE40" s="120"/>
      <c r="DEF40" s="177"/>
      <c r="DEG40" s="120"/>
      <c r="DEH40" s="177"/>
      <c r="DEI40" s="120"/>
      <c r="DEJ40" s="177"/>
      <c r="DEK40" s="120"/>
      <c r="DEL40" s="177"/>
      <c r="DEM40" s="120"/>
      <c r="DEN40" s="177"/>
      <c r="DEO40" s="120"/>
      <c r="DEP40" s="177"/>
      <c r="DEQ40" s="120"/>
      <c r="DER40" s="177"/>
      <c r="DES40" s="120"/>
      <c r="DET40" s="177"/>
      <c r="DEU40" s="120"/>
      <c r="DEV40" s="177"/>
      <c r="DEW40" s="120"/>
      <c r="DEX40" s="177"/>
      <c r="DEY40" s="120"/>
      <c r="DEZ40" s="177"/>
      <c r="DFA40" s="120"/>
      <c r="DFB40" s="177"/>
      <c r="DFC40" s="120"/>
      <c r="DFD40" s="177"/>
      <c r="DFE40" s="120"/>
      <c r="DFF40" s="177"/>
      <c r="DFG40" s="120"/>
      <c r="DFH40" s="177"/>
      <c r="DFI40" s="120"/>
      <c r="DFJ40" s="177"/>
      <c r="DFK40" s="120"/>
      <c r="DFL40" s="177"/>
      <c r="DFM40" s="120"/>
      <c r="DFN40" s="177"/>
      <c r="DFO40" s="120"/>
      <c r="DFP40" s="177"/>
      <c r="DFQ40" s="120"/>
      <c r="DFR40" s="177"/>
      <c r="DFS40" s="120"/>
      <c r="DFT40" s="177"/>
      <c r="DFU40" s="120"/>
      <c r="DFV40" s="177"/>
      <c r="DFW40" s="120"/>
      <c r="DFX40" s="177"/>
      <c r="DFY40" s="120"/>
      <c r="DFZ40" s="177"/>
      <c r="DGA40" s="120"/>
      <c r="DGB40" s="177"/>
      <c r="DGC40" s="120"/>
      <c r="DGD40" s="177"/>
      <c r="DGE40" s="120"/>
      <c r="DGF40" s="177"/>
      <c r="DGG40" s="120"/>
      <c r="DGH40" s="177"/>
      <c r="DGI40" s="120"/>
      <c r="DGJ40" s="177"/>
      <c r="DGK40" s="120"/>
      <c r="DGL40" s="177"/>
      <c r="DGM40" s="120"/>
      <c r="DGN40" s="177"/>
      <c r="DGO40" s="120"/>
      <c r="DGP40" s="177"/>
      <c r="DGQ40" s="120"/>
      <c r="DGR40" s="177"/>
      <c r="DGS40" s="120"/>
      <c r="DGT40" s="177"/>
      <c r="DGU40" s="120"/>
      <c r="DGV40" s="177"/>
      <c r="DGW40" s="120"/>
      <c r="DGX40" s="177"/>
      <c r="DGY40" s="120"/>
      <c r="DGZ40" s="177"/>
      <c r="DHA40" s="120"/>
      <c r="DHB40" s="177"/>
      <c r="DHC40" s="120"/>
      <c r="DHD40" s="177"/>
      <c r="DHE40" s="120"/>
      <c r="DHF40" s="177"/>
      <c r="DHG40" s="120"/>
      <c r="DHH40" s="177"/>
      <c r="DHI40" s="120"/>
      <c r="DHJ40" s="177"/>
      <c r="DHK40" s="120"/>
      <c r="DHL40" s="177"/>
      <c r="DHM40" s="120"/>
      <c r="DHN40" s="177"/>
      <c r="DHO40" s="120"/>
      <c r="DHP40" s="177"/>
      <c r="DHQ40" s="120"/>
      <c r="DHR40" s="177"/>
      <c r="DHS40" s="120"/>
      <c r="DHT40" s="177"/>
      <c r="DHU40" s="120"/>
      <c r="DHV40" s="177"/>
      <c r="DHW40" s="120"/>
      <c r="DHX40" s="177"/>
      <c r="DHY40" s="120"/>
      <c r="DHZ40" s="177"/>
      <c r="DIA40" s="120"/>
      <c r="DIB40" s="177"/>
      <c r="DIC40" s="120"/>
      <c r="DID40" s="177"/>
      <c r="DIE40" s="120"/>
      <c r="DIF40" s="177"/>
      <c r="DIG40" s="120"/>
      <c r="DIH40" s="177"/>
      <c r="DII40" s="120"/>
      <c r="DIJ40" s="177"/>
      <c r="DIK40" s="120"/>
      <c r="DIL40" s="177"/>
      <c r="DIM40" s="120"/>
      <c r="DIN40" s="177"/>
      <c r="DIO40" s="120"/>
      <c r="DIP40" s="177"/>
      <c r="DIQ40" s="120"/>
      <c r="DIR40" s="177"/>
      <c r="DIS40" s="120"/>
      <c r="DIT40" s="177"/>
      <c r="DIU40" s="120"/>
      <c r="DIV40" s="177"/>
      <c r="DIW40" s="120"/>
      <c r="DIX40" s="177"/>
      <c r="DIY40" s="120"/>
      <c r="DIZ40" s="177"/>
      <c r="DJA40" s="120"/>
      <c r="DJB40" s="177"/>
      <c r="DJC40" s="120"/>
      <c r="DJD40" s="177"/>
      <c r="DJE40" s="120"/>
      <c r="DJF40" s="177"/>
      <c r="DJG40" s="120"/>
      <c r="DJH40" s="177"/>
      <c r="DJI40" s="120"/>
      <c r="DJJ40" s="177"/>
      <c r="DJK40" s="120"/>
      <c r="DJL40" s="177"/>
      <c r="DJM40" s="120"/>
      <c r="DJN40" s="177"/>
      <c r="DJO40" s="120"/>
      <c r="DJP40" s="177"/>
      <c r="DJQ40" s="120"/>
      <c r="DJR40" s="177"/>
      <c r="DJS40" s="120"/>
      <c r="DJT40" s="177"/>
      <c r="DJU40" s="120"/>
      <c r="DJV40" s="177"/>
      <c r="DJW40" s="120"/>
      <c r="DJX40" s="177"/>
      <c r="DJY40" s="120"/>
      <c r="DJZ40" s="177"/>
      <c r="DKA40" s="120"/>
      <c r="DKB40" s="177"/>
      <c r="DKC40" s="120"/>
      <c r="DKD40" s="177"/>
      <c r="DKE40" s="120"/>
      <c r="DKF40" s="177"/>
      <c r="DKG40" s="120"/>
      <c r="DKH40" s="177"/>
      <c r="DKI40" s="120"/>
      <c r="DKJ40" s="177"/>
      <c r="DKK40" s="120"/>
      <c r="DKL40" s="177"/>
      <c r="DKM40" s="120"/>
      <c r="DKN40" s="177"/>
      <c r="DKO40" s="120"/>
      <c r="DKP40" s="177"/>
      <c r="DKQ40" s="120"/>
      <c r="DKR40" s="177"/>
      <c r="DKS40" s="120"/>
      <c r="DKT40" s="177"/>
      <c r="DKU40" s="120"/>
      <c r="DKV40" s="177"/>
      <c r="DKW40" s="120"/>
      <c r="DKX40" s="177"/>
      <c r="DKY40" s="120"/>
      <c r="DKZ40" s="177"/>
      <c r="DLA40" s="120"/>
      <c r="DLB40" s="177"/>
      <c r="DLC40" s="120"/>
      <c r="DLD40" s="177"/>
      <c r="DLE40" s="120"/>
      <c r="DLF40" s="177"/>
      <c r="DLG40" s="120"/>
      <c r="DLH40" s="177"/>
      <c r="DLI40" s="120"/>
      <c r="DLJ40" s="177"/>
      <c r="DLK40" s="120"/>
      <c r="DLL40" s="177"/>
      <c r="DLM40" s="120"/>
      <c r="DLN40" s="177"/>
      <c r="DLO40" s="120"/>
      <c r="DLP40" s="177"/>
      <c r="DLQ40" s="120"/>
      <c r="DLR40" s="177"/>
      <c r="DLS40" s="120"/>
      <c r="DLT40" s="177"/>
      <c r="DLU40" s="120"/>
      <c r="DLV40" s="177"/>
      <c r="DLW40" s="120"/>
      <c r="DLX40" s="177"/>
      <c r="DLY40" s="120"/>
      <c r="DLZ40" s="177"/>
      <c r="DMA40" s="120"/>
      <c r="DMB40" s="177"/>
      <c r="DMC40" s="120"/>
      <c r="DMD40" s="177"/>
      <c r="DME40" s="120"/>
      <c r="DMF40" s="177"/>
      <c r="DMG40" s="120"/>
      <c r="DMH40" s="177"/>
      <c r="DMI40" s="120"/>
      <c r="DMJ40" s="177"/>
      <c r="DMK40" s="120"/>
      <c r="DML40" s="177"/>
      <c r="DMM40" s="120"/>
      <c r="DMN40" s="177"/>
      <c r="DMO40" s="120"/>
      <c r="DMP40" s="177"/>
      <c r="DMQ40" s="120"/>
      <c r="DMR40" s="177"/>
      <c r="DMS40" s="120"/>
      <c r="DMT40" s="177"/>
      <c r="DMU40" s="120"/>
      <c r="DMV40" s="177"/>
      <c r="DMW40" s="120"/>
      <c r="DMX40" s="177"/>
      <c r="DMY40" s="120"/>
      <c r="DMZ40" s="177"/>
      <c r="DNA40" s="120"/>
      <c r="DNB40" s="177"/>
      <c r="DNC40" s="120"/>
      <c r="DND40" s="177"/>
      <c r="DNE40" s="120"/>
      <c r="DNF40" s="177"/>
      <c r="DNG40" s="120"/>
      <c r="DNH40" s="177"/>
      <c r="DNI40" s="120"/>
      <c r="DNJ40" s="177"/>
      <c r="DNK40" s="120"/>
      <c r="DNL40" s="177"/>
      <c r="DNM40" s="120"/>
      <c r="DNN40" s="177"/>
      <c r="DNO40" s="120"/>
      <c r="DNP40" s="177"/>
      <c r="DNQ40" s="120"/>
      <c r="DNR40" s="177"/>
      <c r="DNS40" s="120"/>
      <c r="DNT40" s="177"/>
      <c r="DNU40" s="120"/>
      <c r="DNV40" s="177"/>
      <c r="DNW40" s="120"/>
      <c r="DNX40" s="177"/>
      <c r="DNY40" s="120"/>
      <c r="DNZ40" s="177"/>
      <c r="DOA40" s="120"/>
      <c r="DOB40" s="177"/>
      <c r="DOC40" s="120"/>
      <c r="DOD40" s="177"/>
      <c r="DOE40" s="120"/>
      <c r="DOF40" s="177"/>
      <c r="DOG40" s="120"/>
      <c r="DOH40" s="177"/>
      <c r="DOI40" s="120"/>
      <c r="DOJ40" s="177"/>
      <c r="DOK40" s="120"/>
      <c r="DOL40" s="177"/>
      <c r="DOM40" s="120"/>
      <c r="DON40" s="177"/>
      <c r="DOO40" s="120"/>
      <c r="DOP40" s="177"/>
      <c r="DOQ40" s="120"/>
      <c r="DOR40" s="177"/>
      <c r="DOS40" s="120"/>
      <c r="DOT40" s="177"/>
      <c r="DOU40" s="120"/>
      <c r="DOV40" s="177"/>
      <c r="DOW40" s="120"/>
      <c r="DOX40" s="177"/>
      <c r="DOY40" s="120"/>
      <c r="DOZ40" s="177"/>
      <c r="DPA40" s="120"/>
      <c r="DPB40" s="177"/>
      <c r="DPC40" s="120"/>
      <c r="DPD40" s="177"/>
      <c r="DPE40" s="120"/>
      <c r="DPF40" s="177"/>
      <c r="DPG40" s="120"/>
      <c r="DPH40" s="177"/>
      <c r="DPI40" s="120"/>
      <c r="DPJ40" s="177"/>
      <c r="DPK40" s="120"/>
      <c r="DPL40" s="177"/>
      <c r="DPM40" s="120"/>
      <c r="DPN40" s="177"/>
      <c r="DPO40" s="120"/>
      <c r="DPP40" s="177"/>
      <c r="DPQ40" s="120"/>
      <c r="DPR40" s="177"/>
      <c r="DPS40" s="120"/>
      <c r="DPT40" s="177"/>
      <c r="DPU40" s="120"/>
      <c r="DPV40" s="177"/>
      <c r="DPW40" s="120"/>
      <c r="DPX40" s="177"/>
      <c r="DPY40" s="120"/>
      <c r="DPZ40" s="177"/>
      <c r="DQA40" s="120"/>
      <c r="DQB40" s="177"/>
      <c r="DQC40" s="120"/>
      <c r="DQD40" s="177"/>
      <c r="DQE40" s="120"/>
      <c r="DQF40" s="177"/>
      <c r="DQG40" s="120"/>
      <c r="DQH40" s="177"/>
      <c r="DQI40" s="120"/>
      <c r="DQJ40" s="177"/>
      <c r="DQK40" s="120"/>
      <c r="DQL40" s="177"/>
      <c r="DQM40" s="120"/>
      <c r="DQN40" s="177"/>
      <c r="DQO40" s="120"/>
      <c r="DQP40" s="177"/>
      <c r="DQQ40" s="120"/>
      <c r="DQR40" s="177"/>
      <c r="DQS40" s="120"/>
      <c r="DQT40" s="177"/>
      <c r="DQU40" s="120"/>
      <c r="DQV40" s="177"/>
      <c r="DQW40" s="120"/>
      <c r="DQX40" s="177"/>
      <c r="DQY40" s="120"/>
      <c r="DQZ40" s="177"/>
      <c r="DRA40" s="120"/>
      <c r="DRB40" s="177"/>
      <c r="DRC40" s="120"/>
      <c r="DRD40" s="177"/>
      <c r="DRE40" s="120"/>
      <c r="DRF40" s="177"/>
      <c r="DRG40" s="120"/>
      <c r="DRH40" s="177"/>
      <c r="DRI40" s="120"/>
      <c r="DRJ40" s="177"/>
      <c r="DRK40" s="120"/>
      <c r="DRL40" s="177"/>
      <c r="DRM40" s="120"/>
      <c r="DRN40" s="177"/>
      <c r="DRO40" s="120"/>
      <c r="DRP40" s="177"/>
      <c r="DRQ40" s="120"/>
      <c r="DRR40" s="177"/>
      <c r="DRS40" s="120"/>
      <c r="DRT40" s="177"/>
      <c r="DRU40" s="120"/>
      <c r="DRV40" s="177"/>
      <c r="DRW40" s="120"/>
      <c r="DRX40" s="177"/>
      <c r="DRY40" s="120"/>
      <c r="DRZ40" s="177"/>
      <c r="DSA40" s="120"/>
      <c r="DSB40" s="177"/>
      <c r="DSC40" s="120"/>
      <c r="DSD40" s="177"/>
      <c r="DSE40" s="120"/>
      <c r="DSF40" s="177"/>
      <c r="DSG40" s="120"/>
      <c r="DSH40" s="177"/>
      <c r="DSI40" s="120"/>
      <c r="DSJ40" s="177"/>
      <c r="DSK40" s="120"/>
      <c r="DSL40" s="177"/>
      <c r="DSM40" s="120"/>
      <c r="DSN40" s="177"/>
      <c r="DSO40" s="120"/>
      <c r="DSP40" s="177"/>
      <c r="DSQ40" s="120"/>
      <c r="DSR40" s="177"/>
      <c r="DSS40" s="120"/>
      <c r="DST40" s="177"/>
      <c r="DSU40" s="120"/>
      <c r="DSV40" s="177"/>
      <c r="DSW40" s="120"/>
      <c r="DSX40" s="177"/>
      <c r="DSY40" s="120"/>
      <c r="DSZ40" s="177"/>
      <c r="DTA40" s="120"/>
      <c r="DTB40" s="177"/>
      <c r="DTC40" s="120"/>
      <c r="DTD40" s="177"/>
      <c r="DTE40" s="120"/>
      <c r="DTF40" s="177"/>
      <c r="DTG40" s="120"/>
      <c r="DTH40" s="177"/>
      <c r="DTI40" s="120"/>
      <c r="DTJ40" s="177"/>
      <c r="DTK40" s="120"/>
      <c r="DTL40" s="177"/>
      <c r="DTM40" s="120"/>
      <c r="DTN40" s="177"/>
      <c r="DTO40" s="120"/>
      <c r="DTP40" s="177"/>
      <c r="DTQ40" s="120"/>
      <c r="DTR40" s="177"/>
      <c r="DTS40" s="120"/>
      <c r="DTT40" s="177"/>
      <c r="DTU40" s="120"/>
      <c r="DTV40" s="177"/>
      <c r="DTW40" s="120"/>
      <c r="DTX40" s="177"/>
      <c r="DTY40" s="120"/>
      <c r="DTZ40" s="177"/>
      <c r="DUA40" s="120"/>
      <c r="DUB40" s="177"/>
      <c r="DUC40" s="120"/>
      <c r="DUD40" s="177"/>
      <c r="DUE40" s="120"/>
      <c r="DUF40" s="177"/>
      <c r="DUG40" s="120"/>
      <c r="DUH40" s="177"/>
      <c r="DUI40" s="120"/>
      <c r="DUJ40" s="177"/>
      <c r="DUK40" s="120"/>
      <c r="DUL40" s="177"/>
      <c r="DUM40" s="120"/>
      <c r="DUN40" s="177"/>
      <c r="DUO40" s="120"/>
      <c r="DUP40" s="177"/>
      <c r="DUQ40" s="120"/>
      <c r="DUR40" s="177"/>
      <c r="DUS40" s="120"/>
      <c r="DUT40" s="177"/>
      <c r="DUU40" s="120"/>
      <c r="DUV40" s="177"/>
      <c r="DUW40" s="120"/>
      <c r="DUX40" s="177"/>
      <c r="DUY40" s="120"/>
      <c r="DUZ40" s="177"/>
      <c r="DVA40" s="120"/>
      <c r="DVB40" s="177"/>
      <c r="DVC40" s="120"/>
      <c r="DVD40" s="177"/>
      <c r="DVE40" s="120"/>
      <c r="DVF40" s="177"/>
      <c r="DVG40" s="120"/>
      <c r="DVH40" s="177"/>
      <c r="DVI40" s="120"/>
      <c r="DVJ40" s="177"/>
      <c r="DVK40" s="120"/>
      <c r="DVL40" s="177"/>
      <c r="DVM40" s="120"/>
      <c r="DVN40" s="177"/>
      <c r="DVO40" s="120"/>
      <c r="DVP40" s="177"/>
      <c r="DVQ40" s="120"/>
      <c r="DVR40" s="177"/>
      <c r="DVS40" s="120"/>
      <c r="DVT40" s="177"/>
      <c r="DVU40" s="120"/>
      <c r="DVV40" s="177"/>
      <c r="DVW40" s="120"/>
      <c r="DVX40" s="177"/>
      <c r="DVY40" s="120"/>
      <c r="DVZ40" s="177"/>
      <c r="DWA40" s="120"/>
      <c r="DWB40" s="177"/>
      <c r="DWC40" s="120"/>
      <c r="DWD40" s="177"/>
      <c r="DWE40" s="120"/>
      <c r="DWF40" s="177"/>
      <c r="DWG40" s="120"/>
      <c r="DWH40" s="177"/>
      <c r="DWI40" s="120"/>
      <c r="DWJ40" s="177"/>
      <c r="DWK40" s="120"/>
      <c r="DWL40" s="177"/>
      <c r="DWM40" s="120"/>
      <c r="DWN40" s="177"/>
      <c r="DWO40" s="120"/>
      <c r="DWP40" s="177"/>
      <c r="DWQ40" s="120"/>
      <c r="DWR40" s="177"/>
      <c r="DWS40" s="120"/>
      <c r="DWT40" s="177"/>
      <c r="DWU40" s="120"/>
      <c r="DWV40" s="177"/>
      <c r="DWW40" s="120"/>
      <c r="DWX40" s="177"/>
      <c r="DWY40" s="120"/>
      <c r="DWZ40" s="177"/>
      <c r="DXA40" s="120"/>
      <c r="DXB40" s="177"/>
      <c r="DXC40" s="120"/>
      <c r="DXD40" s="177"/>
      <c r="DXE40" s="120"/>
      <c r="DXF40" s="177"/>
      <c r="DXG40" s="120"/>
      <c r="DXH40" s="177"/>
      <c r="DXI40" s="120"/>
      <c r="DXJ40" s="177"/>
      <c r="DXK40" s="120"/>
      <c r="DXL40" s="177"/>
      <c r="DXM40" s="120"/>
      <c r="DXN40" s="177"/>
      <c r="DXO40" s="120"/>
      <c r="DXP40" s="177"/>
      <c r="DXQ40" s="120"/>
      <c r="DXR40" s="177"/>
      <c r="DXS40" s="120"/>
      <c r="DXT40" s="177"/>
      <c r="DXU40" s="120"/>
      <c r="DXV40" s="177"/>
      <c r="DXW40" s="120"/>
      <c r="DXX40" s="177"/>
      <c r="DXY40" s="120"/>
      <c r="DXZ40" s="177"/>
      <c r="DYA40" s="120"/>
      <c r="DYB40" s="177"/>
      <c r="DYC40" s="120"/>
      <c r="DYD40" s="177"/>
      <c r="DYE40" s="120"/>
      <c r="DYF40" s="177"/>
      <c r="DYG40" s="120"/>
      <c r="DYH40" s="177"/>
      <c r="DYI40" s="120"/>
      <c r="DYJ40" s="177"/>
      <c r="DYK40" s="120"/>
      <c r="DYL40" s="177"/>
      <c r="DYM40" s="120"/>
      <c r="DYN40" s="177"/>
      <c r="DYO40" s="120"/>
      <c r="DYP40" s="177"/>
      <c r="DYQ40" s="120"/>
      <c r="DYR40" s="177"/>
      <c r="DYS40" s="120"/>
      <c r="DYT40" s="177"/>
      <c r="DYU40" s="120"/>
      <c r="DYV40" s="177"/>
      <c r="DYW40" s="120"/>
      <c r="DYX40" s="177"/>
      <c r="DYY40" s="120"/>
      <c r="DYZ40" s="177"/>
      <c r="DZA40" s="120"/>
      <c r="DZB40" s="177"/>
      <c r="DZC40" s="120"/>
      <c r="DZD40" s="177"/>
      <c r="DZE40" s="120"/>
      <c r="DZF40" s="177"/>
      <c r="DZG40" s="120"/>
      <c r="DZH40" s="177"/>
      <c r="DZI40" s="120"/>
      <c r="DZJ40" s="177"/>
      <c r="DZK40" s="120"/>
      <c r="DZL40" s="177"/>
      <c r="DZM40" s="120"/>
      <c r="DZN40" s="177"/>
      <c r="DZO40" s="120"/>
      <c r="DZP40" s="177"/>
      <c r="DZQ40" s="120"/>
      <c r="DZR40" s="177"/>
      <c r="DZS40" s="120"/>
      <c r="DZT40" s="177"/>
      <c r="DZU40" s="120"/>
      <c r="DZV40" s="177"/>
      <c r="DZW40" s="120"/>
      <c r="DZX40" s="177"/>
      <c r="DZY40" s="120"/>
      <c r="DZZ40" s="177"/>
      <c r="EAA40" s="120"/>
      <c r="EAB40" s="177"/>
      <c r="EAC40" s="120"/>
      <c r="EAD40" s="177"/>
      <c r="EAE40" s="120"/>
      <c r="EAF40" s="177"/>
      <c r="EAG40" s="120"/>
      <c r="EAH40" s="177"/>
      <c r="EAI40" s="120"/>
      <c r="EAJ40" s="177"/>
      <c r="EAK40" s="120"/>
      <c r="EAL40" s="177"/>
      <c r="EAM40" s="120"/>
      <c r="EAN40" s="177"/>
      <c r="EAO40" s="120"/>
      <c r="EAP40" s="177"/>
      <c r="EAQ40" s="120"/>
      <c r="EAR40" s="177"/>
      <c r="EAS40" s="120"/>
      <c r="EAT40" s="177"/>
      <c r="EAU40" s="120"/>
      <c r="EAV40" s="177"/>
      <c r="EAW40" s="120"/>
      <c r="EAX40" s="177"/>
      <c r="EAY40" s="120"/>
      <c r="EAZ40" s="177"/>
      <c r="EBA40" s="120"/>
      <c r="EBB40" s="177"/>
      <c r="EBC40" s="120"/>
      <c r="EBD40" s="177"/>
      <c r="EBE40" s="120"/>
      <c r="EBF40" s="177"/>
      <c r="EBG40" s="120"/>
      <c r="EBH40" s="177"/>
      <c r="EBI40" s="120"/>
      <c r="EBJ40" s="177"/>
      <c r="EBK40" s="120"/>
      <c r="EBL40" s="177"/>
      <c r="EBM40" s="120"/>
      <c r="EBN40" s="177"/>
      <c r="EBO40" s="120"/>
      <c r="EBP40" s="177"/>
      <c r="EBQ40" s="120"/>
      <c r="EBR40" s="177"/>
      <c r="EBS40" s="120"/>
      <c r="EBT40" s="177"/>
      <c r="EBU40" s="120"/>
      <c r="EBV40" s="177"/>
      <c r="EBW40" s="120"/>
      <c r="EBX40" s="177"/>
      <c r="EBY40" s="120"/>
      <c r="EBZ40" s="177"/>
      <c r="ECA40" s="120"/>
      <c r="ECB40" s="177"/>
      <c r="ECC40" s="120"/>
      <c r="ECD40" s="177"/>
      <c r="ECE40" s="120"/>
      <c r="ECF40" s="177"/>
      <c r="ECG40" s="120"/>
      <c r="ECH40" s="177"/>
      <c r="ECI40" s="120"/>
      <c r="ECJ40" s="177"/>
      <c r="ECK40" s="120"/>
      <c r="ECL40" s="177"/>
      <c r="ECM40" s="120"/>
      <c r="ECN40" s="177"/>
      <c r="ECO40" s="120"/>
      <c r="ECP40" s="177"/>
      <c r="ECQ40" s="120"/>
      <c r="ECR40" s="177"/>
      <c r="ECS40" s="120"/>
      <c r="ECT40" s="177"/>
      <c r="ECU40" s="120"/>
      <c r="ECV40" s="177"/>
      <c r="ECW40" s="120"/>
      <c r="ECX40" s="177"/>
      <c r="ECY40" s="120"/>
      <c r="ECZ40" s="177"/>
      <c r="EDA40" s="120"/>
      <c r="EDB40" s="177"/>
      <c r="EDC40" s="120"/>
      <c r="EDD40" s="177"/>
      <c r="EDE40" s="120"/>
      <c r="EDF40" s="177"/>
      <c r="EDG40" s="120"/>
      <c r="EDH40" s="177"/>
      <c r="EDI40" s="120"/>
      <c r="EDJ40" s="177"/>
      <c r="EDK40" s="120"/>
      <c r="EDL40" s="177"/>
      <c r="EDM40" s="120"/>
      <c r="EDN40" s="177"/>
      <c r="EDO40" s="120"/>
      <c r="EDP40" s="177"/>
      <c r="EDQ40" s="120"/>
      <c r="EDR40" s="177"/>
      <c r="EDS40" s="120"/>
      <c r="EDT40" s="177"/>
      <c r="EDU40" s="120"/>
      <c r="EDV40" s="177"/>
      <c r="EDW40" s="120"/>
      <c r="EDX40" s="177"/>
      <c r="EDY40" s="120"/>
      <c r="EDZ40" s="177"/>
      <c r="EEA40" s="120"/>
      <c r="EEB40" s="177"/>
      <c r="EEC40" s="120"/>
      <c r="EED40" s="177"/>
      <c r="EEE40" s="120"/>
      <c r="EEF40" s="177"/>
      <c r="EEG40" s="120"/>
      <c r="EEH40" s="177"/>
      <c r="EEI40" s="120"/>
      <c r="EEJ40" s="177"/>
      <c r="EEK40" s="120"/>
      <c r="EEL40" s="177"/>
      <c r="EEM40" s="120"/>
      <c r="EEN40" s="177"/>
      <c r="EEO40" s="120"/>
      <c r="EEP40" s="177"/>
      <c r="EEQ40" s="120"/>
      <c r="EER40" s="177"/>
      <c r="EES40" s="120"/>
      <c r="EET40" s="177"/>
      <c r="EEU40" s="120"/>
      <c r="EEV40" s="177"/>
      <c r="EEW40" s="120"/>
      <c r="EEX40" s="177"/>
      <c r="EEY40" s="120"/>
      <c r="EEZ40" s="177"/>
      <c r="EFA40" s="120"/>
      <c r="EFB40" s="177"/>
      <c r="EFC40" s="120"/>
      <c r="EFD40" s="177"/>
      <c r="EFE40" s="120"/>
      <c r="EFF40" s="177"/>
      <c r="EFG40" s="120"/>
      <c r="EFH40" s="177"/>
      <c r="EFI40" s="120"/>
      <c r="EFJ40" s="177"/>
      <c r="EFK40" s="120"/>
      <c r="EFL40" s="177"/>
      <c r="EFM40" s="120"/>
      <c r="EFN40" s="177"/>
      <c r="EFO40" s="120"/>
      <c r="EFP40" s="177"/>
      <c r="EFQ40" s="120"/>
      <c r="EFR40" s="177"/>
      <c r="EFS40" s="120"/>
      <c r="EFT40" s="177"/>
      <c r="EFU40" s="120"/>
      <c r="EFV40" s="177"/>
      <c r="EFW40" s="120"/>
      <c r="EFX40" s="177"/>
      <c r="EFY40" s="120"/>
      <c r="EFZ40" s="177"/>
      <c r="EGA40" s="120"/>
      <c r="EGB40" s="177"/>
      <c r="EGC40" s="120"/>
      <c r="EGD40" s="177"/>
      <c r="EGE40" s="120"/>
      <c r="EGF40" s="177"/>
      <c r="EGG40" s="120"/>
      <c r="EGH40" s="177"/>
      <c r="EGI40" s="120"/>
      <c r="EGJ40" s="177"/>
      <c r="EGK40" s="120"/>
      <c r="EGL40" s="177"/>
      <c r="EGM40" s="120"/>
      <c r="EGN40" s="177"/>
      <c r="EGO40" s="120"/>
      <c r="EGP40" s="177"/>
      <c r="EGQ40" s="120"/>
      <c r="EGR40" s="177"/>
      <c r="EGS40" s="120"/>
      <c r="EGT40" s="177"/>
      <c r="EGU40" s="120"/>
      <c r="EGV40" s="177"/>
      <c r="EGW40" s="120"/>
      <c r="EGX40" s="177"/>
      <c r="EGY40" s="120"/>
      <c r="EGZ40" s="177"/>
      <c r="EHA40" s="120"/>
      <c r="EHB40" s="177"/>
      <c r="EHC40" s="120"/>
      <c r="EHD40" s="177"/>
      <c r="EHE40" s="120"/>
      <c r="EHF40" s="177"/>
      <c r="EHG40" s="120"/>
      <c r="EHH40" s="177"/>
      <c r="EHI40" s="120"/>
      <c r="EHJ40" s="177"/>
      <c r="EHK40" s="120"/>
      <c r="EHL40" s="177"/>
      <c r="EHM40" s="120"/>
      <c r="EHN40" s="177"/>
      <c r="EHO40" s="120"/>
      <c r="EHP40" s="177"/>
      <c r="EHQ40" s="120"/>
      <c r="EHR40" s="177"/>
      <c r="EHS40" s="120"/>
      <c r="EHT40" s="177"/>
      <c r="EHU40" s="120"/>
      <c r="EHV40" s="177"/>
      <c r="EHW40" s="120"/>
      <c r="EHX40" s="177"/>
      <c r="EHY40" s="120"/>
      <c r="EHZ40" s="177"/>
      <c r="EIA40" s="120"/>
      <c r="EIB40" s="177"/>
      <c r="EIC40" s="120"/>
      <c r="EID40" s="177"/>
      <c r="EIE40" s="120"/>
      <c r="EIF40" s="177"/>
      <c r="EIG40" s="120"/>
      <c r="EIH40" s="177"/>
      <c r="EII40" s="120"/>
      <c r="EIJ40" s="177"/>
      <c r="EIK40" s="120"/>
      <c r="EIL40" s="177"/>
      <c r="EIM40" s="120"/>
      <c r="EIN40" s="177"/>
      <c r="EIO40" s="120"/>
      <c r="EIP40" s="177"/>
      <c r="EIQ40" s="120"/>
      <c r="EIR40" s="177"/>
      <c r="EIS40" s="120"/>
      <c r="EIT40" s="177"/>
      <c r="EIU40" s="120"/>
      <c r="EIV40" s="177"/>
      <c r="EIW40" s="120"/>
      <c r="EIX40" s="177"/>
      <c r="EIY40" s="120"/>
      <c r="EIZ40" s="177"/>
      <c r="EJA40" s="120"/>
      <c r="EJB40" s="177"/>
      <c r="EJC40" s="120"/>
      <c r="EJD40" s="177"/>
      <c r="EJE40" s="120"/>
      <c r="EJF40" s="177"/>
      <c r="EJG40" s="120"/>
      <c r="EJH40" s="177"/>
      <c r="EJI40" s="120"/>
      <c r="EJJ40" s="177"/>
      <c r="EJK40" s="120"/>
      <c r="EJL40" s="177"/>
      <c r="EJM40" s="120"/>
      <c r="EJN40" s="177"/>
      <c r="EJO40" s="120"/>
      <c r="EJP40" s="177"/>
      <c r="EJQ40" s="120"/>
      <c r="EJR40" s="177"/>
      <c r="EJS40" s="120"/>
      <c r="EJT40" s="177"/>
      <c r="EJU40" s="120"/>
      <c r="EJV40" s="177"/>
      <c r="EJW40" s="120"/>
      <c r="EJX40" s="177"/>
      <c r="EJY40" s="120"/>
      <c r="EJZ40" s="177"/>
      <c r="EKA40" s="120"/>
      <c r="EKB40" s="177"/>
      <c r="EKC40" s="120"/>
      <c r="EKD40" s="177"/>
      <c r="EKE40" s="120"/>
      <c r="EKF40" s="177"/>
      <c r="EKG40" s="120"/>
      <c r="EKH40" s="177"/>
      <c r="EKI40" s="120"/>
      <c r="EKJ40" s="177"/>
      <c r="EKK40" s="120"/>
      <c r="EKL40" s="177"/>
      <c r="EKM40" s="120"/>
      <c r="EKN40" s="177"/>
      <c r="EKO40" s="120"/>
      <c r="EKP40" s="177"/>
      <c r="EKQ40" s="120"/>
      <c r="EKR40" s="177"/>
      <c r="EKS40" s="120"/>
      <c r="EKT40" s="177"/>
      <c r="EKU40" s="120"/>
      <c r="EKV40" s="177"/>
      <c r="EKW40" s="120"/>
      <c r="EKX40" s="177"/>
      <c r="EKY40" s="120"/>
      <c r="EKZ40" s="177"/>
      <c r="ELA40" s="120"/>
      <c r="ELB40" s="177"/>
      <c r="ELC40" s="120"/>
      <c r="ELD40" s="177"/>
      <c r="ELE40" s="120"/>
      <c r="ELF40" s="177"/>
      <c r="ELG40" s="120"/>
      <c r="ELH40" s="177"/>
      <c r="ELI40" s="120"/>
      <c r="ELJ40" s="177"/>
      <c r="ELK40" s="120"/>
      <c r="ELL40" s="177"/>
      <c r="ELM40" s="120"/>
      <c r="ELN40" s="177"/>
      <c r="ELO40" s="120"/>
      <c r="ELP40" s="177"/>
      <c r="ELQ40" s="120"/>
      <c r="ELR40" s="177"/>
      <c r="ELS40" s="120"/>
      <c r="ELT40" s="177"/>
      <c r="ELU40" s="120"/>
      <c r="ELV40" s="177"/>
      <c r="ELW40" s="120"/>
      <c r="ELX40" s="177"/>
      <c r="ELY40" s="120"/>
      <c r="ELZ40" s="177"/>
      <c r="EMA40" s="120"/>
      <c r="EMB40" s="177"/>
      <c r="EMC40" s="120"/>
      <c r="EMD40" s="177"/>
      <c r="EME40" s="120"/>
      <c r="EMF40" s="177"/>
      <c r="EMG40" s="120"/>
      <c r="EMH40" s="177"/>
      <c r="EMI40" s="120"/>
      <c r="EMJ40" s="177"/>
      <c r="EMK40" s="120"/>
      <c r="EML40" s="177"/>
      <c r="EMM40" s="120"/>
      <c r="EMN40" s="177"/>
      <c r="EMO40" s="120"/>
      <c r="EMP40" s="177"/>
      <c r="EMQ40" s="120"/>
      <c r="EMR40" s="177"/>
      <c r="EMS40" s="120"/>
      <c r="EMT40" s="177"/>
      <c r="EMU40" s="120"/>
      <c r="EMV40" s="177"/>
      <c r="EMW40" s="120"/>
      <c r="EMX40" s="177"/>
      <c r="EMY40" s="120"/>
      <c r="EMZ40" s="177"/>
      <c r="ENA40" s="120"/>
      <c r="ENB40" s="177"/>
      <c r="ENC40" s="120"/>
      <c r="END40" s="177"/>
      <c r="ENE40" s="120"/>
      <c r="ENF40" s="177"/>
      <c r="ENG40" s="120"/>
      <c r="ENH40" s="177"/>
      <c r="ENI40" s="120"/>
      <c r="ENJ40" s="177"/>
      <c r="ENK40" s="120"/>
      <c r="ENL40" s="177"/>
      <c r="ENM40" s="120"/>
      <c r="ENN40" s="177"/>
      <c r="ENO40" s="120"/>
      <c r="ENP40" s="177"/>
      <c r="ENQ40" s="120"/>
      <c r="ENR40" s="177"/>
      <c r="ENS40" s="120"/>
      <c r="ENT40" s="177"/>
      <c r="ENU40" s="120"/>
      <c r="ENV40" s="177"/>
      <c r="ENW40" s="120"/>
      <c r="ENX40" s="177"/>
      <c r="ENY40" s="120"/>
      <c r="ENZ40" s="177"/>
      <c r="EOA40" s="120"/>
      <c r="EOB40" s="177"/>
      <c r="EOC40" s="120"/>
      <c r="EOD40" s="177"/>
      <c r="EOE40" s="120"/>
      <c r="EOF40" s="177"/>
      <c r="EOG40" s="120"/>
      <c r="EOH40" s="177"/>
      <c r="EOI40" s="120"/>
      <c r="EOJ40" s="177"/>
      <c r="EOK40" s="120"/>
      <c r="EOL40" s="177"/>
      <c r="EOM40" s="120"/>
      <c r="EON40" s="177"/>
      <c r="EOO40" s="120"/>
      <c r="EOP40" s="177"/>
      <c r="EOQ40" s="120"/>
      <c r="EOR40" s="177"/>
      <c r="EOS40" s="120"/>
      <c r="EOT40" s="177"/>
      <c r="EOU40" s="120"/>
      <c r="EOV40" s="177"/>
      <c r="EOW40" s="120"/>
      <c r="EOX40" s="177"/>
      <c r="EOY40" s="120"/>
      <c r="EOZ40" s="177"/>
      <c r="EPA40" s="120"/>
      <c r="EPB40" s="177"/>
      <c r="EPC40" s="120"/>
      <c r="EPD40" s="177"/>
      <c r="EPE40" s="120"/>
      <c r="EPF40" s="177"/>
      <c r="EPG40" s="120"/>
      <c r="EPH40" s="177"/>
      <c r="EPI40" s="120"/>
      <c r="EPJ40" s="177"/>
      <c r="EPK40" s="120"/>
      <c r="EPL40" s="177"/>
      <c r="EPM40" s="120"/>
      <c r="EPN40" s="177"/>
      <c r="EPO40" s="120"/>
      <c r="EPP40" s="177"/>
      <c r="EPQ40" s="120"/>
      <c r="EPR40" s="177"/>
      <c r="EPS40" s="120"/>
      <c r="EPT40" s="177"/>
      <c r="EPU40" s="120"/>
      <c r="EPV40" s="177"/>
      <c r="EPW40" s="120"/>
      <c r="EPX40" s="177"/>
      <c r="EPY40" s="120"/>
      <c r="EPZ40" s="177"/>
      <c r="EQA40" s="120"/>
      <c r="EQB40" s="177"/>
      <c r="EQC40" s="120"/>
      <c r="EQD40" s="177"/>
      <c r="EQE40" s="120"/>
      <c r="EQF40" s="177"/>
      <c r="EQG40" s="120"/>
      <c r="EQH40" s="177"/>
      <c r="EQI40" s="120"/>
      <c r="EQJ40" s="177"/>
      <c r="EQK40" s="120"/>
      <c r="EQL40" s="177"/>
      <c r="EQM40" s="120"/>
      <c r="EQN40" s="177"/>
      <c r="EQO40" s="120"/>
      <c r="EQP40" s="177"/>
      <c r="EQQ40" s="120"/>
      <c r="EQR40" s="177"/>
      <c r="EQS40" s="120"/>
      <c r="EQT40" s="177"/>
      <c r="EQU40" s="120"/>
      <c r="EQV40" s="177"/>
      <c r="EQW40" s="120"/>
      <c r="EQX40" s="177"/>
      <c r="EQY40" s="120"/>
      <c r="EQZ40" s="177"/>
      <c r="ERA40" s="120"/>
      <c r="ERB40" s="177"/>
      <c r="ERC40" s="120"/>
      <c r="ERD40" s="177"/>
      <c r="ERE40" s="120"/>
      <c r="ERF40" s="177"/>
      <c r="ERG40" s="120"/>
      <c r="ERH40" s="177"/>
      <c r="ERI40" s="120"/>
      <c r="ERJ40" s="177"/>
      <c r="ERK40" s="120"/>
      <c r="ERL40" s="177"/>
      <c r="ERM40" s="120"/>
      <c r="ERN40" s="177"/>
      <c r="ERO40" s="120"/>
      <c r="ERP40" s="177"/>
      <c r="ERQ40" s="120"/>
      <c r="ERR40" s="177"/>
      <c r="ERS40" s="120"/>
      <c r="ERT40" s="177"/>
      <c r="ERU40" s="120"/>
      <c r="ERV40" s="177"/>
      <c r="ERW40" s="120"/>
      <c r="ERX40" s="177"/>
      <c r="ERY40" s="120"/>
      <c r="ERZ40" s="177"/>
      <c r="ESA40" s="120"/>
      <c r="ESB40" s="177"/>
      <c r="ESC40" s="120"/>
      <c r="ESD40" s="177"/>
      <c r="ESE40" s="120"/>
      <c r="ESF40" s="177"/>
      <c r="ESG40" s="120"/>
      <c r="ESH40" s="177"/>
      <c r="ESI40" s="120"/>
      <c r="ESJ40" s="177"/>
      <c r="ESK40" s="120"/>
      <c r="ESL40" s="177"/>
      <c r="ESM40" s="120"/>
      <c r="ESN40" s="177"/>
      <c r="ESO40" s="120"/>
      <c r="ESP40" s="177"/>
      <c r="ESQ40" s="120"/>
      <c r="ESR40" s="177"/>
      <c r="ESS40" s="120"/>
      <c r="EST40" s="177"/>
      <c r="ESU40" s="120"/>
      <c r="ESV40" s="177"/>
      <c r="ESW40" s="120"/>
      <c r="ESX40" s="177"/>
      <c r="ESY40" s="120"/>
      <c r="ESZ40" s="177"/>
      <c r="ETA40" s="120"/>
      <c r="ETB40" s="177"/>
      <c r="ETC40" s="120"/>
      <c r="ETD40" s="177"/>
      <c r="ETE40" s="120"/>
      <c r="ETF40" s="177"/>
      <c r="ETG40" s="120"/>
      <c r="ETH40" s="177"/>
      <c r="ETI40" s="120"/>
      <c r="ETJ40" s="177"/>
      <c r="ETK40" s="120"/>
      <c r="ETL40" s="177"/>
      <c r="ETM40" s="120"/>
      <c r="ETN40" s="177"/>
      <c r="ETO40" s="120"/>
      <c r="ETP40" s="177"/>
      <c r="ETQ40" s="120"/>
      <c r="ETR40" s="177"/>
      <c r="ETS40" s="120"/>
      <c r="ETT40" s="177"/>
      <c r="ETU40" s="120"/>
      <c r="ETV40" s="177"/>
      <c r="ETW40" s="120"/>
      <c r="ETX40" s="177"/>
      <c r="ETY40" s="120"/>
      <c r="ETZ40" s="177"/>
      <c r="EUA40" s="120"/>
      <c r="EUB40" s="177"/>
      <c r="EUC40" s="120"/>
      <c r="EUD40" s="177"/>
      <c r="EUE40" s="120"/>
      <c r="EUF40" s="177"/>
      <c r="EUG40" s="120"/>
      <c r="EUH40" s="177"/>
      <c r="EUI40" s="120"/>
      <c r="EUJ40" s="177"/>
      <c r="EUK40" s="120"/>
      <c r="EUL40" s="177"/>
      <c r="EUM40" s="120"/>
      <c r="EUN40" s="177"/>
      <c r="EUO40" s="120"/>
      <c r="EUP40" s="177"/>
      <c r="EUQ40" s="120"/>
      <c r="EUR40" s="177"/>
      <c r="EUS40" s="120"/>
      <c r="EUT40" s="177"/>
      <c r="EUU40" s="120"/>
      <c r="EUV40" s="177"/>
      <c r="EUW40" s="120"/>
      <c r="EUX40" s="177"/>
      <c r="EUY40" s="120"/>
      <c r="EUZ40" s="177"/>
      <c r="EVA40" s="120"/>
      <c r="EVB40" s="177"/>
      <c r="EVC40" s="120"/>
      <c r="EVD40" s="177"/>
      <c r="EVE40" s="120"/>
      <c r="EVF40" s="177"/>
      <c r="EVG40" s="120"/>
      <c r="EVH40" s="177"/>
      <c r="EVI40" s="120"/>
      <c r="EVJ40" s="177"/>
      <c r="EVK40" s="120"/>
      <c r="EVL40" s="177"/>
      <c r="EVM40" s="120"/>
      <c r="EVN40" s="177"/>
      <c r="EVO40" s="120"/>
      <c r="EVP40" s="177"/>
      <c r="EVQ40" s="120"/>
      <c r="EVR40" s="177"/>
      <c r="EVS40" s="120"/>
      <c r="EVT40" s="177"/>
      <c r="EVU40" s="120"/>
      <c r="EVV40" s="177"/>
      <c r="EVW40" s="120"/>
      <c r="EVX40" s="177"/>
      <c r="EVY40" s="120"/>
      <c r="EVZ40" s="177"/>
      <c r="EWA40" s="120"/>
      <c r="EWB40" s="177"/>
      <c r="EWC40" s="120"/>
      <c r="EWD40" s="177"/>
      <c r="EWE40" s="120"/>
      <c r="EWF40" s="177"/>
      <c r="EWG40" s="120"/>
      <c r="EWH40" s="177"/>
      <c r="EWI40" s="120"/>
      <c r="EWJ40" s="177"/>
      <c r="EWK40" s="120"/>
      <c r="EWL40" s="177"/>
      <c r="EWM40" s="120"/>
      <c r="EWN40" s="177"/>
      <c r="EWO40" s="120"/>
      <c r="EWP40" s="177"/>
      <c r="EWQ40" s="120"/>
      <c r="EWR40" s="177"/>
      <c r="EWS40" s="120"/>
      <c r="EWT40" s="177"/>
      <c r="EWU40" s="120"/>
      <c r="EWV40" s="177"/>
      <c r="EWW40" s="120"/>
      <c r="EWX40" s="177"/>
      <c r="EWY40" s="120"/>
      <c r="EWZ40" s="177"/>
      <c r="EXA40" s="120"/>
      <c r="EXB40" s="177"/>
      <c r="EXC40" s="120"/>
      <c r="EXD40" s="177"/>
      <c r="EXE40" s="120"/>
      <c r="EXF40" s="177"/>
      <c r="EXG40" s="120"/>
      <c r="EXH40" s="177"/>
      <c r="EXI40" s="120"/>
      <c r="EXJ40" s="177"/>
      <c r="EXK40" s="120"/>
      <c r="EXL40" s="177"/>
      <c r="EXM40" s="120"/>
      <c r="EXN40" s="177"/>
      <c r="EXO40" s="120"/>
      <c r="EXP40" s="177"/>
      <c r="EXQ40" s="120"/>
      <c r="EXR40" s="177"/>
      <c r="EXS40" s="120"/>
      <c r="EXT40" s="177"/>
      <c r="EXU40" s="120"/>
      <c r="EXV40" s="177"/>
      <c r="EXW40" s="120"/>
      <c r="EXX40" s="177"/>
      <c r="EXY40" s="120"/>
      <c r="EXZ40" s="177"/>
      <c r="EYA40" s="120"/>
      <c r="EYB40" s="177"/>
      <c r="EYC40" s="120"/>
      <c r="EYD40" s="177"/>
      <c r="EYE40" s="120"/>
      <c r="EYF40" s="177"/>
      <c r="EYG40" s="120"/>
      <c r="EYH40" s="177"/>
      <c r="EYI40" s="120"/>
      <c r="EYJ40" s="177"/>
      <c r="EYK40" s="120"/>
      <c r="EYL40" s="177"/>
      <c r="EYM40" s="120"/>
      <c r="EYN40" s="177"/>
      <c r="EYO40" s="120"/>
      <c r="EYP40" s="177"/>
      <c r="EYQ40" s="120"/>
      <c r="EYR40" s="177"/>
      <c r="EYS40" s="120"/>
      <c r="EYT40" s="177"/>
      <c r="EYU40" s="120"/>
      <c r="EYV40" s="177"/>
      <c r="EYW40" s="120"/>
      <c r="EYX40" s="177"/>
      <c r="EYY40" s="120"/>
      <c r="EYZ40" s="177"/>
      <c r="EZA40" s="120"/>
      <c r="EZB40" s="177"/>
      <c r="EZC40" s="120"/>
      <c r="EZD40" s="177"/>
      <c r="EZE40" s="120"/>
      <c r="EZF40" s="177"/>
      <c r="EZG40" s="120"/>
      <c r="EZH40" s="177"/>
      <c r="EZI40" s="120"/>
      <c r="EZJ40" s="177"/>
      <c r="EZK40" s="120"/>
      <c r="EZL40" s="177"/>
      <c r="EZM40" s="120"/>
      <c r="EZN40" s="177"/>
      <c r="EZO40" s="120"/>
      <c r="EZP40" s="177"/>
      <c r="EZQ40" s="120"/>
      <c r="EZR40" s="177"/>
      <c r="EZS40" s="120"/>
      <c r="EZT40" s="177"/>
      <c r="EZU40" s="120"/>
      <c r="EZV40" s="177"/>
      <c r="EZW40" s="120"/>
      <c r="EZX40" s="177"/>
      <c r="EZY40" s="120"/>
      <c r="EZZ40" s="177"/>
      <c r="FAA40" s="120"/>
      <c r="FAB40" s="177"/>
      <c r="FAC40" s="120"/>
      <c r="FAD40" s="177"/>
      <c r="FAE40" s="120"/>
      <c r="FAF40" s="177"/>
      <c r="FAG40" s="120"/>
      <c r="FAH40" s="177"/>
      <c r="FAI40" s="120"/>
      <c r="FAJ40" s="177"/>
      <c r="FAK40" s="120"/>
      <c r="FAL40" s="177"/>
      <c r="FAM40" s="120"/>
      <c r="FAN40" s="177"/>
      <c r="FAO40" s="120"/>
      <c r="FAP40" s="177"/>
      <c r="FAQ40" s="120"/>
      <c r="FAR40" s="177"/>
      <c r="FAS40" s="120"/>
      <c r="FAT40" s="177"/>
      <c r="FAU40" s="120"/>
      <c r="FAV40" s="177"/>
      <c r="FAW40" s="120"/>
      <c r="FAX40" s="177"/>
      <c r="FAY40" s="120"/>
      <c r="FAZ40" s="177"/>
      <c r="FBA40" s="120"/>
      <c r="FBB40" s="177"/>
      <c r="FBC40" s="120"/>
      <c r="FBD40" s="177"/>
      <c r="FBE40" s="120"/>
      <c r="FBF40" s="177"/>
      <c r="FBG40" s="120"/>
      <c r="FBH40" s="177"/>
      <c r="FBI40" s="120"/>
      <c r="FBJ40" s="177"/>
      <c r="FBK40" s="120"/>
      <c r="FBL40" s="177"/>
      <c r="FBM40" s="120"/>
      <c r="FBN40" s="177"/>
      <c r="FBO40" s="120"/>
      <c r="FBP40" s="177"/>
      <c r="FBQ40" s="120"/>
      <c r="FBR40" s="177"/>
      <c r="FBS40" s="120"/>
      <c r="FBT40" s="177"/>
      <c r="FBU40" s="120"/>
      <c r="FBV40" s="177"/>
      <c r="FBW40" s="120"/>
      <c r="FBX40" s="177"/>
      <c r="FBY40" s="120"/>
      <c r="FBZ40" s="177"/>
      <c r="FCA40" s="120"/>
      <c r="FCB40" s="177"/>
      <c r="FCC40" s="120"/>
      <c r="FCD40" s="177"/>
      <c r="FCE40" s="120"/>
      <c r="FCF40" s="177"/>
      <c r="FCG40" s="120"/>
      <c r="FCH40" s="177"/>
      <c r="FCI40" s="120"/>
      <c r="FCJ40" s="177"/>
      <c r="FCK40" s="120"/>
      <c r="FCL40" s="177"/>
      <c r="FCM40" s="120"/>
      <c r="FCN40" s="177"/>
      <c r="FCO40" s="120"/>
      <c r="FCP40" s="177"/>
      <c r="FCQ40" s="120"/>
      <c r="FCR40" s="177"/>
      <c r="FCS40" s="120"/>
      <c r="FCT40" s="177"/>
      <c r="FCU40" s="120"/>
      <c r="FCV40" s="177"/>
      <c r="FCW40" s="120"/>
      <c r="FCX40" s="177"/>
      <c r="FCY40" s="120"/>
      <c r="FCZ40" s="177"/>
      <c r="FDA40" s="120"/>
      <c r="FDB40" s="177"/>
      <c r="FDC40" s="120"/>
      <c r="FDD40" s="177"/>
      <c r="FDE40" s="120"/>
      <c r="FDF40" s="177"/>
      <c r="FDG40" s="120"/>
      <c r="FDH40" s="177"/>
      <c r="FDI40" s="120"/>
      <c r="FDJ40" s="177"/>
      <c r="FDK40" s="120"/>
      <c r="FDL40" s="177"/>
      <c r="FDM40" s="120"/>
      <c r="FDN40" s="177"/>
      <c r="FDO40" s="120"/>
      <c r="FDP40" s="177"/>
      <c r="FDQ40" s="120"/>
      <c r="FDR40" s="177"/>
      <c r="FDS40" s="120"/>
      <c r="FDT40" s="177"/>
      <c r="FDU40" s="120"/>
      <c r="FDV40" s="177"/>
      <c r="FDW40" s="120"/>
      <c r="FDX40" s="177"/>
      <c r="FDY40" s="120"/>
      <c r="FDZ40" s="177"/>
      <c r="FEA40" s="120"/>
      <c r="FEB40" s="177"/>
      <c r="FEC40" s="120"/>
      <c r="FED40" s="177"/>
      <c r="FEE40" s="120"/>
      <c r="FEF40" s="177"/>
      <c r="FEG40" s="120"/>
      <c r="FEH40" s="177"/>
      <c r="FEI40" s="120"/>
      <c r="FEJ40" s="177"/>
      <c r="FEK40" s="120"/>
      <c r="FEL40" s="177"/>
      <c r="FEM40" s="120"/>
      <c r="FEN40" s="177"/>
      <c r="FEO40" s="120"/>
      <c r="FEP40" s="177"/>
      <c r="FEQ40" s="120"/>
      <c r="FER40" s="177"/>
      <c r="FES40" s="120"/>
      <c r="FET40" s="177"/>
      <c r="FEU40" s="120"/>
      <c r="FEV40" s="177"/>
      <c r="FEW40" s="120"/>
      <c r="FEX40" s="177"/>
      <c r="FEY40" s="120"/>
      <c r="FEZ40" s="177"/>
      <c r="FFA40" s="120"/>
      <c r="FFB40" s="177"/>
      <c r="FFC40" s="120"/>
      <c r="FFD40" s="177"/>
      <c r="FFE40" s="120"/>
      <c r="FFF40" s="177"/>
      <c r="FFG40" s="120"/>
      <c r="FFH40" s="177"/>
      <c r="FFI40" s="120"/>
      <c r="FFJ40" s="177"/>
      <c r="FFK40" s="120"/>
      <c r="FFL40" s="177"/>
      <c r="FFM40" s="120"/>
      <c r="FFN40" s="177"/>
      <c r="FFO40" s="120"/>
      <c r="FFP40" s="177"/>
      <c r="FFQ40" s="120"/>
      <c r="FFR40" s="177"/>
      <c r="FFS40" s="120"/>
      <c r="FFT40" s="177"/>
      <c r="FFU40" s="120"/>
      <c r="FFV40" s="177"/>
      <c r="FFW40" s="120"/>
      <c r="FFX40" s="177"/>
      <c r="FFY40" s="120"/>
      <c r="FFZ40" s="177"/>
      <c r="FGA40" s="120"/>
      <c r="FGB40" s="177"/>
      <c r="FGC40" s="120"/>
      <c r="FGD40" s="177"/>
      <c r="FGE40" s="120"/>
      <c r="FGF40" s="177"/>
      <c r="FGG40" s="120"/>
      <c r="FGH40" s="177"/>
      <c r="FGI40" s="120"/>
      <c r="FGJ40" s="177"/>
      <c r="FGK40" s="120"/>
      <c r="FGL40" s="177"/>
      <c r="FGM40" s="120"/>
      <c r="FGN40" s="177"/>
      <c r="FGO40" s="120"/>
      <c r="FGP40" s="177"/>
      <c r="FGQ40" s="120"/>
      <c r="FGR40" s="177"/>
      <c r="FGS40" s="120"/>
      <c r="FGT40" s="177"/>
      <c r="FGU40" s="120"/>
      <c r="FGV40" s="177"/>
      <c r="FGW40" s="120"/>
      <c r="FGX40" s="177"/>
      <c r="FGY40" s="120"/>
      <c r="FGZ40" s="177"/>
      <c r="FHA40" s="120"/>
      <c r="FHB40" s="177"/>
      <c r="FHC40" s="120"/>
      <c r="FHD40" s="177"/>
      <c r="FHE40" s="120"/>
      <c r="FHF40" s="177"/>
      <c r="FHG40" s="120"/>
      <c r="FHH40" s="177"/>
      <c r="FHI40" s="120"/>
      <c r="FHJ40" s="177"/>
      <c r="FHK40" s="120"/>
      <c r="FHL40" s="177"/>
      <c r="FHM40" s="120"/>
      <c r="FHN40" s="177"/>
      <c r="FHO40" s="120"/>
      <c r="FHP40" s="177"/>
      <c r="FHQ40" s="120"/>
      <c r="FHR40" s="177"/>
      <c r="FHS40" s="120"/>
      <c r="FHT40" s="177"/>
      <c r="FHU40" s="120"/>
      <c r="FHV40" s="177"/>
      <c r="FHW40" s="120"/>
      <c r="FHX40" s="177"/>
      <c r="FHY40" s="120"/>
      <c r="FHZ40" s="177"/>
      <c r="FIA40" s="120"/>
      <c r="FIB40" s="177"/>
      <c r="FIC40" s="120"/>
      <c r="FID40" s="177"/>
      <c r="FIE40" s="120"/>
      <c r="FIF40" s="177"/>
      <c r="FIG40" s="120"/>
      <c r="FIH40" s="177"/>
      <c r="FII40" s="120"/>
      <c r="FIJ40" s="177"/>
      <c r="FIK40" s="120"/>
      <c r="FIL40" s="177"/>
      <c r="FIM40" s="120"/>
      <c r="FIN40" s="177"/>
      <c r="FIO40" s="120"/>
      <c r="FIP40" s="177"/>
      <c r="FIQ40" s="120"/>
      <c r="FIR40" s="177"/>
      <c r="FIS40" s="120"/>
      <c r="FIT40" s="177"/>
      <c r="FIU40" s="120"/>
      <c r="FIV40" s="177"/>
      <c r="FIW40" s="120"/>
      <c r="FIX40" s="177"/>
      <c r="FIY40" s="120"/>
      <c r="FIZ40" s="177"/>
      <c r="FJA40" s="120"/>
      <c r="FJB40" s="177"/>
      <c r="FJC40" s="120"/>
      <c r="FJD40" s="177"/>
      <c r="FJE40" s="120"/>
      <c r="FJF40" s="177"/>
      <c r="FJG40" s="120"/>
      <c r="FJH40" s="177"/>
      <c r="FJI40" s="120"/>
      <c r="FJJ40" s="177"/>
      <c r="FJK40" s="120"/>
      <c r="FJL40" s="177"/>
      <c r="FJM40" s="120"/>
      <c r="FJN40" s="177"/>
      <c r="FJO40" s="120"/>
      <c r="FJP40" s="177"/>
      <c r="FJQ40" s="120"/>
      <c r="FJR40" s="177"/>
      <c r="FJS40" s="120"/>
      <c r="FJT40" s="177"/>
      <c r="FJU40" s="120"/>
      <c r="FJV40" s="177"/>
      <c r="FJW40" s="120"/>
      <c r="FJX40" s="177"/>
      <c r="FJY40" s="120"/>
      <c r="FJZ40" s="177"/>
      <c r="FKA40" s="120"/>
      <c r="FKB40" s="177"/>
      <c r="FKC40" s="120"/>
      <c r="FKD40" s="177"/>
      <c r="FKE40" s="120"/>
      <c r="FKF40" s="177"/>
      <c r="FKG40" s="120"/>
      <c r="FKH40" s="177"/>
      <c r="FKI40" s="120"/>
      <c r="FKJ40" s="177"/>
      <c r="FKK40" s="120"/>
      <c r="FKL40" s="177"/>
      <c r="FKM40" s="120"/>
      <c r="FKN40" s="177"/>
      <c r="FKO40" s="120"/>
      <c r="FKP40" s="177"/>
      <c r="FKQ40" s="120"/>
      <c r="FKR40" s="177"/>
      <c r="FKS40" s="120"/>
      <c r="FKT40" s="177"/>
      <c r="FKU40" s="120"/>
      <c r="FKV40" s="177"/>
      <c r="FKW40" s="120"/>
      <c r="FKX40" s="177"/>
      <c r="FKY40" s="120"/>
      <c r="FKZ40" s="177"/>
      <c r="FLA40" s="120"/>
      <c r="FLB40" s="177"/>
      <c r="FLC40" s="120"/>
      <c r="FLD40" s="177"/>
      <c r="FLE40" s="120"/>
      <c r="FLF40" s="177"/>
      <c r="FLG40" s="120"/>
      <c r="FLH40" s="177"/>
      <c r="FLI40" s="120"/>
      <c r="FLJ40" s="177"/>
      <c r="FLK40" s="120"/>
      <c r="FLL40" s="177"/>
      <c r="FLM40" s="120"/>
      <c r="FLN40" s="177"/>
      <c r="FLO40" s="120"/>
      <c r="FLP40" s="177"/>
      <c r="FLQ40" s="120"/>
      <c r="FLR40" s="177"/>
      <c r="FLS40" s="120"/>
      <c r="FLT40" s="177"/>
      <c r="FLU40" s="120"/>
      <c r="FLV40" s="177"/>
      <c r="FLW40" s="120"/>
      <c r="FLX40" s="177"/>
      <c r="FLY40" s="120"/>
      <c r="FLZ40" s="177"/>
      <c r="FMA40" s="120"/>
      <c r="FMB40" s="177"/>
      <c r="FMC40" s="120"/>
      <c r="FMD40" s="177"/>
      <c r="FME40" s="120"/>
      <c r="FMF40" s="177"/>
      <c r="FMG40" s="120"/>
      <c r="FMH40" s="177"/>
      <c r="FMI40" s="120"/>
      <c r="FMJ40" s="177"/>
      <c r="FMK40" s="120"/>
      <c r="FML40" s="177"/>
      <c r="FMM40" s="120"/>
      <c r="FMN40" s="177"/>
      <c r="FMO40" s="120"/>
      <c r="FMP40" s="177"/>
      <c r="FMQ40" s="120"/>
      <c r="FMR40" s="177"/>
      <c r="FMS40" s="120"/>
      <c r="FMT40" s="177"/>
      <c r="FMU40" s="120"/>
      <c r="FMV40" s="177"/>
      <c r="FMW40" s="120"/>
      <c r="FMX40" s="177"/>
      <c r="FMY40" s="120"/>
      <c r="FMZ40" s="177"/>
      <c r="FNA40" s="120"/>
      <c r="FNB40" s="177"/>
      <c r="FNC40" s="120"/>
      <c r="FND40" s="177"/>
      <c r="FNE40" s="120"/>
      <c r="FNF40" s="177"/>
      <c r="FNG40" s="120"/>
      <c r="FNH40" s="177"/>
      <c r="FNI40" s="120"/>
      <c r="FNJ40" s="177"/>
      <c r="FNK40" s="120"/>
      <c r="FNL40" s="177"/>
      <c r="FNM40" s="120"/>
      <c r="FNN40" s="177"/>
      <c r="FNO40" s="120"/>
      <c r="FNP40" s="177"/>
      <c r="FNQ40" s="120"/>
      <c r="FNR40" s="177"/>
      <c r="FNS40" s="120"/>
      <c r="FNT40" s="177"/>
      <c r="FNU40" s="120"/>
      <c r="FNV40" s="177"/>
      <c r="FNW40" s="120"/>
      <c r="FNX40" s="177"/>
      <c r="FNY40" s="120"/>
      <c r="FNZ40" s="177"/>
      <c r="FOA40" s="120"/>
      <c r="FOB40" s="177"/>
      <c r="FOC40" s="120"/>
      <c r="FOD40" s="177"/>
      <c r="FOE40" s="120"/>
      <c r="FOF40" s="177"/>
      <c r="FOG40" s="120"/>
      <c r="FOH40" s="177"/>
      <c r="FOI40" s="120"/>
      <c r="FOJ40" s="177"/>
      <c r="FOK40" s="120"/>
      <c r="FOL40" s="177"/>
      <c r="FOM40" s="120"/>
      <c r="FON40" s="177"/>
      <c r="FOO40" s="120"/>
      <c r="FOP40" s="177"/>
      <c r="FOQ40" s="120"/>
      <c r="FOR40" s="177"/>
      <c r="FOS40" s="120"/>
      <c r="FOT40" s="177"/>
      <c r="FOU40" s="120"/>
      <c r="FOV40" s="177"/>
      <c r="FOW40" s="120"/>
      <c r="FOX40" s="177"/>
      <c r="FOY40" s="120"/>
      <c r="FOZ40" s="177"/>
      <c r="FPA40" s="120"/>
      <c r="FPB40" s="177"/>
      <c r="FPC40" s="120"/>
      <c r="FPD40" s="177"/>
      <c r="FPE40" s="120"/>
      <c r="FPF40" s="177"/>
      <c r="FPG40" s="120"/>
      <c r="FPH40" s="177"/>
      <c r="FPI40" s="120"/>
      <c r="FPJ40" s="177"/>
      <c r="FPK40" s="120"/>
      <c r="FPL40" s="177"/>
      <c r="FPM40" s="120"/>
      <c r="FPN40" s="177"/>
      <c r="FPO40" s="120"/>
      <c r="FPP40" s="177"/>
      <c r="FPQ40" s="120"/>
      <c r="FPR40" s="177"/>
      <c r="FPS40" s="120"/>
      <c r="FPT40" s="177"/>
      <c r="FPU40" s="120"/>
      <c r="FPV40" s="177"/>
      <c r="FPW40" s="120"/>
      <c r="FPX40" s="177"/>
      <c r="FPY40" s="120"/>
      <c r="FPZ40" s="177"/>
      <c r="FQA40" s="120"/>
      <c r="FQB40" s="177"/>
      <c r="FQC40" s="120"/>
      <c r="FQD40" s="177"/>
      <c r="FQE40" s="120"/>
      <c r="FQF40" s="177"/>
      <c r="FQG40" s="120"/>
      <c r="FQH40" s="177"/>
      <c r="FQI40" s="120"/>
      <c r="FQJ40" s="177"/>
      <c r="FQK40" s="120"/>
      <c r="FQL40" s="177"/>
      <c r="FQM40" s="120"/>
      <c r="FQN40" s="177"/>
      <c r="FQO40" s="120"/>
      <c r="FQP40" s="177"/>
      <c r="FQQ40" s="120"/>
      <c r="FQR40" s="177"/>
      <c r="FQS40" s="120"/>
      <c r="FQT40" s="177"/>
      <c r="FQU40" s="120"/>
      <c r="FQV40" s="177"/>
      <c r="FQW40" s="120"/>
      <c r="FQX40" s="177"/>
      <c r="FQY40" s="120"/>
      <c r="FQZ40" s="177"/>
      <c r="FRA40" s="120"/>
      <c r="FRB40" s="177"/>
      <c r="FRC40" s="120"/>
      <c r="FRD40" s="177"/>
      <c r="FRE40" s="120"/>
      <c r="FRF40" s="177"/>
      <c r="FRG40" s="120"/>
      <c r="FRH40" s="177"/>
      <c r="FRI40" s="120"/>
      <c r="FRJ40" s="177"/>
      <c r="FRK40" s="120"/>
      <c r="FRL40" s="177"/>
      <c r="FRM40" s="120"/>
      <c r="FRN40" s="177"/>
      <c r="FRO40" s="120"/>
      <c r="FRP40" s="177"/>
      <c r="FRQ40" s="120"/>
      <c r="FRR40" s="177"/>
      <c r="FRS40" s="120"/>
      <c r="FRT40" s="177"/>
      <c r="FRU40" s="120"/>
      <c r="FRV40" s="177"/>
      <c r="FRW40" s="120"/>
      <c r="FRX40" s="177"/>
      <c r="FRY40" s="120"/>
      <c r="FRZ40" s="177"/>
      <c r="FSA40" s="120"/>
      <c r="FSB40" s="177"/>
      <c r="FSC40" s="120"/>
      <c r="FSD40" s="177"/>
      <c r="FSE40" s="120"/>
      <c r="FSF40" s="177"/>
      <c r="FSG40" s="120"/>
      <c r="FSH40" s="177"/>
      <c r="FSI40" s="120"/>
      <c r="FSJ40" s="177"/>
      <c r="FSK40" s="120"/>
      <c r="FSL40" s="177"/>
      <c r="FSM40" s="120"/>
      <c r="FSN40" s="177"/>
      <c r="FSO40" s="120"/>
      <c r="FSP40" s="177"/>
      <c r="FSQ40" s="120"/>
      <c r="FSR40" s="177"/>
      <c r="FSS40" s="120"/>
      <c r="FST40" s="177"/>
      <c r="FSU40" s="120"/>
      <c r="FSV40" s="177"/>
      <c r="FSW40" s="120"/>
      <c r="FSX40" s="177"/>
      <c r="FSY40" s="120"/>
      <c r="FSZ40" s="177"/>
      <c r="FTA40" s="120"/>
      <c r="FTB40" s="177"/>
      <c r="FTC40" s="120"/>
      <c r="FTD40" s="177"/>
      <c r="FTE40" s="120"/>
      <c r="FTF40" s="177"/>
      <c r="FTG40" s="120"/>
      <c r="FTH40" s="177"/>
      <c r="FTI40" s="120"/>
      <c r="FTJ40" s="177"/>
      <c r="FTK40" s="120"/>
      <c r="FTL40" s="177"/>
      <c r="FTM40" s="120"/>
      <c r="FTN40" s="177"/>
      <c r="FTO40" s="120"/>
      <c r="FTP40" s="177"/>
      <c r="FTQ40" s="120"/>
      <c r="FTR40" s="177"/>
      <c r="FTS40" s="120"/>
      <c r="FTT40" s="177"/>
      <c r="FTU40" s="120"/>
      <c r="FTV40" s="177"/>
      <c r="FTW40" s="120"/>
      <c r="FTX40" s="177"/>
      <c r="FTY40" s="120"/>
      <c r="FTZ40" s="177"/>
      <c r="FUA40" s="120"/>
      <c r="FUB40" s="177"/>
      <c r="FUC40" s="120"/>
      <c r="FUD40" s="177"/>
      <c r="FUE40" s="120"/>
      <c r="FUF40" s="177"/>
      <c r="FUG40" s="120"/>
      <c r="FUH40" s="177"/>
      <c r="FUI40" s="120"/>
      <c r="FUJ40" s="177"/>
      <c r="FUK40" s="120"/>
      <c r="FUL40" s="177"/>
      <c r="FUM40" s="120"/>
      <c r="FUN40" s="177"/>
      <c r="FUO40" s="120"/>
      <c r="FUP40" s="177"/>
      <c r="FUQ40" s="120"/>
      <c r="FUR40" s="177"/>
      <c r="FUS40" s="120"/>
      <c r="FUT40" s="177"/>
      <c r="FUU40" s="120"/>
      <c r="FUV40" s="177"/>
      <c r="FUW40" s="120"/>
      <c r="FUX40" s="177"/>
      <c r="FUY40" s="120"/>
      <c r="FUZ40" s="177"/>
      <c r="FVA40" s="120"/>
      <c r="FVB40" s="177"/>
      <c r="FVC40" s="120"/>
      <c r="FVD40" s="177"/>
      <c r="FVE40" s="120"/>
      <c r="FVF40" s="177"/>
      <c r="FVG40" s="120"/>
      <c r="FVH40" s="177"/>
      <c r="FVI40" s="120"/>
      <c r="FVJ40" s="177"/>
      <c r="FVK40" s="120"/>
      <c r="FVL40" s="177"/>
      <c r="FVM40" s="120"/>
      <c r="FVN40" s="177"/>
      <c r="FVO40" s="120"/>
      <c r="FVP40" s="177"/>
      <c r="FVQ40" s="120"/>
      <c r="FVR40" s="177"/>
      <c r="FVS40" s="120"/>
      <c r="FVT40" s="177"/>
      <c r="FVU40" s="120"/>
      <c r="FVV40" s="177"/>
      <c r="FVW40" s="120"/>
      <c r="FVX40" s="177"/>
      <c r="FVY40" s="120"/>
      <c r="FVZ40" s="177"/>
      <c r="FWA40" s="120"/>
      <c r="FWB40" s="177"/>
      <c r="FWC40" s="120"/>
      <c r="FWD40" s="177"/>
      <c r="FWE40" s="120"/>
      <c r="FWF40" s="177"/>
      <c r="FWG40" s="120"/>
      <c r="FWH40" s="177"/>
      <c r="FWI40" s="120"/>
      <c r="FWJ40" s="177"/>
      <c r="FWK40" s="120"/>
      <c r="FWL40" s="177"/>
      <c r="FWM40" s="120"/>
      <c r="FWN40" s="177"/>
      <c r="FWO40" s="120"/>
      <c r="FWP40" s="177"/>
      <c r="FWQ40" s="120"/>
      <c r="FWR40" s="177"/>
      <c r="FWS40" s="120"/>
      <c r="FWT40" s="177"/>
      <c r="FWU40" s="120"/>
      <c r="FWV40" s="177"/>
      <c r="FWW40" s="120"/>
      <c r="FWX40" s="177"/>
      <c r="FWY40" s="120"/>
      <c r="FWZ40" s="177"/>
      <c r="FXA40" s="120"/>
      <c r="FXB40" s="177"/>
      <c r="FXC40" s="120"/>
      <c r="FXD40" s="177"/>
      <c r="FXE40" s="120"/>
      <c r="FXF40" s="177"/>
      <c r="FXG40" s="120"/>
      <c r="FXH40" s="177"/>
      <c r="FXI40" s="120"/>
      <c r="FXJ40" s="177"/>
      <c r="FXK40" s="120"/>
      <c r="FXL40" s="177"/>
      <c r="FXM40" s="120"/>
      <c r="FXN40" s="177"/>
      <c r="FXO40" s="120"/>
      <c r="FXP40" s="177"/>
      <c r="FXQ40" s="120"/>
      <c r="FXR40" s="177"/>
      <c r="FXS40" s="120"/>
      <c r="FXT40" s="177"/>
      <c r="FXU40" s="120"/>
      <c r="FXV40" s="177"/>
      <c r="FXW40" s="120"/>
      <c r="FXX40" s="177"/>
      <c r="FXY40" s="120"/>
      <c r="FXZ40" s="177"/>
      <c r="FYA40" s="120"/>
      <c r="FYB40" s="177"/>
      <c r="FYC40" s="120"/>
      <c r="FYD40" s="177"/>
      <c r="FYE40" s="120"/>
      <c r="FYF40" s="177"/>
      <c r="FYG40" s="120"/>
      <c r="FYH40" s="177"/>
      <c r="FYI40" s="120"/>
      <c r="FYJ40" s="177"/>
      <c r="FYK40" s="120"/>
      <c r="FYL40" s="177"/>
      <c r="FYM40" s="120"/>
      <c r="FYN40" s="177"/>
      <c r="FYO40" s="120"/>
      <c r="FYP40" s="177"/>
      <c r="FYQ40" s="120"/>
      <c r="FYR40" s="177"/>
      <c r="FYS40" s="120"/>
      <c r="FYT40" s="177"/>
      <c r="FYU40" s="120"/>
      <c r="FYV40" s="177"/>
      <c r="FYW40" s="120"/>
      <c r="FYX40" s="177"/>
      <c r="FYY40" s="120"/>
      <c r="FYZ40" s="177"/>
      <c r="FZA40" s="120"/>
      <c r="FZB40" s="177"/>
      <c r="FZC40" s="120"/>
      <c r="FZD40" s="177"/>
      <c r="FZE40" s="120"/>
      <c r="FZF40" s="177"/>
      <c r="FZG40" s="120"/>
      <c r="FZH40" s="177"/>
      <c r="FZI40" s="120"/>
      <c r="FZJ40" s="177"/>
      <c r="FZK40" s="120"/>
      <c r="FZL40" s="177"/>
      <c r="FZM40" s="120"/>
      <c r="FZN40" s="177"/>
      <c r="FZO40" s="120"/>
      <c r="FZP40" s="177"/>
      <c r="FZQ40" s="120"/>
      <c r="FZR40" s="177"/>
      <c r="FZS40" s="120"/>
      <c r="FZT40" s="177"/>
      <c r="FZU40" s="120"/>
      <c r="FZV40" s="177"/>
      <c r="FZW40" s="120"/>
      <c r="FZX40" s="177"/>
      <c r="FZY40" s="120"/>
      <c r="FZZ40" s="177"/>
      <c r="GAA40" s="120"/>
      <c r="GAB40" s="177"/>
      <c r="GAC40" s="120"/>
      <c r="GAD40" s="177"/>
      <c r="GAE40" s="120"/>
      <c r="GAF40" s="177"/>
      <c r="GAG40" s="120"/>
      <c r="GAH40" s="177"/>
      <c r="GAI40" s="120"/>
      <c r="GAJ40" s="177"/>
      <c r="GAK40" s="120"/>
      <c r="GAL40" s="177"/>
      <c r="GAM40" s="120"/>
      <c r="GAN40" s="177"/>
      <c r="GAO40" s="120"/>
      <c r="GAP40" s="177"/>
      <c r="GAQ40" s="120"/>
      <c r="GAR40" s="177"/>
      <c r="GAS40" s="120"/>
      <c r="GAT40" s="177"/>
      <c r="GAU40" s="120"/>
      <c r="GAV40" s="177"/>
      <c r="GAW40" s="120"/>
      <c r="GAX40" s="177"/>
      <c r="GAY40" s="120"/>
      <c r="GAZ40" s="177"/>
      <c r="GBA40" s="120"/>
      <c r="GBB40" s="177"/>
      <c r="GBC40" s="120"/>
      <c r="GBD40" s="177"/>
      <c r="GBE40" s="120"/>
      <c r="GBF40" s="177"/>
      <c r="GBG40" s="120"/>
      <c r="GBH40" s="177"/>
      <c r="GBI40" s="120"/>
      <c r="GBJ40" s="177"/>
      <c r="GBK40" s="120"/>
      <c r="GBL40" s="177"/>
      <c r="GBM40" s="120"/>
      <c r="GBN40" s="177"/>
      <c r="GBO40" s="120"/>
      <c r="GBP40" s="177"/>
      <c r="GBQ40" s="120"/>
      <c r="GBR40" s="177"/>
      <c r="GBS40" s="120"/>
      <c r="GBT40" s="177"/>
      <c r="GBU40" s="120"/>
      <c r="GBV40" s="177"/>
      <c r="GBW40" s="120"/>
      <c r="GBX40" s="177"/>
      <c r="GBY40" s="120"/>
      <c r="GBZ40" s="177"/>
      <c r="GCA40" s="120"/>
      <c r="GCB40" s="177"/>
      <c r="GCC40" s="120"/>
      <c r="GCD40" s="177"/>
      <c r="GCE40" s="120"/>
      <c r="GCF40" s="177"/>
      <c r="GCG40" s="120"/>
      <c r="GCH40" s="177"/>
      <c r="GCI40" s="120"/>
      <c r="GCJ40" s="177"/>
      <c r="GCK40" s="120"/>
      <c r="GCL40" s="177"/>
      <c r="GCM40" s="120"/>
      <c r="GCN40" s="177"/>
      <c r="GCO40" s="120"/>
      <c r="GCP40" s="177"/>
      <c r="GCQ40" s="120"/>
      <c r="GCR40" s="177"/>
      <c r="GCS40" s="120"/>
      <c r="GCT40" s="177"/>
      <c r="GCU40" s="120"/>
      <c r="GCV40" s="177"/>
      <c r="GCW40" s="120"/>
      <c r="GCX40" s="177"/>
      <c r="GCY40" s="120"/>
      <c r="GCZ40" s="177"/>
      <c r="GDA40" s="120"/>
      <c r="GDB40" s="177"/>
      <c r="GDC40" s="120"/>
      <c r="GDD40" s="177"/>
      <c r="GDE40" s="120"/>
      <c r="GDF40" s="177"/>
      <c r="GDG40" s="120"/>
      <c r="GDH40" s="177"/>
      <c r="GDI40" s="120"/>
      <c r="GDJ40" s="177"/>
      <c r="GDK40" s="120"/>
      <c r="GDL40" s="177"/>
      <c r="GDM40" s="120"/>
      <c r="GDN40" s="177"/>
      <c r="GDO40" s="120"/>
      <c r="GDP40" s="177"/>
      <c r="GDQ40" s="120"/>
      <c r="GDR40" s="177"/>
      <c r="GDS40" s="120"/>
      <c r="GDT40" s="177"/>
      <c r="GDU40" s="120"/>
      <c r="GDV40" s="177"/>
      <c r="GDW40" s="120"/>
      <c r="GDX40" s="177"/>
      <c r="GDY40" s="120"/>
      <c r="GDZ40" s="177"/>
      <c r="GEA40" s="120"/>
      <c r="GEB40" s="177"/>
      <c r="GEC40" s="120"/>
      <c r="GED40" s="177"/>
      <c r="GEE40" s="120"/>
      <c r="GEF40" s="177"/>
      <c r="GEG40" s="120"/>
      <c r="GEH40" s="177"/>
      <c r="GEI40" s="120"/>
      <c r="GEJ40" s="177"/>
      <c r="GEK40" s="120"/>
      <c r="GEL40" s="177"/>
      <c r="GEM40" s="120"/>
      <c r="GEN40" s="177"/>
      <c r="GEO40" s="120"/>
      <c r="GEP40" s="177"/>
      <c r="GEQ40" s="120"/>
      <c r="GER40" s="177"/>
      <c r="GES40" s="120"/>
      <c r="GET40" s="177"/>
      <c r="GEU40" s="120"/>
      <c r="GEV40" s="177"/>
      <c r="GEW40" s="120"/>
      <c r="GEX40" s="177"/>
      <c r="GEY40" s="120"/>
      <c r="GEZ40" s="177"/>
      <c r="GFA40" s="120"/>
      <c r="GFB40" s="177"/>
      <c r="GFC40" s="120"/>
      <c r="GFD40" s="177"/>
      <c r="GFE40" s="120"/>
      <c r="GFF40" s="177"/>
      <c r="GFG40" s="120"/>
      <c r="GFH40" s="177"/>
      <c r="GFI40" s="120"/>
      <c r="GFJ40" s="177"/>
      <c r="GFK40" s="120"/>
      <c r="GFL40" s="177"/>
      <c r="GFM40" s="120"/>
      <c r="GFN40" s="177"/>
      <c r="GFO40" s="120"/>
      <c r="GFP40" s="177"/>
      <c r="GFQ40" s="120"/>
      <c r="GFR40" s="177"/>
      <c r="GFS40" s="120"/>
      <c r="GFT40" s="177"/>
      <c r="GFU40" s="120"/>
      <c r="GFV40" s="177"/>
      <c r="GFW40" s="120"/>
      <c r="GFX40" s="177"/>
      <c r="GFY40" s="120"/>
      <c r="GFZ40" s="177"/>
      <c r="GGA40" s="120"/>
      <c r="GGB40" s="177"/>
      <c r="GGC40" s="120"/>
      <c r="GGD40" s="177"/>
      <c r="GGE40" s="120"/>
      <c r="GGF40" s="177"/>
      <c r="GGG40" s="120"/>
      <c r="GGH40" s="177"/>
      <c r="GGI40" s="120"/>
      <c r="GGJ40" s="177"/>
      <c r="GGK40" s="120"/>
      <c r="GGL40" s="177"/>
      <c r="GGM40" s="120"/>
      <c r="GGN40" s="177"/>
      <c r="GGO40" s="120"/>
      <c r="GGP40" s="177"/>
      <c r="GGQ40" s="120"/>
      <c r="GGR40" s="177"/>
      <c r="GGS40" s="120"/>
      <c r="GGT40" s="177"/>
      <c r="GGU40" s="120"/>
      <c r="GGV40" s="177"/>
      <c r="GGW40" s="120"/>
      <c r="GGX40" s="177"/>
      <c r="GGY40" s="120"/>
      <c r="GGZ40" s="177"/>
      <c r="GHA40" s="120"/>
      <c r="GHB40" s="177"/>
      <c r="GHC40" s="120"/>
      <c r="GHD40" s="177"/>
      <c r="GHE40" s="120"/>
      <c r="GHF40" s="177"/>
      <c r="GHG40" s="120"/>
      <c r="GHH40" s="177"/>
      <c r="GHI40" s="120"/>
      <c r="GHJ40" s="177"/>
      <c r="GHK40" s="120"/>
      <c r="GHL40" s="177"/>
      <c r="GHM40" s="120"/>
      <c r="GHN40" s="177"/>
      <c r="GHO40" s="120"/>
      <c r="GHP40" s="177"/>
      <c r="GHQ40" s="120"/>
      <c r="GHR40" s="177"/>
      <c r="GHS40" s="120"/>
      <c r="GHT40" s="177"/>
      <c r="GHU40" s="120"/>
      <c r="GHV40" s="177"/>
      <c r="GHW40" s="120"/>
      <c r="GHX40" s="177"/>
      <c r="GHY40" s="120"/>
      <c r="GHZ40" s="177"/>
      <c r="GIA40" s="120"/>
      <c r="GIB40" s="177"/>
      <c r="GIC40" s="120"/>
      <c r="GID40" s="177"/>
      <c r="GIE40" s="120"/>
      <c r="GIF40" s="177"/>
      <c r="GIG40" s="120"/>
      <c r="GIH40" s="177"/>
      <c r="GII40" s="120"/>
      <c r="GIJ40" s="177"/>
      <c r="GIK40" s="120"/>
      <c r="GIL40" s="177"/>
      <c r="GIM40" s="120"/>
      <c r="GIN40" s="177"/>
      <c r="GIO40" s="120"/>
      <c r="GIP40" s="177"/>
      <c r="GIQ40" s="120"/>
      <c r="GIR40" s="177"/>
      <c r="GIS40" s="120"/>
      <c r="GIT40" s="177"/>
      <c r="GIU40" s="120"/>
      <c r="GIV40" s="177"/>
      <c r="GIW40" s="120"/>
      <c r="GIX40" s="177"/>
      <c r="GIY40" s="120"/>
      <c r="GIZ40" s="177"/>
      <c r="GJA40" s="120"/>
      <c r="GJB40" s="177"/>
      <c r="GJC40" s="120"/>
      <c r="GJD40" s="177"/>
      <c r="GJE40" s="120"/>
      <c r="GJF40" s="177"/>
      <c r="GJG40" s="120"/>
      <c r="GJH40" s="177"/>
      <c r="GJI40" s="120"/>
      <c r="GJJ40" s="177"/>
      <c r="GJK40" s="120"/>
      <c r="GJL40" s="177"/>
      <c r="GJM40" s="120"/>
      <c r="GJN40" s="177"/>
      <c r="GJO40" s="120"/>
      <c r="GJP40" s="177"/>
      <c r="GJQ40" s="120"/>
      <c r="GJR40" s="177"/>
      <c r="GJS40" s="120"/>
      <c r="GJT40" s="177"/>
      <c r="GJU40" s="120"/>
      <c r="GJV40" s="177"/>
      <c r="GJW40" s="120"/>
      <c r="GJX40" s="177"/>
      <c r="GJY40" s="120"/>
      <c r="GJZ40" s="177"/>
      <c r="GKA40" s="120"/>
      <c r="GKB40" s="177"/>
      <c r="GKC40" s="120"/>
      <c r="GKD40" s="177"/>
      <c r="GKE40" s="120"/>
      <c r="GKF40" s="177"/>
      <c r="GKG40" s="120"/>
      <c r="GKH40" s="177"/>
      <c r="GKI40" s="120"/>
      <c r="GKJ40" s="177"/>
      <c r="GKK40" s="120"/>
      <c r="GKL40" s="177"/>
      <c r="GKM40" s="120"/>
      <c r="GKN40" s="177"/>
      <c r="GKO40" s="120"/>
      <c r="GKP40" s="177"/>
      <c r="GKQ40" s="120"/>
      <c r="GKR40" s="177"/>
      <c r="GKS40" s="120"/>
      <c r="GKT40" s="177"/>
      <c r="GKU40" s="120"/>
      <c r="GKV40" s="177"/>
      <c r="GKW40" s="120"/>
      <c r="GKX40" s="177"/>
      <c r="GKY40" s="120"/>
      <c r="GKZ40" s="177"/>
      <c r="GLA40" s="120"/>
      <c r="GLB40" s="177"/>
      <c r="GLC40" s="120"/>
      <c r="GLD40" s="177"/>
      <c r="GLE40" s="120"/>
      <c r="GLF40" s="177"/>
      <c r="GLG40" s="120"/>
      <c r="GLH40" s="177"/>
      <c r="GLI40" s="120"/>
      <c r="GLJ40" s="177"/>
      <c r="GLK40" s="120"/>
      <c r="GLL40" s="177"/>
      <c r="GLM40" s="120"/>
      <c r="GLN40" s="177"/>
      <c r="GLO40" s="120"/>
      <c r="GLP40" s="177"/>
      <c r="GLQ40" s="120"/>
      <c r="GLR40" s="177"/>
      <c r="GLS40" s="120"/>
      <c r="GLT40" s="177"/>
      <c r="GLU40" s="120"/>
      <c r="GLV40" s="177"/>
      <c r="GLW40" s="120"/>
      <c r="GLX40" s="177"/>
      <c r="GLY40" s="120"/>
      <c r="GLZ40" s="177"/>
      <c r="GMA40" s="120"/>
      <c r="GMB40" s="177"/>
      <c r="GMC40" s="120"/>
      <c r="GMD40" s="177"/>
      <c r="GME40" s="120"/>
      <c r="GMF40" s="177"/>
      <c r="GMG40" s="120"/>
      <c r="GMH40" s="177"/>
      <c r="GMI40" s="120"/>
      <c r="GMJ40" s="177"/>
      <c r="GMK40" s="120"/>
      <c r="GML40" s="177"/>
      <c r="GMM40" s="120"/>
      <c r="GMN40" s="177"/>
      <c r="GMO40" s="120"/>
      <c r="GMP40" s="177"/>
      <c r="GMQ40" s="120"/>
      <c r="GMR40" s="177"/>
      <c r="GMS40" s="120"/>
      <c r="GMT40" s="177"/>
      <c r="GMU40" s="120"/>
      <c r="GMV40" s="177"/>
      <c r="GMW40" s="120"/>
      <c r="GMX40" s="177"/>
      <c r="GMY40" s="120"/>
      <c r="GMZ40" s="177"/>
      <c r="GNA40" s="120"/>
      <c r="GNB40" s="177"/>
      <c r="GNC40" s="120"/>
      <c r="GND40" s="177"/>
      <c r="GNE40" s="120"/>
      <c r="GNF40" s="177"/>
      <c r="GNG40" s="120"/>
      <c r="GNH40" s="177"/>
      <c r="GNI40" s="120"/>
      <c r="GNJ40" s="177"/>
      <c r="GNK40" s="120"/>
      <c r="GNL40" s="177"/>
      <c r="GNM40" s="120"/>
      <c r="GNN40" s="177"/>
      <c r="GNO40" s="120"/>
      <c r="GNP40" s="177"/>
      <c r="GNQ40" s="120"/>
      <c r="GNR40" s="177"/>
      <c r="GNS40" s="120"/>
      <c r="GNT40" s="177"/>
      <c r="GNU40" s="120"/>
      <c r="GNV40" s="177"/>
      <c r="GNW40" s="120"/>
      <c r="GNX40" s="177"/>
      <c r="GNY40" s="120"/>
      <c r="GNZ40" s="177"/>
      <c r="GOA40" s="120"/>
      <c r="GOB40" s="177"/>
      <c r="GOC40" s="120"/>
      <c r="GOD40" s="177"/>
      <c r="GOE40" s="120"/>
      <c r="GOF40" s="177"/>
      <c r="GOG40" s="120"/>
      <c r="GOH40" s="177"/>
      <c r="GOI40" s="120"/>
      <c r="GOJ40" s="177"/>
      <c r="GOK40" s="120"/>
      <c r="GOL40" s="177"/>
      <c r="GOM40" s="120"/>
      <c r="GON40" s="177"/>
      <c r="GOO40" s="120"/>
      <c r="GOP40" s="177"/>
      <c r="GOQ40" s="120"/>
      <c r="GOR40" s="177"/>
      <c r="GOS40" s="120"/>
      <c r="GOT40" s="177"/>
      <c r="GOU40" s="120"/>
      <c r="GOV40" s="177"/>
      <c r="GOW40" s="120"/>
      <c r="GOX40" s="177"/>
      <c r="GOY40" s="120"/>
      <c r="GOZ40" s="177"/>
      <c r="GPA40" s="120"/>
      <c r="GPB40" s="177"/>
      <c r="GPC40" s="120"/>
      <c r="GPD40" s="177"/>
      <c r="GPE40" s="120"/>
      <c r="GPF40" s="177"/>
      <c r="GPG40" s="120"/>
      <c r="GPH40" s="177"/>
      <c r="GPI40" s="120"/>
      <c r="GPJ40" s="177"/>
      <c r="GPK40" s="120"/>
      <c r="GPL40" s="177"/>
      <c r="GPM40" s="120"/>
      <c r="GPN40" s="177"/>
      <c r="GPO40" s="120"/>
      <c r="GPP40" s="177"/>
      <c r="GPQ40" s="120"/>
      <c r="GPR40" s="177"/>
      <c r="GPS40" s="120"/>
      <c r="GPT40" s="177"/>
      <c r="GPU40" s="120"/>
      <c r="GPV40" s="177"/>
      <c r="GPW40" s="120"/>
      <c r="GPX40" s="177"/>
      <c r="GPY40" s="120"/>
      <c r="GPZ40" s="177"/>
      <c r="GQA40" s="120"/>
      <c r="GQB40" s="177"/>
      <c r="GQC40" s="120"/>
      <c r="GQD40" s="177"/>
      <c r="GQE40" s="120"/>
      <c r="GQF40" s="177"/>
      <c r="GQG40" s="120"/>
      <c r="GQH40" s="177"/>
      <c r="GQI40" s="120"/>
      <c r="GQJ40" s="177"/>
      <c r="GQK40" s="120"/>
      <c r="GQL40" s="177"/>
      <c r="GQM40" s="120"/>
      <c r="GQN40" s="177"/>
      <c r="GQO40" s="120"/>
      <c r="GQP40" s="177"/>
      <c r="GQQ40" s="120"/>
      <c r="GQR40" s="177"/>
      <c r="GQS40" s="120"/>
      <c r="GQT40" s="177"/>
      <c r="GQU40" s="120"/>
      <c r="GQV40" s="177"/>
      <c r="GQW40" s="120"/>
      <c r="GQX40" s="177"/>
      <c r="GQY40" s="120"/>
      <c r="GQZ40" s="177"/>
      <c r="GRA40" s="120"/>
      <c r="GRB40" s="177"/>
      <c r="GRC40" s="120"/>
      <c r="GRD40" s="177"/>
      <c r="GRE40" s="120"/>
      <c r="GRF40" s="177"/>
      <c r="GRG40" s="120"/>
      <c r="GRH40" s="177"/>
      <c r="GRI40" s="120"/>
      <c r="GRJ40" s="177"/>
      <c r="GRK40" s="120"/>
      <c r="GRL40" s="177"/>
      <c r="GRM40" s="120"/>
      <c r="GRN40" s="177"/>
      <c r="GRO40" s="120"/>
      <c r="GRP40" s="177"/>
      <c r="GRQ40" s="120"/>
      <c r="GRR40" s="177"/>
      <c r="GRS40" s="120"/>
      <c r="GRT40" s="177"/>
      <c r="GRU40" s="120"/>
      <c r="GRV40" s="177"/>
      <c r="GRW40" s="120"/>
      <c r="GRX40" s="177"/>
      <c r="GRY40" s="120"/>
      <c r="GRZ40" s="177"/>
      <c r="GSA40" s="120"/>
      <c r="GSB40" s="177"/>
      <c r="GSC40" s="120"/>
      <c r="GSD40" s="177"/>
      <c r="GSE40" s="120"/>
      <c r="GSF40" s="177"/>
      <c r="GSG40" s="120"/>
      <c r="GSH40" s="177"/>
      <c r="GSI40" s="120"/>
      <c r="GSJ40" s="177"/>
      <c r="GSK40" s="120"/>
      <c r="GSL40" s="177"/>
      <c r="GSM40" s="120"/>
      <c r="GSN40" s="177"/>
      <c r="GSO40" s="120"/>
      <c r="GSP40" s="177"/>
      <c r="GSQ40" s="120"/>
      <c r="GSR40" s="177"/>
      <c r="GSS40" s="120"/>
      <c r="GST40" s="177"/>
      <c r="GSU40" s="120"/>
      <c r="GSV40" s="177"/>
      <c r="GSW40" s="120"/>
      <c r="GSX40" s="177"/>
      <c r="GSY40" s="120"/>
      <c r="GSZ40" s="177"/>
      <c r="GTA40" s="120"/>
      <c r="GTB40" s="177"/>
      <c r="GTC40" s="120"/>
      <c r="GTD40" s="177"/>
      <c r="GTE40" s="120"/>
      <c r="GTF40" s="177"/>
      <c r="GTG40" s="120"/>
      <c r="GTH40" s="177"/>
      <c r="GTI40" s="120"/>
      <c r="GTJ40" s="177"/>
      <c r="GTK40" s="120"/>
      <c r="GTL40" s="177"/>
      <c r="GTM40" s="120"/>
      <c r="GTN40" s="177"/>
      <c r="GTO40" s="120"/>
      <c r="GTP40" s="177"/>
      <c r="GTQ40" s="120"/>
      <c r="GTR40" s="177"/>
      <c r="GTS40" s="120"/>
      <c r="GTT40" s="177"/>
      <c r="GTU40" s="120"/>
      <c r="GTV40" s="177"/>
      <c r="GTW40" s="120"/>
      <c r="GTX40" s="177"/>
      <c r="GTY40" s="120"/>
      <c r="GTZ40" s="177"/>
      <c r="GUA40" s="120"/>
      <c r="GUB40" s="177"/>
      <c r="GUC40" s="120"/>
      <c r="GUD40" s="177"/>
      <c r="GUE40" s="120"/>
      <c r="GUF40" s="177"/>
      <c r="GUG40" s="120"/>
      <c r="GUH40" s="177"/>
      <c r="GUI40" s="120"/>
      <c r="GUJ40" s="177"/>
      <c r="GUK40" s="120"/>
      <c r="GUL40" s="177"/>
      <c r="GUM40" s="120"/>
      <c r="GUN40" s="177"/>
      <c r="GUO40" s="120"/>
      <c r="GUP40" s="177"/>
      <c r="GUQ40" s="120"/>
      <c r="GUR40" s="177"/>
      <c r="GUS40" s="120"/>
      <c r="GUT40" s="177"/>
      <c r="GUU40" s="120"/>
      <c r="GUV40" s="177"/>
      <c r="GUW40" s="120"/>
      <c r="GUX40" s="177"/>
      <c r="GUY40" s="120"/>
      <c r="GUZ40" s="177"/>
      <c r="GVA40" s="120"/>
      <c r="GVB40" s="177"/>
      <c r="GVC40" s="120"/>
      <c r="GVD40" s="177"/>
      <c r="GVE40" s="120"/>
      <c r="GVF40" s="177"/>
      <c r="GVG40" s="120"/>
      <c r="GVH40" s="177"/>
      <c r="GVI40" s="120"/>
      <c r="GVJ40" s="177"/>
      <c r="GVK40" s="120"/>
      <c r="GVL40" s="177"/>
      <c r="GVM40" s="120"/>
      <c r="GVN40" s="177"/>
      <c r="GVO40" s="120"/>
      <c r="GVP40" s="177"/>
      <c r="GVQ40" s="120"/>
      <c r="GVR40" s="177"/>
      <c r="GVS40" s="120"/>
      <c r="GVT40" s="177"/>
      <c r="GVU40" s="120"/>
      <c r="GVV40" s="177"/>
      <c r="GVW40" s="120"/>
      <c r="GVX40" s="177"/>
      <c r="GVY40" s="120"/>
      <c r="GVZ40" s="177"/>
      <c r="GWA40" s="120"/>
      <c r="GWB40" s="177"/>
      <c r="GWC40" s="120"/>
      <c r="GWD40" s="177"/>
      <c r="GWE40" s="120"/>
      <c r="GWF40" s="177"/>
      <c r="GWG40" s="120"/>
      <c r="GWH40" s="177"/>
      <c r="GWI40" s="120"/>
      <c r="GWJ40" s="177"/>
      <c r="GWK40" s="120"/>
      <c r="GWL40" s="177"/>
      <c r="GWM40" s="120"/>
      <c r="GWN40" s="177"/>
      <c r="GWO40" s="120"/>
      <c r="GWP40" s="177"/>
      <c r="GWQ40" s="120"/>
      <c r="GWR40" s="177"/>
      <c r="GWS40" s="120"/>
      <c r="GWT40" s="177"/>
      <c r="GWU40" s="120"/>
      <c r="GWV40" s="177"/>
      <c r="GWW40" s="120"/>
      <c r="GWX40" s="177"/>
      <c r="GWY40" s="120"/>
      <c r="GWZ40" s="177"/>
      <c r="GXA40" s="120"/>
      <c r="GXB40" s="177"/>
      <c r="GXC40" s="120"/>
      <c r="GXD40" s="177"/>
      <c r="GXE40" s="120"/>
      <c r="GXF40" s="177"/>
      <c r="GXG40" s="120"/>
      <c r="GXH40" s="177"/>
      <c r="GXI40" s="120"/>
      <c r="GXJ40" s="177"/>
      <c r="GXK40" s="120"/>
      <c r="GXL40" s="177"/>
      <c r="GXM40" s="120"/>
      <c r="GXN40" s="177"/>
      <c r="GXO40" s="120"/>
      <c r="GXP40" s="177"/>
      <c r="GXQ40" s="120"/>
      <c r="GXR40" s="177"/>
      <c r="GXS40" s="120"/>
      <c r="GXT40" s="177"/>
      <c r="GXU40" s="120"/>
      <c r="GXV40" s="177"/>
      <c r="GXW40" s="120"/>
      <c r="GXX40" s="177"/>
      <c r="GXY40" s="120"/>
      <c r="GXZ40" s="177"/>
      <c r="GYA40" s="120"/>
      <c r="GYB40" s="177"/>
      <c r="GYC40" s="120"/>
      <c r="GYD40" s="177"/>
      <c r="GYE40" s="120"/>
      <c r="GYF40" s="177"/>
      <c r="GYG40" s="120"/>
      <c r="GYH40" s="177"/>
      <c r="GYI40" s="120"/>
      <c r="GYJ40" s="177"/>
      <c r="GYK40" s="120"/>
      <c r="GYL40" s="177"/>
      <c r="GYM40" s="120"/>
      <c r="GYN40" s="177"/>
      <c r="GYO40" s="120"/>
      <c r="GYP40" s="177"/>
      <c r="GYQ40" s="120"/>
      <c r="GYR40" s="177"/>
      <c r="GYS40" s="120"/>
      <c r="GYT40" s="177"/>
      <c r="GYU40" s="120"/>
      <c r="GYV40" s="177"/>
      <c r="GYW40" s="120"/>
      <c r="GYX40" s="177"/>
      <c r="GYY40" s="120"/>
      <c r="GYZ40" s="177"/>
      <c r="GZA40" s="120"/>
      <c r="GZB40" s="177"/>
      <c r="GZC40" s="120"/>
      <c r="GZD40" s="177"/>
      <c r="GZE40" s="120"/>
      <c r="GZF40" s="177"/>
      <c r="GZG40" s="120"/>
      <c r="GZH40" s="177"/>
      <c r="GZI40" s="120"/>
      <c r="GZJ40" s="177"/>
      <c r="GZK40" s="120"/>
      <c r="GZL40" s="177"/>
      <c r="GZM40" s="120"/>
      <c r="GZN40" s="177"/>
      <c r="GZO40" s="120"/>
      <c r="GZP40" s="177"/>
      <c r="GZQ40" s="120"/>
      <c r="GZR40" s="177"/>
      <c r="GZS40" s="120"/>
      <c r="GZT40" s="177"/>
      <c r="GZU40" s="120"/>
      <c r="GZV40" s="177"/>
      <c r="GZW40" s="120"/>
      <c r="GZX40" s="177"/>
      <c r="GZY40" s="120"/>
      <c r="GZZ40" s="177"/>
      <c r="HAA40" s="120"/>
      <c r="HAB40" s="177"/>
      <c r="HAC40" s="120"/>
      <c r="HAD40" s="177"/>
      <c r="HAE40" s="120"/>
      <c r="HAF40" s="177"/>
      <c r="HAG40" s="120"/>
      <c r="HAH40" s="177"/>
      <c r="HAI40" s="120"/>
      <c r="HAJ40" s="177"/>
      <c r="HAK40" s="120"/>
      <c r="HAL40" s="177"/>
      <c r="HAM40" s="120"/>
      <c r="HAN40" s="177"/>
      <c r="HAO40" s="120"/>
      <c r="HAP40" s="177"/>
      <c r="HAQ40" s="120"/>
      <c r="HAR40" s="177"/>
      <c r="HAS40" s="120"/>
      <c r="HAT40" s="177"/>
      <c r="HAU40" s="120"/>
      <c r="HAV40" s="177"/>
      <c r="HAW40" s="120"/>
      <c r="HAX40" s="177"/>
      <c r="HAY40" s="120"/>
      <c r="HAZ40" s="177"/>
      <c r="HBA40" s="120"/>
      <c r="HBB40" s="177"/>
      <c r="HBC40" s="120"/>
      <c r="HBD40" s="177"/>
      <c r="HBE40" s="120"/>
      <c r="HBF40" s="177"/>
      <c r="HBG40" s="120"/>
      <c r="HBH40" s="177"/>
      <c r="HBI40" s="120"/>
      <c r="HBJ40" s="177"/>
      <c r="HBK40" s="120"/>
      <c r="HBL40" s="177"/>
      <c r="HBM40" s="120"/>
      <c r="HBN40" s="177"/>
      <c r="HBO40" s="120"/>
      <c r="HBP40" s="177"/>
      <c r="HBQ40" s="120"/>
      <c r="HBR40" s="177"/>
      <c r="HBS40" s="120"/>
      <c r="HBT40" s="177"/>
      <c r="HBU40" s="120"/>
      <c r="HBV40" s="177"/>
      <c r="HBW40" s="120"/>
      <c r="HBX40" s="177"/>
      <c r="HBY40" s="120"/>
      <c r="HBZ40" s="177"/>
      <c r="HCA40" s="120"/>
      <c r="HCB40" s="177"/>
      <c r="HCC40" s="120"/>
      <c r="HCD40" s="177"/>
      <c r="HCE40" s="120"/>
      <c r="HCF40" s="177"/>
      <c r="HCG40" s="120"/>
      <c r="HCH40" s="177"/>
      <c r="HCI40" s="120"/>
      <c r="HCJ40" s="177"/>
      <c r="HCK40" s="120"/>
      <c r="HCL40" s="177"/>
      <c r="HCM40" s="120"/>
      <c r="HCN40" s="177"/>
      <c r="HCO40" s="120"/>
      <c r="HCP40" s="177"/>
      <c r="HCQ40" s="120"/>
      <c r="HCR40" s="177"/>
      <c r="HCS40" s="120"/>
      <c r="HCT40" s="177"/>
      <c r="HCU40" s="120"/>
      <c r="HCV40" s="177"/>
      <c r="HCW40" s="120"/>
      <c r="HCX40" s="177"/>
      <c r="HCY40" s="120"/>
      <c r="HCZ40" s="177"/>
      <c r="HDA40" s="120"/>
      <c r="HDB40" s="177"/>
      <c r="HDC40" s="120"/>
      <c r="HDD40" s="177"/>
      <c r="HDE40" s="120"/>
      <c r="HDF40" s="177"/>
      <c r="HDG40" s="120"/>
      <c r="HDH40" s="177"/>
      <c r="HDI40" s="120"/>
      <c r="HDJ40" s="177"/>
      <c r="HDK40" s="120"/>
      <c r="HDL40" s="177"/>
      <c r="HDM40" s="120"/>
      <c r="HDN40" s="177"/>
      <c r="HDO40" s="120"/>
      <c r="HDP40" s="177"/>
      <c r="HDQ40" s="120"/>
      <c r="HDR40" s="177"/>
      <c r="HDS40" s="120"/>
      <c r="HDT40" s="177"/>
      <c r="HDU40" s="120"/>
      <c r="HDV40" s="177"/>
      <c r="HDW40" s="120"/>
      <c r="HDX40" s="177"/>
      <c r="HDY40" s="120"/>
      <c r="HDZ40" s="177"/>
      <c r="HEA40" s="120"/>
      <c r="HEB40" s="177"/>
      <c r="HEC40" s="120"/>
      <c r="HED40" s="177"/>
      <c r="HEE40" s="120"/>
      <c r="HEF40" s="177"/>
      <c r="HEG40" s="120"/>
      <c r="HEH40" s="177"/>
      <c r="HEI40" s="120"/>
      <c r="HEJ40" s="177"/>
      <c r="HEK40" s="120"/>
      <c r="HEL40" s="177"/>
      <c r="HEM40" s="120"/>
      <c r="HEN40" s="177"/>
      <c r="HEO40" s="120"/>
      <c r="HEP40" s="177"/>
      <c r="HEQ40" s="120"/>
      <c r="HER40" s="177"/>
      <c r="HES40" s="120"/>
      <c r="HET40" s="177"/>
      <c r="HEU40" s="120"/>
      <c r="HEV40" s="177"/>
      <c r="HEW40" s="120"/>
      <c r="HEX40" s="177"/>
      <c r="HEY40" s="120"/>
      <c r="HEZ40" s="177"/>
      <c r="HFA40" s="120"/>
      <c r="HFB40" s="177"/>
      <c r="HFC40" s="120"/>
      <c r="HFD40" s="177"/>
      <c r="HFE40" s="120"/>
      <c r="HFF40" s="177"/>
      <c r="HFG40" s="120"/>
      <c r="HFH40" s="177"/>
      <c r="HFI40" s="120"/>
      <c r="HFJ40" s="177"/>
      <c r="HFK40" s="120"/>
      <c r="HFL40" s="177"/>
      <c r="HFM40" s="120"/>
      <c r="HFN40" s="177"/>
      <c r="HFO40" s="120"/>
      <c r="HFP40" s="177"/>
      <c r="HFQ40" s="120"/>
      <c r="HFR40" s="177"/>
      <c r="HFS40" s="120"/>
      <c r="HFT40" s="177"/>
      <c r="HFU40" s="120"/>
      <c r="HFV40" s="177"/>
      <c r="HFW40" s="120"/>
      <c r="HFX40" s="177"/>
      <c r="HFY40" s="120"/>
      <c r="HFZ40" s="177"/>
      <c r="HGA40" s="120"/>
      <c r="HGB40" s="177"/>
      <c r="HGC40" s="120"/>
      <c r="HGD40" s="177"/>
      <c r="HGE40" s="120"/>
      <c r="HGF40" s="177"/>
      <c r="HGG40" s="120"/>
      <c r="HGH40" s="177"/>
      <c r="HGI40" s="120"/>
      <c r="HGJ40" s="177"/>
      <c r="HGK40" s="120"/>
      <c r="HGL40" s="177"/>
      <c r="HGM40" s="120"/>
      <c r="HGN40" s="177"/>
      <c r="HGO40" s="120"/>
      <c r="HGP40" s="177"/>
      <c r="HGQ40" s="120"/>
      <c r="HGR40" s="177"/>
      <c r="HGS40" s="120"/>
      <c r="HGT40" s="177"/>
      <c r="HGU40" s="120"/>
      <c r="HGV40" s="177"/>
      <c r="HGW40" s="120"/>
      <c r="HGX40" s="177"/>
      <c r="HGY40" s="120"/>
      <c r="HGZ40" s="177"/>
      <c r="HHA40" s="120"/>
      <c r="HHB40" s="177"/>
      <c r="HHC40" s="120"/>
      <c r="HHD40" s="177"/>
      <c r="HHE40" s="120"/>
      <c r="HHF40" s="177"/>
      <c r="HHG40" s="120"/>
      <c r="HHH40" s="177"/>
      <c r="HHI40" s="120"/>
      <c r="HHJ40" s="177"/>
      <c r="HHK40" s="120"/>
      <c r="HHL40" s="177"/>
      <c r="HHM40" s="120"/>
      <c r="HHN40" s="177"/>
      <c r="HHO40" s="120"/>
      <c r="HHP40" s="177"/>
      <c r="HHQ40" s="120"/>
      <c r="HHR40" s="177"/>
      <c r="HHS40" s="120"/>
      <c r="HHT40" s="177"/>
      <c r="HHU40" s="120"/>
      <c r="HHV40" s="177"/>
      <c r="HHW40" s="120"/>
      <c r="HHX40" s="177"/>
      <c r="HHY40" s="120"/>
      <c r="HHZ40" s="177"/>
      <c r="HIA40" s="120"/>
      <c r="HIB40" s="177"/>
      <c r="HIC40" s="120"/>
      <c r="HID40" s="177"/>
      <c r="HIE40" s="120"/>
      <c r="HIF40" s="177"/>
      <c r="HIG40" s="120"/>
      <c r="HIH40" s="177"/>
      <c r="HII40" s="120"/>
      <c r="HIJ40" s="177"/>
      <c r="HIK40" s="120"/>
      <c r="HIL40" s="177"/>
      <c r="HIM40" s="120"/>
      <c r="HIN40" s="177"/>
      <c r="HIO40" s="120"/>
      <c r="HIP40" s="177"/>
      <c r="HIQ40" s="120"/>
      <c r="HIR40" s="177"/>
      <c r="HIS40" s="120"/>
      <c r="HIT40" s="177"/>
      <c r="HIU40" s="120"/>
      <c r="HIV40" s="177"/>
      <c r="HIW40" s="120"/>
      <c r="HIX40" s="177"/>
      <c r="HIY40" s="120"/>
      <c r="HIZ40" s="177"/>
      <c r="HJA40" s="120"/>
      <c r="HJB40" s="177"/>
      <c r="HJC40" s="120"/>
      <c r="HJD40" s="177"/>
      <c r="HJE40" s="120"/>
      <c r="HJF40" s="177"/>
      <c r="HJG40" s="120"/>
      <c r="HJH40" s="177"/>
      <c r="HJI40" s="120"/>
      <c r="HJJ40" s="177"/>
      <c r="HJK40" s="120"/>
      <c r="HJL40" s="177"/>
      <c r="HJM40" s="120"/>
      <c r="HJN40" s="177"/>
      <c r="HJO40" s="120"/>
      <c r="HJP40" s="177"/>
      <c r="HJQ40" s="120"/>
      <c r="HJR40" s="177"/>
      <c r="HJS40" s="120"/>
      <c r="HJT40" s="177"/>
      <c r="HJU40" s="120"/>
      <c r="HJV40" s="177"/>
      <c r="HJW40" s="120"/>
      <c r="HJX40" s="177"/>
      <c r="HJY40" s="120"/>
      <c r="HJZ40" s="177"/>
      <c r="HKA40" s="120"/>
      <c r="HKB40" s="177"/>
      <c r="HKC40" s="120"/>
      <c r="HKD40" s="177"/>
      <c r="HKE40" s="120"/>
      <c r="HKF40" s="177"/>
      <c r="HKG40" s="120"/>
      <c r="HKH40" s="177"/>
      <c r="HKI40" s="120"/>
      <c r="HKJ40" s="177"/>
      <c r="HKK40" s="120"/>
      <c r="HKL40" s="177"/>
      <c r="HKM40" s="120"/>
      <c r="HKN40" s="177"/>
      <c r="HKO40" s="120"/>
      <c r="HKP40" s="177"/>
      <c r="HKQ40" s="120"/>
      <c r="HKR40" s="177"/>
      <c r="HKS40" s="120"/>
      <c r="HKT40" s="177"/>
      <c r="HKU40" s="120"/>
      <c r="HKV40" s="177"/>
      <c r="HKW40" s="120"/>
      <c r="HKX40" s="177"/>
      <c r="HKY40" s="120"/>
      <c r="HKZ40" s="177"/>
      <c r="HLA40" s="120"/>
      <c r="HLB40" s="177"/>
      <c r="HLC40" s="120"/>
      <c r="HLD40" s="177"/>
      <c r="HLE40" s="120"/>
      <c r="HLF40" s="177"/>
      <c r="HLG40" s="120"/>
      <c r="HLH40" s="177"/>
      <c r="HLI40" s="120"/>
      <c r="HLJ40" s="177"/>
      <c r="HLK40" s="120"/>
      <c r="HLL40" s="177"/>
      <c r="HLM40" s="120"/>
      <c r="HLN40" s="177"/>
      <c r="HLO40" s="120"/>
      <c r="HLP40" s="177"/>
      <c r="HLQ40" s="120"/>
      <c r="HLR40" s="177"/>
      <c r="HLS40" s="120"/>
      <c r="HLT40" s="177"/>
      <c r="HLU40" s="120"/>
      <c r="HLV40" s="177"/>
      <c r="HLW40" s="120"/>
      <c r="HLX40" s="177"/>
      <c r="HLY40" s="120"/>
      <c r="HLZ40" s="177"/>
      <c r="HMA40" s="120"/>
      <c r="HMB40" s="177"/>
      <c r="HMC40" s="120"/>
      <c r="HMD40" s="177"/>
      <c r="HME40" s="120"/>
      <c r="HMF40" s="177"/>
      <c r="HMG40" s="120"/>
      <c r="HMH40" s="177"/>
      <c r="HMI40" s="120"/>
      <c r="HMJ40" s="177"/>
      <c r="HMK40" s="120"/>
      <c r="HML40" s="177"/>
      <c r="HMM40" s="120"/>
      <c r="HMN40" s="177"/>
      <c r="HMO40" s="120"/>
      <c r="HMP40" s="177"/>
      <c r="HMQ40" s="120"/>
      <c r="HMR40" s="177"/>
      <c r="HMS40" s="120"/>
      <c r="HMT40" s="177"/>
      <c r="HMU40" s="120"/>
      <c r="HMV40" s="177"/>
      <c r="HMW40" s="120"/>
      <c r="HMX40" s="177"/>
      <c r="HMY40" s="120"/>
      <c r="HMZ40" s="177"/>
      <c r="HNA40" s="120"/>
      <c r="HNB40" s="177"/>
      <c r="HNC40" s="120"/>
      <c r="HND40" s="177"/>
      <c r="HNE40" s="120"/>
      <c r="HNF40" s="177"/>
      <c r="HNG40" s="120"/>
      <c r="HNH40" s="177"/>
      <c r="HNI40" s="120"/>
      <c r="HNJ40" s="177"/>
      <c r="HNK40" s="120"/>
      <c r="HNL40" s="177"/>
      <c r="HNM40" s="120"/>
      <c r="HNN40" s="177"/>
      <c r="HNO40" s="120"/>
      <c r="HNP40" s="177"/>
      <c r="HNQ40" s="120"/>
      <c r="HNR40" s="177"/>
      <c r="HNS40" s="120"/>
      <c r="HNT40" s="177"/>
      <c r="HNU40" s="120"/>
      <c r="HNV40" s="177"/>
      <c r="HNW40" s="120"/>
      <c r="HNX40" s="177"/>
      <c r="HNY40" s="120"/>
      <c r="HNZ40" s="177"/>
      <c r="HOA40" s="120"/>
      <c r="HOB40" s="177"/>
      <c r="HOC40" s="120"/>
      <c r="HOD40" s="177"/>
      <c r="HOE40" s="120"/>
      <c r="HOF40" s="177"/>
      <c r="HOG40" s="120"/>
      <c r="HOH40" s="177"/>
      <c r="HOI40" s="120"/>
      <c r="HOJ40" s="177"/>
      <c r="HOK40" s="120"/>
      <c r="HOL40" s="177"/>
      <c r="HOM40" s="120"/>
      <c r="HON40" s="177"/>
      <c r="HOO40" s="120"/>
      <c r="HOP40" s="177"/>
      <c r="HOQ40" s="120"/>
      <c r="HOR40" s="177"/>
      <c r="HOS40" s="120"/>
      <c r="HOT40" s="177"/>
      <c r="HOU40" s="120"/>
      <c r="HOV40" s="177"/>
      <c r="HOW40" s="120"/>
      <c r="HOX40" s="177"/>
      <c r="HOY40" s="120"/>
      <c r="HOZ40" s="177"/>
      <c r="HPA40" s="120"/>
      <c r="HPB40" s="177"/>
      <c r="HPC40" s="120"/>
      <c r="HPD40" s="177"/>
      <c r="HPE40" s="120"/>
      <c r="HPF40" s="177"/>
      <c r="HPG40" s="120"/>
      <c r="HPH40" s="177"/>
      <c r="HPI40" s="120"/>
      <c r="HPJ40" s="177"/>
      <c r="HPK40" s="120"/>
      <c r="HPL40" s="177"/>
      <c r="HPM40" s="120"/>
      <c r="HPN40" s="177"/>
      <c r="HPO40" s="120"/>
      <c r="HPP40" s="177"/>
      <c r="HPQ40" s="120"/>
      <c r="HPR40" s="177"/>
      <c r="HPS40" s="120"/>
      <c r="HPT40" s="177"/>
      <c r="HPU40" s="120"/>
      <c r="HPV40" s="177"/>
      <c r="HPW40" s="120"/>
      <c r="HPX40" s="177"/>
      <c r="HPY40" s="120"/>
      <c r="HPZ40" s="177"/>
      <c r="HQA40" s="120"/>
      <c r="HQB40" s="177"/>
      <c r="HQC40" s="120"/>
      <c r="HQD40" s="177"/>
      <c r="HQE40" s="120"/>
      <c r="HQF40" s="177"/>
      <c r="HQG40" s="120"/>
      <c r="HQH40" s="177"/>
      <c r="HQI40" s="120"/>
      <c r="HQJ40" s="177"/>
      <c r="HQK40" s="120"/>
      <c r="HQL40" s="177"/>
      <c r="HQM40" s="120"/>
      <c r="HQN40" s="177"/>
      <c r="HQO40" s="120"/>
      <c r="HQP40" s="177"/>
      <c r="HQQ40" s="120"/>
      <c r="HQR40" s="177"/>
      <c r="HQS40" s="120"/>
      <c r="HQT40" s="177"/>
      <c r="HQU40" s="120"/>
      <c r="HQV40" s="177"/>
      <c r="HQW40" s="120"/>
      <c r="HQX40" s="177"/>
      <c r="HQY40" s="120"/>
      <c r="HQZ40" s="177"/>
      <c r="HRA40" s="120"/>
      <c r="HRB40" s="177"/>
      <c r="HRC40" s="120"/>
      <c r="HRD40" s="177"/>
      <c r="HRE40" s="120"/>
      <c r="HRF40" s="177"/>
      <c r="HRG40" s="120"/>
      <c r="HRH40" s="177"/>
      <c r="HRI40" s="120"/>
      <c r="HRJ40" s="177"/>
      <c r="HRK40" s="120"/>
      <c r="HRL40" s="177"/>
      <c r="HRM40" s="120"/>
      <c r="HRN40" s="177"/>
      <c r="HRO40" s="120"/>
      <c r="HRP40" s="177"/>
      <c r="HRQ40" s="120"/>
      <c r="HRR40" s="177"/>
      <c r="HRS40" s="120"/>
      <c r="HRT40" s="177"/>
      <c r="HRU40" s="120"/>
      <c r="HRV40" s="177"/>
      <c r="HRW40" s="120"/>
      <c r="HRX40" s="177"/>
      <c r="HRY40" s="120"/>
      <c r="HRZ40" s="177"/>
      <c r="HSA40" s="120"/>
      <c r="HSB40" s="177"/>
      <c r="HSC40" s="120"/>
      <c r="HSD40" s="177"/>
      <c r="HSE40" s="120"/>
      <c r="HSF40" s="177"/>
      <c r="HSG40" s="120"/>
      <c r="HSH40" s="177"/>
      <c r="HSI40" s="120"/>
      <c r="HSJ40" s="177"/>
      <c r="HSK40" s="120"/>
      <c r="HSL40" s="177"/>
      <c r="HSM40" s="120"/>
      <c r="HSN40" s="177"/>
      <c r="HSO40" s="120"/>
      <c r="HSP40" s="177"/>
      <c r="HSQ40" s="120"/>
      <c r="HSR40" s="177"/>
      <c r="HSS40" s="120"/>
      <c r="HST40" s="177"/>
      <c r="HSU40" s="120"/>
      <c r="HSV40" s="177"/>
      <c r="HSW40" s="120"/>
      <c r="HSX40" s="177"/>
      <c r="HSY40" s="120"/>
      <c r="HSZ40" s="177"/>
      <c r="HTA40" s="120"/>
      <c r="HTB40" s="177"/>
      <c r="HTC40" s="120"/>
      <c r="HTD40" s="177"/>
      <c r="HTE40" s="120"/>
      <c r="HTF40" s="177"/>
      <c r="HTG40" s="120"/>
      <c r="HTH40" s="177"/>
      <c r="HTI40" s="120"/>
      <c r="HTJ40" s="177"/>
      <c r="HTK40" s="120"/>
      <c r="HTL40" s="177"/>
      <c r="HTM40" s="120"/>
      <c r="HTN40" s="177"/>
      <c r="HTO40" s="120"/>
      <c r="HTP40" s="177"/>
      <c r="HTQ40" s="120"/>
      <c r="HTR40" s="177"/>
      <c r="HTS40" s="120"/>
      <c r="HTT40" s="177"/>
      <c r="HTU40" s="120"/>
      <c r="HTV40" s="177"/>
      <c r="HTW40" s="120"/>
      <c r="HTX40" s="177"/>
      <c r="HTY40" s="120"/>
      <c r="HTZ40" s="177"/>
      <c r="HUA40" s="120"/>
      <c r="HUB40" s="177"/>
      <c r="HUC40" s="120"/>
      <c r="HUD40" s="177"/>
      <c r="HUE40" s="120"/>
      <c r="HUF40" s="177"/>
      <c r="HUG40" s="120"/>
      <c r="HUH40" s="177"/>
      <c r="HUI40" s="120"/>
      <c r="HUJ40" s="177"/>
      <c r="HUK40" s="120"/>
      <c r="HUL40" s="177"/>
      <c r="HUM40" s="120"/>
      <c r="HUN40" s="177"/>
      <c r="HUO40" s="120"/>
      <c r="HUP40" s="177"/>
      <c r="HUQ40" s="120"/>
      <c r="HUR40" s="177"/>
      <c r="HUS40" s="120"/>
      <c r="HUT40" s="177"/>
      <c r="HUU40" s="120"/>
      <c r="HUV40" s="177"/>
      <c r="HUW40" s="120"/>
      <c r="HUX40" s="177"/>
      <c r="HUY40" s="120"/>
      <c r="HUZ40" s="177"/>
      <c r="HVA40" s="120"/>
      <c r="HVB40" s="177"/>
      <c r="HVC40" s="120"/>
      <c r="HVD40" s="177"/>
      <c r="HVE40" s="120"/>
      <c r="HVF40" s="177"/>
      <c r="HVG40" s="120"/>
      <c r="HVH40" s="177"/>
      <c r="HVI40" s="120"/>
      <c r="HVJ40" s="177"/>
      <c r="HVK40" s="120"/>
      <c r="HVL40" s="177"/>
      <c r="HVM40" s="120"/>
      <c r="HVN40" s="177"/>
      <c r="HVO40" s="120"/>
      <c r="HVP40" s="177"/>
      <c r="HVQ40" s="120"/>
      <c r="HVR40" s="177"/>
      <c r="HVS40" s="120"/>
      <c r="HVT40" s="177"/>
      <c r="HVU40" s="120"/>
      <c r="HVV40" s="177"/>
      <c r="HVW40" s="120"/>
      <c r="HVX40" s="177"/>
      <c r="HVY40" s="120"/>
      <c r="HVZ40" s="177"/>
      <c r="HWA40" s="120"/>
      <c r="HWB40" s="177"/>
      <c r="HWC40" s="120"/>
      <c r="HWD40" s="177"/>
      <c r="HWE40" s="120"/>
      <c r="HWF40" s="177"/>
      <c r="HWG40" s="120"/>
      <c r="HWH40" s="177"/>
      <c r="HWI40" s="120"/>
      <c r="HWJ40" s="177"/>
      <c r="HWK40" s="120"/>
      <c r="HWL40" s="177"/>
      <c r="HWM40" s="120"/>
      <c r="HWN40" s="177"/>
      <c r="HWO40" s="120"/>
      <c r="HWP40" s="177"/>
      <c r="HWQ40" s="120"/>
      <c r="HWR40" s="177"/>
      <c r="HWS40" s="120"/>
      <c r="HWT40" s="177"/>
      <c r="HWU40" s="120"/>
      <c r="HWV40" s="177"/>
      <c r="HWW40" s="120"/>
      <c r="HWX40" s="177"/>
      <c r="HWY40" s="120"/>
      <c r="HWZ40" s="177"/>
      <c r="HXA40" s="120"/>
      <c r="HXB40" s="177"/>
      <c r="HXC40" s="120"/>
      <c r="HXD40" s="177"/>
      <c r="HXE40" s="120"/>
      <c r="HXF40" s="177"/>
      <c r="HXG40" s="120"/>
      <c r="HXH40" s="177"/>
      <c r="HXI40" s="120"/>
      <c r="HXJ40" s="177"/>
      <c r="HXK40" s="120"/>
      <c r="HXL40" s="177"/>
      <c r="HXM40" s="120"/>
      <c r="HXN40" s="177"/>
      <c r="HXO40" s="120"/>
      <c r="HXP40" s="177"/>
      <c r="HXQ40" s="120"/>
      <c r="HXR40" s="177"/>
      <c r="HXS40" s="120"/>
      <c r="HXT40" s="177"/>
      <c r="HXU40" s="120"/>
      <c r="HXV40" s="177"/>
      <c r="HXW40" s="120"/>
      <c r="HXX40" s="177"/>
      <c r="HXY40" s="120"/>
      <c r="HXZ40" s="177"/>
      <c r="HYA40" s="120"/>
      <c r="HYB40" s="177"/>
      <c r="HYC40" s="120"/>
      <c r="HYD40" s="177"/>
      <c r="HYE40" s="120"/>
      <c r="HYF40" s="177"/>
      <c r="HYG40" s="120"/>
      <c r="HYH40" s="177"/>
      <c r="HYI40" s="120"/>
      <c r="HYJ40" s="177"/>
      <c r="HYK40" s="120"/>
      <c r="HYL40" s="177"/>
      <c r="HYM40" s="120"/>
      <c r="HYN40" s="177"/>
      <c r="HYO40" s="120"/>
      <c r="HYP40" s="177"/>
      <c r="HYQ40" s="120"/>
      <c r="HYR40" s="177"/>
      <c r="HYS40" s="120"/>
      <c r="HYT40" s="177"/>
      <c r="HYU40" s="120"/>
      <c r="HYV40" s="177"/>
      <c r="HYW40" s="120"/>
      <c r="HYX40" s="177"/>
      <c r="HYY40" s="120"/>
      <c r="HYZ40" s="177"/>
      <c r="HZA40" s="120"/>
      <c r="HZB40" s="177"/>
      <c r="HZC40" s="120"/>
      <c r="HZD40" s="177"/>
      <c r="HZE40" s="120"/>
      <c r="HZF40" s="177"/>
      <c r="HZG40" s="120"/>
      <c r="HZH40" s="177"/>
      <c r="HZI40" s="120"/>
      <c r="HZJ40" s="177"/>
      <c r="HZK40" s="120"/>
      <c r="HZL40" s="177"/>
      <c r="HZM40" s="120"/>
      <c r="HZN40" s="177"/>
      <c r="HZO40" s="120"/>
      <c r="HZP40" s="177"/>
      <c r="HZQ40" s="120"/>
      <c r="HZR40" s="177"/>
      <c r="HZS40" s="120"/>
      <c r="HZT40" s="177"/>
      <c r="HZU40" s="120"/>
      <c r="HZV40" s="177"/>
      <c r="HZW40" s="120"/>
      <c r="HZX40" s="177"/>
      <c r="HZY40" s="120"/>
      <c r="HZZ40" s="177"/>
      <c r="IAA40" s="120"/>
      <c r="IAB40" s="177"/>
      <c r="IAC40" s="120"/>
      <c r="IAD40" s="177"/>
      <c r="IAE40" s="120"/>
      <c r="IAF40" s="177"/>
      <c r="IAG40" s="120"/>
      <c r="IAH40" s="177"/>
      <c r="IAI40" s="120"/>
      <c r="IAJ40" s="177"/>
      <c r="IAK40" s="120"/>
      <c r="IAL40" s="177"/>
      <c r="IAM40" s="120"/>
      <c r="IAN40" s="177"/>
      <c r="IAO40" s="120"/>
      <c r="IAP40" s="177"/>
      <c r="IAQ40" s="120"/>
      <c r="IAR40" s="177"/>
      <c r="IAS40" s="120"/>
      <c r="IAT40" s="177"/>
      <c r="IAU40" s="120"/>
      <c r="IAV40" s="177"/>
      <c r="IAW40" s="120"/>
      <c r="IAX40" s="177"/>
      <c r="IAY40" s="120"/>
      <c r="IAZ40" s="177"/>
      <c r="IBA40" s="120"/>
      <c r="IBB40" s="177"/>
      <c r="IBC40" s="120"/>
      <c r="IBD40" s="177"/>
      <c r="IBE40" s="120"/>
      <c r="IBF40" s="177"/>
      <c r="IBG40" s="120"/>
      <c r="IBH40" s="177"/>
      <c r="IBI40" s="120"/>
      <c r="IBJ40" s="177"/>
      <c r="IBK40" s="120"/>
      <c r="IBL40" s="177"/>
      <c r="IBM40" s="120"/>
      <c r="IBN40" s="177"/>
      <c r="IBO40" s="120"/>
      <c r="IBP40" s="177"/>
      <c r="IBQ40" s="120"/>
      <c r="IBR40" s="177"/>
      <c r="IBS40" s="120"/>
      <c r="IBT40" s="177"/>
      <c r="IBU40" s="120"/>
      <c r="IBV40" s="177"/>
      <c r="IBW40" s="120"/>
      <c r="IBX40" s="177"/>
      <c r="IBY40" s="120"/>
      <c r="IBZ40" s="177"/>
      <c r="ICA40" s="120"/>
      <c r="ICB40" s="177"/>
      <c r="ICC40" s="120"/>
      <c r="ICD40" s="177"/>
      <c r="ICE40" s="120"/>
      <c r="ICF40" s="177"/>
      <c r="ICG40" s="120"/>
      <c r="ICH40" s="177"/>
      <c r="ICI40" s="120"/>
      <c r="ICJ40" s="177"/>
      <c r="ICK40" s="120"/>
      <c r="ICL40" s="177"/>
      <c r="ICM40" s="120"/>
      <c r="ICN40" s="177"/>
      <c r="ICO40" s="120"/>
      <c r="ICP40" s="177"/>
      <c r="ICQ40" s="120"/>
      <c r="ICR40" s="177"/>
      <c r="ICS40" s="120"/>
      <c r="ICT40" s="177"/>
      <c r="ICU40" s="120"/>
      <c r="ICV40" s="177"/>
      <c r="ICW40" s="120"/>
      <c r="ICX40" s="177"/>
      <c r="ICY40" s="120"/>
      <c r="ICZ40" s="177"/>
      <c r="IDA40" s="120"/>
      <c r="IDB40" s="177"/>
      <c r="IDC40" s="120"/>
      <c r="IDD40" s="177"/>
      <c r="IDE40" s="120"/>
      <c r="IDF40" s="177"/>
      <c r="IDG40" s="120"/>
      <c r="IDH40" s="177"/>
      <c r="IDI40" s="120"/>
      <c r="IDJ40" s="177"/>
      <c r="IDK40" s="120"/>
      <c r="IDL40" s="177"/>
      <c r="IDM40" s="120"/>
      <c r="IDN40" s="177"/>
      <c r="IDO40" s="120"/>
      <c r="IDP40" s="177"/>
      <c r="IDQ40" s="120"/>
      <c r="IDR40" s="177"/>
      <c r="IDS40" s="120"/>
      <c r="IDT40" s="177"/>
      <c r="IDU40" s="120"/>
      <c r="IDV40" s="177"/>
      <c r="IDW40" s="120"/>
      <c r="IDX40" s="177"/>
      <c r="IDY40" s="120"/>
      <c r="IDZ40" s="177"/>
      <c r="IEA40" s="120"/>
      <c r="IEB40" s="177"/>
      <c r="IEC40" s="120"/>
      <c r="IED40" s="177"/>
      <c r="IEE40" s="120"/>
      <c r="IEF40" s="177"/>
      <c r="IEG40" s="120"/>
      <c r="IEH40" s="177"/>
      <c r="IEI40" s="120"/>
      <c r="IEJ40" s="177"/>
      <c r="IEK40" s="120"/>
      <c r="IEL40" s="177"/>
      <c r="IEM40" s="120"/>
      <c r="IEN40" s="177"/>
      <c r="IEO40" s="120"/>
      <c r="IEP40" s="177"/>
      <c r="IEQ40" s="120"/>
      <c r="IER40" s="177"/>
      <c r="IES40" s="120"/>
      <c r="IET40" s="177"/>
      <c r="IEU40" s="120"/>
      <c r="IEV40" s="177"/>
      <c r="IEW40" s="120"/>
      <c r="IEX40" s="177"/>
      <c r="IEY40" s="120"/>
      <c r="IEZ40" s="177"/>
      <c r="IFA40" s="120"/>
      <c r="IFB40" s="177"/>
      <c r="IFC40" s="120"/>
      <c r="IFD40" s="177"/>
      <c r="IFE40" s="120"/>
      <c r="IFF40" s="177"/>
      <c r="IFG40" s="120"/>
      <c r="IFH40" s="177"/>
      <c r="IFI40" s="120"/>
      <c r="IFJ40" s="177"/>
      <c r="IFK40" s="120"/>
      <c r="IFL40" s="177"/>
      <c r="IFM40" s="120"/>
      <c r="IFN40" s="177"/>
      <c r="IFO40" s="120"/>
      <c r="IFP40" s="177"/>
      <c r="IFQ40" s="120"/>
      <c r="IFR40" s="177"/>
      <c r="IFS40" s="120"/>
      <c r="IFT40" s="177"/>
      <c r="IFU40" s="120"/>
      <c r="IFV40" s="177"/>
      <c r="IFW40" s="120"/>
      <c r="IFX40" s="177"/>
      <c r="IFY40" s="120"/>
      <c r="IFZ40" s="177"/>
      <c r="IGA40" s="120"/>
      <c r="IGB40" s="177"/>
      <c r="IGC40" s="120"/>
      <c r="IGD40" s="177"/>
      <c r="IGE40" s="120"/>
      <c r="IGF40" s="177"/>
      <c r="IGG40" s="120"/>
      <c r="IGH40" s="177"/>
      <c r="IGI40" s="120"/>
      <c r="IGJ40" s="177"/>
      <c r="IGK40" s="120"/>
      <c r="IGL40" s="177"/>
      <c r="IGM40" s="120"/>
      <c r="IGN40" s="177"/>
      <c r="IGO40" s="120"/>
      <c r="IGP40" s="177"/>
      <c r="IGQ40" s="120"/>
      <c r="IGR40" s="177"/>
      <c r="IGS40" s="120"/>
      <c r="IGT40" s="177"/>
      <c r="IGU40" s="120"/>
      <c r="IGV40" s="177"/>
      <c r="IGW40" s="120"/>
      <c r="IGX40" s="177"/>
      <c r="IGY40" s="120"/>
      <c r="IGZ40" s="177"/>
      <c r="IHA40" s="120"/>
      <c r="IHB40" s="177"/>
      <c r="IHC40" s="120"/>
      <c r="IHD40" s="177"/>
      <c r="IHE40" s="120"/>
      <c r="IHF40" s="177"/>
      <c r="IHG40" s="120"/>
      <c r="IHH40" s="177"/>
      <c r="IHI40" s="120"/>
      <c r="IHJ40" s="177"/>
      <c r="IHK40" s="120"/>
      <c r="IHL40" s="177"/>
      <c r="IHM40" s="120"/>
      <c r="IHN40" s="177"/>
      <c r="IHO40" s="120"/>
      <c r="IHP40" s="177"/>
      <c r="IHQ40" s="120"/>
      <c r="IHR40" s="177"/>
      <c r="IHS40" s="120"/>
      <c r="IHT40" s="177"/>
      <c r="IHU40" s="120"/>
      <c r="IHV40" s="177"/>
      <c r="IHW40" s="120"/>
      <c r="IHX40" s="177"/>
      <c r="IHY40" s="120"/>
      <c r="IHZ40" s="177"/>
      <c r="IIA40" s="120"/>
      <c r="IIB40" s="177"/>
      <c r="IIC40" s="120"/>
      <c r="IID40" s="177"/>
      <c r="IIE40" s="120"/>
      <c r="IIF40" s="177"/>
      <c r="IIG40" s="120"/>
      <c r="IIH40" s="177"/>
      <c r="III40" s="120"/>
      <c r="IIJ40" s="177"/>
      <c r="IIK40" s="120"/>
      <c r="IIL40" s="177"/>
      <c r="IIM40" s="120"/>
      <c r="IIN40" s="177"/>
      <c r="IIO40" s="120"/>
      <c r="IIP40" s="177"/>
      <c r="IIQ40" s="120"/>
      <c r="IIR40" s="177"/>
      <c r="IIS40" s="120"/>
      <c r="IIT40" s="177"/>
      <c r="IIU40" s="120"/>
      <c r="IIV40" s="177"/>
      <c r="IIW40" s="120"/>
      <c r="IIX40" s="177"/>
      <c r="IIY40" s="120"/>
      <c r="IIZ40" s="177"/>
      <c r="IJA40" s="120"/>
      <c r="IJB40" s="177"/>
      <c r="IJC40" s="120"/>
      <c r="IJD40" s="177"/>
      <c r="IJE40" s="120"/>
      <c r="IJF40" s="177"/>
      <c r="IJG40" s="120"/>
      <c r="IJH40" s="177"/>
      <c r="IJI40" s="120"/>
      <c r="IJJ40" s="177"/>
      <c r="IJK40" s="120"/>
      <c r="IJL40" s="177"/>
      <c r="IJM40" s="120"/>
      <c r="IJN40" s="177"/>
      <c r="IJO40" s="120"/>
      <c r="IJP40" s="177"/>
      <c r="IJQ40" s="120"/>
      <c r="IJR40" s="177"/>
      <c r="IJS40" s="120"/>
      <c r="IJT40" s="177"/>
      <c r="IJU40" s="120"/>
      <c r="IJV40" s="177"/>
      <c r="IJW40" s="120"/>
      <c r="IJX40" s="177"/>
      <c r="IJY40" s="120"/>
      <c r="IJZ40" s="177"/>
      <c r="IKA40" s="120"/>
      <c r="IKB40" s="177"/>
      <c r="IKC40" s="120"/>
      <c r="IKD40" s="177"/>
      <c r="IKE40" s="120"/>
      <c r="IKF40" s="177"/>
      <c r="IKG40" s="120"/>
      <c r="IKH40" s="177"/>
      <c r="IKI40" s="120"/>
      <c r="IKJ40" s="177"/>
      <c r="IKK40" s="120"/>
      <c r="IKL40" s="177"/>
      <c r="IKM40" s="120"/>
      <c r="IKN40" s="177"/>
      <c r="IKO40" s="120"/>
      <c r="IKP40" s="177"/>
      <c r="IKQ40" s="120"/>
      <c r="IKR40" s="177"/>
      <c r="IKS40" s="120"/>
      <c r="IKT40" s="177"/>
      <c r="IKU40" s="120"/>
      <c r="IKV40" s="177"/>
      <c r="IKW40" s="120"/>
      <c r="IKX40" s="177"/>
      <c r="IKY40" s="120"/>
      <c r="IKZ40" s="177"/>
      <c r="ILA40" s="120"/>
      <c r="ILB40" s="177"/>
      <c r="ILC40" s="120"/>
      <c r="ILD40" s="177"/>
      <c r="ILE40" s="120"/>
      <c r="ILF40" s="177"/>
      <c r="ILG40" s="120"/>
      <c r="ILH40" s="177"/>
      <c r="ILI40" s="120"/>
      <c r="ILJ40" s="177"/>
      <c r="ILK40" s="120"/>
      <c r="ILL40" s="177"/>
      <c r="ILM40" s="120"/>
      <c r="ILN40" s="177"/>
      <c r="ILO40" s="120"/>
      <c r="ILP40" s="177"/>
      <c r="ILQ40" s="120"/>
      <c r="ILR40" s="177"/>
      <c r="ILS40" s="120"/>
      <c r="ILT40" s="177"/>
      <c r="ILU40" s="120"/>
      <c r="ILV40" s="177"/>
      <c r="ILW40" s="120"/>
      <c r="ILX40" s="177"/>
      <c r="ILY40" s="120"/>
      <c r="ILZ40" s="177"/>
      <c r="IMA40" s="120"/>
      <c r="IMB40" s="177"/>
      <c r="IMC40" s="120"/>
      <c r="IMD40" s="177"/>
      <c r="IME40" s="120"/>
      <c r="IMF40" s="177"/>
      <c r="IMG40" s="120"/>
      <c r="IMH40" s="177"/>
      <c r="IMI40" s="120"/>
      <c r="IMJ40" s="177"/>
      <c r="IMK40" s="120"/>
      <c r="IML40" s="177"/>
      <c r="IMM40" s="120"/>
      <c r="IMN40" s="177"/>
      <c r="IMO40" s="120"/>
      <c r="IMP40" s="177"/>
      <c r="IMQ40" s="120"/>
      <c r="IMR40" s="177"/>
      <c r="IMS40" s="120"/>
      <c r="IMT40" s="177"/>
      <c r="IMU40" s="120"/>
      <c r="IMV40" s="177"/>
      <c r="IMW40" s="120"/>
      <c r="IMX40" s="177"/>
      <c r="IMY40" s="120"/>
      <c r="IMZ40" s="177"/>
      <c r="INA40" s="120"/>
      <c r="INB40" s="177"/>
      <c r="INC40" s="120"/>
      <c r="IND40" s="177"/>
      <c r="INE40" s="120"/>
      <c r="INF40" s="177"/>
      <c r="ING40" s="120"/>
      <c r="INH40" s="177"/>
      <c r="INI40" s="120"/>
      <c r="INJ40" s="177"/>
      <c r="INK40" s="120"/>
      <c r="INL40" s="177"/>
      <c r="INM40" s="120"/>
      <c r="INN40" s="177"/>
      <c r="INO40" s="120"/>
      <c r="INP40" s="177"/>
      <c r="INQ40" s="120"/>
      <c r="INR40" s="177"/>
      <c r="INS40" s="120"/>
      <c r="INT40" s="177"/>
      <c r="INU40" s="120"/>
      <c r="INV40" s="177"/>
      <c r="INW40" s="120"/>
      <c r="INX40" s="177"/>
      <c r="INY40" s="120"/>
      <c r="INZ40" s="177"/>
      <c r="IOA40" s="120"/>
      <c r="IOB40" s="177"/>
      <c r="IOC40" s="120"/>
      <c r="IOD40" s="177"/>
      <c r="IOE40" s="120"/>
      <c r="IOF40" s="177"/>
      <c r="IOG40" s="120"/>
      <c r="IOH40" s="177"/>
      <c r="IOI40" s="120"/>
      <c r="IOJ40" s="177"/>
      <c r="IOK40" s="120"/>
      <c r="IOL40" s="177"/>
      <c r="IOM40" s="120"/>
      <c r="ION40" s="177"/>
      <c r="IOO40" s="120"/>
      <c r="IOP40" s="177"/>
      <c r="IOQ40" s="120"/>
      <c r="IOR40" s="177"/>
      <c r="IOS40" s="120"/>
      <c r="IOT40" s="177"/>
      <c r="IOU40" s="120"/>
      <c r="IOV40" s="177"/>
      <c r="IOW40" s="120"/>
      <c r="IOX40" s="177"/>
      <c r="IOY40" s="120"/>
      <c r="IOZ40" s="177"/>
      <c r="IPA40" s="120"/>
      <c r="IPB40" s="177"/>
      <c r="IPC40" s="120"/>
      <c r="IPD40" s="177"/>
      <c r="IPE40" s="120"/>
      <c r="IPF40" s="177"/>
      <c r="IPG40" s="120"/>
      <c r="IPH40" s="177"/>
      <c r="IPI40" s="120"/>
      <c r="IPJ40" s="177"/>
      <c r="IPK40" s="120"/>
      <c r="IPL40" s="177"/>
      <c r="IPM40" s="120"/>
      <c r="IPN40" s="177"/>
      <c r="IPO40" s="120"/>
      <c r="IPP40" s="177"/>
      <c r="IPQ40" s="120"/>
      <c r="IPR40" s="177"/>
      <c r="IPS40" s="120"/>
      <c r="IPT40" s="177"/>
      <c r="IPU40" s="120"/>
      <c r="IPV40" s="177"/>
      <c r="IPW40" s="120"/>
      <c r="IPX40" s="177"/>
      <c r="IPY40" s="120"/>
      <c r="IPZ40" s="177"/>
      <c r="IQA40" s="120"/>
      <c r="IQB40" s="177"/>
      <c r="IQC40" s="120"/>
      <c r="IQD40" s="177"/>
      <c r="IQE40" s="120"/>
      <c r="IQF40" s="177"/>
      <c r="IQG40" s="120"/>
      <c r="IQH40" s="177"/>
      <c r="IQI40" s="120"/>
      <c r="IQJ40" s="177"/>
      <c r="IQK40" s="120"/>
      <c r="IQL40" s="177"/>
      <c r="IQM40" s="120"/>
      <c r="IQN40" s="177"/>
      <c r="IQO40" s="120"/>
      <c r="IQP40" s="177"/>
      <c r="IQQ40" s="120"/>
      <c r="IQR40" s="177"/>
      <c r="IQS40" s="120"/>
      <c r="IQT40" s="177"/>
      <c r="IQU40" s="120"/>
      <c r="IQV40" s="177"/>
      <c r="IQW40" s="120"/>
      <c r="IQX40" s="177"/>
      <c r="IQY40" s="120"/>
      <c r="IQZ40" s="177"/>
      <c r="IRA40" s="120"/>
      <c r="IRB40" s="177"/>
      <c r="IRC40" s="120"/>
      <c r="IRD40" s="177"/>
      <c r="IRE40" s="120"/>
      <c r="IRF40" s="177"/>
      <c r="IRG40" s="120"/>
      <c r="IRH40" s="177"/>
      <c r="IRI40" s="120"/>
      <c r="IRJ40" s="177"/>
      <c r="IRK40" s="120"/>
      <c r="IRL40" s="177"/>
      <c r="IRM40" s="120"/>
      <c r="IRN40" s="177"/>
      <c r="IRO40" s="120"/>
      <c r="IRP40" s="177"/>
      <c r="IRQ40" s="120"/>
      <c r="IRR40" s="177"/>
      <c r="IRS40" s="120"/>
      <c r="IRT40" s="177"/>
      <c r="IRU40" s="120"/>
      <c r="IRV40" s="177"/>
      <c r="IRW40" s="120"/>
      <c r="IRX40" s="177"/>
      <c r="IRY40" s="120"/>
      <c r="IRZ40" s="177"/>
      <c r="ISA40" s="120"/>
      <c r="ISB40" s="177"/>
      <c r="ISC40" s="120"/>
      <c r="ISD40" s="177"/>
      <c r="ISE40" s="120"/>
      <c r="ISF40" s="177"/>
      <c r="ISG40" s="120"/>
      <c r="ISH40" s="177"/>
      <c r="ISI40" s="120"/>
      <c r="ISJ40" s="177"/>
      <c r="ISK40" s="120"/>
      <c r="ISL40" s="177"/>
      <c r="ISM40" s="120"/>
      <c r="ISN40" s="177"/>
      <c r="ISO40" s="120"/>
      <c r="ISP40" s="177"/>
      <c r="ISQ40" s="120"/>
      <c r="ISR40" s="177"/>
      <c r="ISS40" s="120"/>
      <c r="IST40" s="177"/>
      <c r="ISU40" s="120"/>
      <c r="ISV40" s="177"/>
      <c r="ISW40" s="120"/>
      <c r="ISX40" s="177"/>
      <c r="ISY40" s="120"/>
      <c r="ISZ40" s="177"/>
      <c r="ITA40" s="120"/>
      <c r="ITB40" s="177"/>
      <c r="ITC40" s="120"/>
      <c r="ITD40" s="177"/>
      <c r="ITE40" s="120"/>
      <c r="ITF40" s="177"/>
      <c r="ITG40" s="120"/>
      <c r="ITH40" s="177"/>
      <c r="ITI40" s="120"/>
      <c r="ITJ40" s="177"/>
      <c r="ITK40" s="120"/>
      <c r="ITL40" s="177"/>
      <c r="ITM40" s="120"/>
      <c r="ITN40" s="177"/>
      <c r="ITO40" s="120"/>
      <c r="ITP40" s="177"/>
      <c r="ITQ40" s="120"/>
      <c r="ITR40" s="177"/>
      <c r="ITS40" s="120"/>
      <c r="ITT40" s="177"/>
      <c r="ITU40" s="120"/>
      <c r="ITV40" s="177"/>
      <c r="ITW40" s="120"/>
      <c r="ITX40" s="177"/>
      <c r="ITY40" s="120"/>
      <c r="ITZ40" s="177"/>
      <c r="IUA40" s="120"/>
      <c r="IUB40" s="177"/>
      <c r="IUC40" s="120"/>
      <c r="IUD40" s="177"/>
      <c r="IUE40" s="120"/>
      <c r="IUF40" s="177"/>
      <c r="IUG40" s="120"/>
      <c r="IUH40" s="177"/>
      <c r="IUI40" s="120"/>
      <c r="IUJ40" s="177"/>
      <c r="IUK40" s="120"/>
      <c r="IUL40" s="177"/>
      <c r="IUM40" s="120"/>
      <c r="IUN40" s="177"/>
      <c r="IUO40" s="120"/>
      <c r="IUP40" s="177"/>
      <c r="IUQ40" s="120"/>
      <c r="IUR40" s="177"/>
      <c r="IUS40" s="120"/>
      <c r="IUT40" s="177"/>
      <c r="IUU40" s="120"/>
      <c r="IUV40" s="177"/>
      <c r="IUW40" s="120"/>
      <c r="IUX40" s="177"/>
      <c r="IUY40" s="120"/>
      <c r="IUZ40" s="177"/>
      <c r="IVA40" s="120"/>
      <c r="IVB40" s="177"/>
      <c r="IVC40" s="120"/>
      <c r="IVD40" s="177"/>
      <c r="IVE40" s="120"/>
      <c r="IVF40" s="177"/>
      <c r="IVG40" s="120"/>
      <c r="IVH40" s="177"/>
      <c r="IVI40" s="120"/>
      <c r="IVJ40" s="177"/>
      <c r="IVK40" s="120"/>
      <c r="IVL40" s="177"/>
      <c r="IVM40" s="120"/>
      <c r="IVN40" s="177"/>
      <c r="IVO40" s="120"/>
      <c r="IVP40" s="177"/>
      <c r="IVQ40" s="120"/>
      <c r="IVR40" s="177"/>
      <c r="IVS40" s="120"/>
      <c r="IVT40" s="177"/>
      <c r="IVU40" s="120"/>
      <c r="IVV40" s="177"/>
      <c r="IVW40" s="120"/>
      <c r="IVX40" s="177"/>
      <c r="IVY40" s="120"/>
      <c r="IVZ40" s="177"/>
      <c r="IWA40" s="120"/>
      <c r="IWB40" s="177"/>
      <c r="IWC40" s="120"/>
      <c r="IWD40" s="177"/>
      <c r="IWE40" s="120"/>
      <c r="IWF40" s="177"/>
      <c r="IWG40" s="120"/>
      <c r="IWH40" s="177"/>
      <c r="IWI40" s="120"/>
      <c r="IWJ40" s="177"/>
      <c r="IWK40" s="120"/>
      <c r="IWL40" s="177"/>
      <c r="IWM40" s="120"/>
      <c r="IWN40" s="177"/>
      <c r="IWO40" s="120"/>
      <c r="IWP40" s="177"/>
      <c r="IWQ40" s="120"/>
      <c r="IWR40" s="177"/>
      <c r="IWS40" s="120"/>
      <c r="IWT40" s="177"/>
      <c r="IWU40" s="120"/>
      <c r="IWV40" s="177"/>
      <c r="IWW40" s="120"/>
      <c r="IWX40" s="177"/>
      <c r="IWY40" s="120"/>
      <c r="IWZ40" s="177"/>
      <c r="IXA40" s="120"/>
      <c r="IXB40" s="177"/>
      <c r="IXC40" s="120"/>
      <c r="IXD40" s="177"/>
      <c r="IXE40" s="120"/>
      <c r="IXF40" s="177"/>
      <c r="IXG40" s="120"/>
      <c r="IXH40" s="177"/>
      <c r="IXI40" s="120"/>
      <c r="IXJ40" s="177"/>
      <c r="IXK40" s="120"/>
      <c r="IXL40" s="177"/>
      <c r="IXM40" s="120"/>
      <c r="IXN40" s="177"/>
      <c r="IXO40" s="120"/>
      <c r="IXP40" s="177"/>
      <c r="IXQ40" s="120"/>
      <c r="IXR40" s="177"/>
      <c r="IXS40" s="120"/>
      <c r="IXT40" s="177"/>
      <c r="IXU40" s="120"/>
      <c r="IXV40" s="177"/>
      <c r="IXW40" s="120"/>
      <c r="IXX40" s="177"/>
      <c r="IXY40" s="120"/>
      <c r="IXZ40" s="177"/>
      <c r="IYA40" s="120"/>
      <c r="IYB40" s="177"/>
      <c r="IYC40" s="120"/>
      <c r="IYD40" s="177"/>
      <c r="IYE40" s="120"/>
      <c r="IYF40" s="177"/>
      <c r="IYG40" s="120"/>
      <c r="IYH40" s="177"/>
      <c r="IYI40" s="120"/>
      <c r="IYJ40" s="177"/>
      <c r="IYK40" s="120"/>
      <c r="IYL40" s="177"/>
      <c r="IYM40" s="120"/>
      <c r="IYN40" s="177"/>
      <c r="IYO40" s="120"/>
      <c r="IYP40" s="177"/>
      <c r="IYQ40" s="120"/>
      <c r="IYR40" s="177"/>
      <c r="IYS40" s="120"/>
      <c r="IYT40" s="177"/>
      <c r="IYU40" s="120"/>
      <c r="IYV40" s="177"/>
      <c r="IYW40" s="120"/>
      <c r="IYX40" s="177"/>
      <c r="IYY40" s="120"/>
      <c r="IYZ40" s="177"/>
      <c r="IZA40" s="120"/>
      <c r="IZB40" s="177"/>
      <c r="IZC40" s="120"/>
      <c r="IZD40" s="177"/>
      <c r="IZE40" s="120"/>
      <c r="IZF40" s="177"/>
      <c r="IZG40" s="120"/>
      <c r="IZH40" s="177"/>
      <c r="IZI40" s="120"/>
      <c r="IZJ40" s="177"/>
      <c r="IZK40" s="120"/>
      <c r="IZL40" s="177"/>
      <c r="IZM40" s="120"/>
      <c r="IZN40" s="177"/>
      <c r="IZO40" s="120"/>
      <c r="IZP40" s="177"/>
      <c r="IZQ40" s="120"/>
      <c r="IZR40" s="177"/>
      <c r="IZS40" s="120"/>
      <c r="IZT40" s="177"/>
      <c r="IZU40" s="120"/>
      <c r="IZV40" s="177"/>
      <c r="IZW40" s="120"/>
      <c r="IZX40" s="177"/>
      <c r="IZY40" s="120"/>
      <c r="IZZ40" s="177"/>
      <c r="JAA40" s="120"/>
      <c r="JAB40" s="177"/>
      <c r="JAC40" s="120"/>
      <c r="JAD40" s="177"/>
      <c r="JAE40" s="120"/>
      <c r="JAF40" s="177"/>
      <c r="JAG40" s="120"/>
      <c r="JAH40" s="177"/>
      <c r="JAI40" s="120"/>
      <c r="JAJ40" s="177"/>
      <c r="JAK40" s="120"/>
      <c r="JAL40" s="177"/>
      <c r="JAM40" s="120"/>
      <c r="JAN40" s="177"/>
      <c r="JAO40" s="120"/>
      <c r="JAP40" s="177"/>
      <c r="JAQ40" s="120"/>
      <c r="JAR40" s="177"/>
      <c r="JAS40" s="120"/>
      <c r="JAT40" s="177"/>
      <c r="JAU40" s="120"/>
      <c r="JAV40" s="177"/>
      <c r="JAW40" s="120"/>
      <c r="JAX40" s="177"/>
      <c r="JAY40" s="120"/>
      <c r="JAZ40" s="177"/>
      <c r="JBA40" s="120"/>
      <c r="JBB40" s="177"/>
      <c r="JBC40" s="120"/>
      <c r="JBD40" s="177"/>
      <c r="JBE40" s="120"/>
      <c r="JBF40" s="177"/>
      <c r="JBG40" s="120"/>
      <c r="JBH40" s="177"/>
      <c r="JBI40" s="120"/>
      <c r="JBJ40" s="177"/>
      <c r="JBK40" s="120"/>
      <c r="JBL40" s="177"/>
      <c r="JBM40" s="120"/>
      <c r="JBN40" s="177"/>
      <c r="JBO40" s="120"/>
      <c r="JBP40" s="177"/>
      <c r="JBQ40" s="120"/>
      <c r="JBR40" s="177"/>
      <c r="JBS40" s="120"/>
      <c r="JBT40" s="177"/>
      <c r="JBU40" s="120"/>
      <c r="JBV40" s="177"/>
      <c r="JBW40" s="120"/>
      <c r="JBX40" s="177"/>
      <c r="JBY40" s="120"/>
      <c r="JBZ40" s="177"/>
      <c r="JCA40" s="120"/>
      <c r="JCB40" s="177"/>
      <c r="JCC40" s="120"/>
      <c r="JCD40" s="177"/>
      <c r="JCE40" s="120"/>
      <c r="JCF40" s="177"/>
      <c r="JCG40" s="120"/>
      <c r="JCH40" s="177"/>
      <c r="JCI40" s="120"/>
      <c r="JCJ40" s="177"/>
      <c r="JCK40" s="120"/>
      <c r="JCL40" s="177"/>
      <c r="JCM40" s="120"/>
      <c r="JCN40" s="177"/>
      <c r="JCO40" s="120"/>
      <c r="JCP40" s="177"/>
      <c r="JCQ40" s="120"/>
      <c r="JCR40" s="177"/>
      <c r="JCS40" s="120"/>
      <c r="JCT40" s="177"/>
      <c r="JCU40" s="120"/>
      <c r="JCV40" s="177"/>
      <c r="JCW40" s="120"/>
      <c r="JCX40" s="177"/>
      <c r="JCY40" s="120"/>
      <c r="JCZ40" s="177"/>
      <c r="JDA40" s="120"/>
      <c r="JDB40" s="177"/>
      <c r="JDC40" s="120"/>
      <c r="JDD40" s="177"/>
      <c r="JDE40" s="120"/>
      <c r="JDF40" s="177"/>
      <c r="JDG40" s="120"/>
      <c r="JDH40" s="177"/>
      <c r="JDI40" s="120"/>
      <c r="JDJ40" s="177"/>
      <c r="JDK40" s="120"/>
      <c r="JDL40" s="177"/>
      <c r="JDM40" s="120"/>
      <c r="JDN40" s="177"/>
      <c r="JDO40" s="120"/>
      <c r="JDP40" s="177"/>
      <c r="JDQ40" s="120"/>
      <c r="JDR40" s="177"/>
      <c r="JDS40" s="120"/>
      <c r="JDT40" s="177"/>
      <c r="JDU40" s="120"/>
      <c r="JDV40" s="177"/>
      <c r="JDW40" s="120"/>
      <c r="JDX40" s="177"/>
      <c r="JDY40" s="120"/>
      <c r="JDZ40" s="177"/>
      <c r="JEA40" s="120"/>
      <c r="JEB40" s="177"/>
      <c r="JEC40" s="120"/>
      <c r="JED40" s="177"/>
      <c r="JEE40" s="120"/>
      <c r="JEF40" s="177"/>
      <c r="JEG40" s="120"/>
      <c r="JEH40" s="177"/>
      <c r="JEI40" s="120"/>
      <c r="JEJ40" s="177"/>
      <c r="JEK40" s="120"/>
      <c r="JEL40" s="177"/>
      <c r="JEM40" s="120"/>
      <c r="JEN40" s="177"/>
      <c r="JEO40" s="120"/>
      <c r="JEP40" s="177"/>
      <c r="JEQ40" s="120"/>
      <c r="JER40" s="177"/>
      <c r="JES40" s="120"/>
      <c r="JET40" s="177"/>
      <c r="JEU40" s="120"/>
      <c r="JEV40" s="177"/>
      <c r="JEW40" s="120"/>
      <c r="JEX40" s="177"/>
      <c r="JEY40" s="120"/>
      <c r="JEZ40" s="177"/>
      <c r="JFA40" s="120"/>
      <c r="JFB40" s="177"/>
      <c r="JFC40" s="120"/>
      <c r="JFD40" s="177"/>
      <c r="JFE40" s="120"/>
      <c r="JFF40" s="177"/>
      <c r="JFG40" s="120"/>
      <c r="JFH40" s="177"/>
      <c r="JFI40" s="120"/>
      <c r="JFJ40" s="177"/>
      <c r="JFK40" s="120"/>
      <c r="JFL40" s="177"/>
      <c r="JFM40" s="120"/>
      <c r="JFN40" s="177"/>
      <c r="JFO40" s="120"/>
      <c r="JFP40" s="177"/>
      <c r="JFQ40" s="120"/>
      <c r="JFR40" s="177"/>
      <c r="JFS40" s="120"/>
      <c r="JFT40" s="177"/>
      <c r="JFU40" s="120"/>
      <c r="JFV40" s="177"/>
      <c r="JFW40" s="120"/>
      <c r="JFX40" s="177"/>
      <c r="JFY40" s="120"/>
      <c r="JFZ40" s="177"/>
      <c r="JGA40" s="120"/>
      <c r="JGB40" s="177"/>
      <c r="JGC40" s="120"/>
      <c r="JGD40" s="177"/>
      <c r="JGE40" s="120"/>
      <c r="JGF40" s="177"/>
      <c r="JGG40" s="120"/>
      <c r="JGH40" s="177"/>
      <c r="JGI40" s="120"/>
      <c r="JGJ40" s="177"/>
      <c r="JGK40" s="120"/>
      <c r="JGL40" s="177"/>
      <c r="JGM40" s="120"/>
      <c r="JGN40" s="177"/>
      <c r="JGO40" s="120"/>
      <c r="JGP40" s="177"/>
      <c r="JGQ40" s="120"/>
      <c r="JGR40" s="177"/>
      <c r="JGS40" s="120"/>
      <c r="JGT40" s="177"/>
      <c r="JGU40" s="120"/>
      <c r="JGV40" s="177"/>
      <c r="JGW40" s="120"/>
      <c r="JGX40" s="177"/>
      <c r="JGY40" s="120"/>
      <c r="JGZ40" s="177"/>
      <c r="JHA40" s="120"/>
      <c r="JHB40" s="177"/>
      <c r="JHC40" s="120"/>
      <c r="JHD40" s="177"/>
      <c r="JHE40" s="120"/>
      <c r="JHF40" s="177"/>
      <c r="JHG40" s="120"/>
      <c r="JHH40" s="177"/>
      <c r="JHI40" s="120"/>
      <c r="JHJ40" s="177"/>
      <c r="JHK40" s="120"/>
      <c r="JHL40" s="177"/>
      <c r="JHM40" s="120"/>
      <c r="JHN40" s="177"/>
      <c r="JHO40" s="120"/>
      <c r="JHP40" s="177"/>
      <c r="JHQ40" s="120"/>
      <c r="JHR40" s="177"/>
      <c r="JHS40" s="120"/>
      <c r="JHT40" s="177"/>
      <c r="JHU40" s="120"/>
      <c r="JHV40" s="177"/>
      <c r="JHW40" s="120"/>
      <c r="JHX40" s="177"/>
      <c r="JHY40" s="120"/>
      <c r="JHZ40" s="177"/>
      <c r="JIA40" s="120"/>
      <c r="JIB40" s="177"/>
      <c r="JIC40" s="120"/>
      <c r="JID40" s="177"/>
      <c r="JIE40" s="120"/>
      <c r="JIF40" s="177"/>
      <c r="JIG40" s="120"/>
      <c r="JIH40" s="177"/>
      <c r="JII40" s="120"/>
      <c r="JIJ40" s="177"/>
      <c r="JIK40" s="120"/>
      <c r="JIL40" s="177"/>
      <c r="JIM40" s="120"/>
      <c r="JIN40" s="177"/>
      <c r="JIO40" s="120"/>
      <c r="JIP40" s="177"/>
      <c r="JIQ40" s="120"/>
      <c r="JIR40" s="177"/>
      <c r="JIS40" s="120"/>
      <c r="JIT40" s="177"/>
      <c r="JIU40" s="120"/>
      <c r="JIV40" s="177"/>
      <c r="JIW40" s="120"/>
      <c r="JIX40" s="177"/>
      <c r="JIY40" s="120"/>
      <c r="JIZ40" s="177"/>
      <c r="JJA40" s="120"/>
      <c r="JJB40" s="177"/>
      <c r="JJC40" s="120"/>
      <c r="JJD40" s="177"/>
      <c r="JJE40" s="120"/>
      <c r="JJF40" s="177"/>
      <c r="JJG40" s="120"/>
      <c r="JJH40" s="177"/>
      <c r="JJI40" s="120"/>
      <c r="JJJ40" s="177"/>
      <c r="JJK40" s="120"/>
      <c r="JJL40" s="177"/>
      <c r="JJM40" s="120"/>
      <c r="JJN40" s="177"/>
      <c r="JJO40" s="120"/>
      <c r="JJP40" s="177"/>
      <c r="JJQ40" s="120"/>
      <c r="JJR40" s="177"/>
      <c r="JJS40" s="120"/>
      <c r="JJT40" s="177"/>
      <c r="JJU40" s="120"/>
      <c r="JJV40" s="177"/>
      <c r="JJW40" s="120"/>
      <c r="JJX40" s="177"/>
      <c r="JJY40" s="120"/>
      <c r="JJZ40" s="177"/>
      <c r="JKA40" s="120"/>
      <c r="JKB40" s="177"/>
      <c r="JKC40" s="120"/>
      <c r="JKD40" s="177"/>
      <c r="JKE40" s="120"/>
      <c r="JKF40" s="177"/>
      <c r="JKG40" s="120"/>
      <c r="JKH40" s="177"/>
      <c r="JKI40" s="120"/>
      <c r="JKJ40" s="177"/>
      <c r="JKK40" s="120"/>
      <c r="JKL40" s="177"/>
      <c r="JKM40" s="120"/>
      <c r="JKN40" s="177"/>
      <c r="JKO40" s="120"/>
      <c r="JKP40" s="177"/>
      <c r="JKQ40" s="120"/>
      <c r="JKR40" s="177"/>
      <c r="JKS40" s="120"/>
      <c r="JKT40" s="177"/>
      <c r="JKU40" s="120"/>
      <c r="JKV40" s="177"/>
      <c r="JKW40" s="120"/>
      <c r="JKX40" s="177"/>
      <c r="JKY40" s="120"/>
      <c r="JKZ40" s="177"/>
      <c r="JLA40" s="120"/>
      <c r="JLB40" s="177"/>
      <c r="JLC40" s="120"/>
      <c r="JLD40" s="177"/>
      <c r="JLE40" s="120"/>
      <c r="JLF40" s="177"/>
      <c r="JLG40" s="120"/>
      <c r="JLH40" s="177"/>
      <c r="JLI40" s="120"/>
      <c r="JLJ40" s="177"/>
      <c r="JLK40" s="120"/>
      <c r="JLL40" s="177"/>
      <c r="JLM40" s="120"/>
      <c r="JLN40" s="177"/>
      <c r="JLO40" s="120"/>
      <c r="JLP40" s="177"/>
      <c r="JLQ40" s="120"/>
      <c r="JLR40" s="177"/>
      <c r="JLS40" s="120"/>
      <c r="JLT40" s="177"/>
      <c r="JLU40" s="120"/>
      <c r="JLV40" s="177"/>
      <c r="JLW40" s="120"/>
      <c r="JLX40" s="177"/>
      <c r="JLY40" s="120"/>
      <c r="JLZ40" s="177"/>
      <c r="JMA40" s="120"/>
      <c r="JMB40" s="177"/>
      <c r="JMC40" s="120"/>
      <c r="JMD40" s="177"/>
      <c r="JME40" s="120"/>
      <c r="JMF40" s="177"/>
      <c r="JMG40" s="120"/>
      <c r="JMH40" s="177"/>
      <c r="JMI40" s="120"/>
      <c r="JMJ40" s="177"/>
      <c r="JMK40" s="120"/>
      <c r="JML40" s="177"/>
      <c r="JMM40" s="120"/>
      <c r="JMN40" s="177"/>
      <c r="JMO40" s="120"/>
      <c r="JMP40" s="177"/>
      <c r="JMQ40" s="120"/>
      <c r="JMR40" s="177"/>
      <c r="JMS40" s="120"/>
      <c r="JMT40" s="177"/>
      <c r="JMU40" s="120"/>
      <c r="JMV40" s="177"/>
      <c r="JMW40" s="120"/>
      <c r="JMX40" s="177"/>
      <c r="JMY40" s="120"/>
      <c r="JMZ40" s="177"/>
      <c r="JNA40" s="120"/>
      <c r="JNB40" s="177"/>
      <c r="JNC40" s="120"/>
      <c r="JND40" s="177"/>
      <c r="JNE40" s="120"/>
      <c r="JNF40" s="177"/>
      <c r="JNG40" s="120"/>
      <c r="JNH40" s="177"/>
      <c r="JNI40" s="120"/>
      <c r="JNJ40" s="177"/>
      <c r="JNK40" s="120"/>
      <c r="JNL40" s="177"/>
      <c r="JNM40" s="120"/>
      <c r="JNN40" s="177"/>
      <c r="JNO40" s="120"/>
      <c r="JNP40" s="177"/>
      <c r="JNQ40" s="120"/>
      <c r="JNR40" s="177"/>
      <c r="JNS40" s="120"/>
      <c r="JNT40" s="177"/>
      <c r="JNU40" s="120"/>
      <c r="JNV40" s="177"/>
      <c r="JNW40" s="120"/>
      <c r="JNX40" s="177"/>
      <c r="JNY40" s="120"/>
      <c r="JNZ40" s="177"/>
      <c r="JOA40" s="120"/>
      <c r="JOB40" s="177"/>
      <c r="JOC40" s="120"/>
      <c r="JOD40" s="177"/>
      <c r="JOE40" s="120"/>
      <c r="JOF40" s="177"/>
      <c r="JOG40" s="120"/>
      <c r="JOH40" s="177"/>
      <c r="JOI40" s="120"/>
      <c r="JOJ40" s="177"/>
      <c r="JOK40" s="120"/>
      <c r="JOL40" s="177"/>
      <c r="JOM40" s="120"/>
      <c r="JON40" s="177"/>
      <c r="JOO40" s="120"/>
      <c r="JOP40" s="177"/>
      <c r="JOQ40" s="120"/>
      <c r="JOR40" s="177"/>
      <c r="JOS40" s="120"/>
      <c r="JOT40" s="177"/>
      <c r="JOU40" s="120"/>
      <c r="JOV40" s="177"/>
      <c r="JOW40" s="120"/>
      <c r="JOX40" s="177"/>
      <c r="JOY40" s="120"/>
      <c r="JOZ40" s="177"/>
      <c r="JPA40" s="120"/>
      <c r="JPB40" s="177"/>
      <c r="JPC40" s="120"/>
      <c r="JPD40" s="177"/>
      <c r="JPE40" s="120"/>
      <c r="JPF40" s="177"/>
      <c r="JPG40" s="120"/>
      <c r="JPH40" s="177"/>
      <c r="JPI40" s="120"/>
      <c r="JPJ40" s="177"/>
      <c r="JPK40" s="120"/>
      <c r="JPL40" s="177"/>
      <c r="JPM40" s="120"/>
      <c r="JPN40" s="177"/>
      <c r="JPO40" s="120"/>
      <c r="JPP40" s="177"/>
      <c r="JPQ40" s="120"/>
      <c r="JPR40" s="177"/>
      <c r="JPS40" s="120"/>
      <c r="JPT40" s="177"/>
      <c r="JPU40" s="120"/>
      <c r="JPV40" s="177"/>
      <c r="JPW40" s="120"/>
      <c r="JPX40" s="177"/>
      <c r="JPY40" s="120"/>
      <c r="JPZ40" s="177"/>
      <c r="JQA40" s="120"/>
      <c r="JQB40" s="177"/>
      <c r="JQC40" s="120"/>
      <c r="JQD40" s="177"/>
      <c r="JQE40" s="120"/>
      <c r="JQF40" s="177"/>
      <c r="JQG40" s="120"/>
      <c r="JQH40" s="177"/>
      <c r="JQI40" s="120"/>
      <c r="JQJ40" s="177"/>
      <c r="JQK40" s="120"/>
      <c r="JQL40" s="177"/>
      <c r="JQM40" s="120"/>
      <c r="JQN40" s="177"/>
      <c r="JQO40" s="120"/>
      <c r="JQP40" s="177"/>
      <c r="JQQ40" s="120"/>
      <c r="JQR40" s="177"/>
      <c r="JQS40" s="120"/>
      <c r="JQT40" s="177"/>
      <c r="JQU40" s="120"/>
      <c r="JQV40" s="177"/>
      <c r="JQW40" s="120"/>
      <c r="JQX40" s="177"/>
      <c r="JQY40" s="120"/>
      <c r="JQZ40" s="177"/>
      <c r="JRA40" s="120"/>
      <c r="JRB40" s="177"/>
      <c r="JRC40" s="120"/>
      <c r="JRD40" s="177"/>
      <c r="JRE40" s="120"/>
      <c r="JRF40" s="177"/>
      <c r="JRG40" s="120"/>
      <c r="JRH40" s="177"/>
      <c r="JRI40" s="120"/>
      <c r="JRJ40" s="177"/>
      <c r="JRK40" s="120"/>
      <c r="JRL40" s="177"/>
      <c r="JRM40" s="120"/>
      <c r="JRN40" s="177"/>
      <c r="JRO40" s="120"/>
      <c r="JRP40" s="177"/>
      <c r="JRQ40" s="120"/>
      <c r="JRR40" s="177"/>
      <c r="JRS40" s="120"/>
      <c r="JRT40" s="177"/>
      <c r="JRU40" s="120"/>
      <c r="JRV40" s="177"/>
      <c r="JRW40" s="120"/>
      <c r="JRX40" s="177"/>
      <c r="JRY40" s="120"/>
      <c r="JRZ40" s="177"/>
      <c r="JSA40" s="120"/>
      <c r="JSB40" s="177"/>
      <c r="JSC40" s="120"/>
      <c r="JSD40" s="177"/>
      <c r="JSE40" s="120"/>
      <c r="JSF40" s="177"/>
      <c r="JSG40" s="120"/>
      <c r="JSH40" s="177"/>
      <c r="JSI40" s="120"/>
      <c r="JSJ40" s="177"/>
      <c r="JSK40" s="120"/>
      <c r="JSL40" s="177"/>
      <c r="JSM40" s="120"/>
      <c r="JSN40" s="177"/>
      <c r="JSO40" s="120"/>
      <c r="JSP40" s="177"/>
      <c r="JSQ40" s="120"/>
      <c r="JSR40" s="177"/>
      <c r="JSS40" s="120"/>
      <c r="JST40" s="177"/>
      <c r="JSU40" s="120"/>
      <c r="JSV40" s="177"/>
      <c r="JSW40" s="120"/>
      <c r="JSX40" s="177"/>
      <c r="JSY40" s="120"/>
      <c r="JSZ40" s="177"/>
      <c r="JTA40" s="120"/>
      <c r="JTB40" s="177"/>
      <c r="JTC40" s="120"/>
      <c r="JTD40" s="177"/>
      <c r="JTE40" s="120"/>
      <c r="JTF40" s="177"/>
      <c r="JTG40" s="120"/>
      <c r="JTH40" s="177"/>
      <c r="JTI40" s="120"/>
      <c r="JTJ40" s="177"/>
      <c r="JTK40" s="120"/>
      <c r="JTL40" s="177"/>
      <c r="JTM40" s="120"/>
      <c r="JTN40" s="177"/>
      <c r="JTO40" s="120"/>
      <c r="JTP40" s="177"/>
      <c r="JTQ40" s="120"/>
      <c r="JTR40" s="177"/>
      <c r="JTS40" s="120"/>
      <c r="JTT40" s="177"/>
      <c r="JTU40" s="120"/>
      <c r="JTV40" s="177"/>
      <c r="JTW40" s="120"/>
      <c r="JTX40" s="177"/>
      <c r="JTY40" s="120"/>
      <c r="JTZ40" s="177"/>
      <c r="JUA40" s="120"/>
      <c r="JUB40" s="177"/>
      <c r="JUC40" s="120"/>
      <c r="JUD40" s="177"/>
      <c r="JUE40" s="120"/>
      <c r="JUF40" s="177"/>
      <c r="JUG40" s="120"/>
      <c r="JUH40" s="177"/>
      <c r="JUI40" s="120"/>
      <c r="JUJ40" s="177"/>
      <c r="JUK40" s="120"/>
      <c r="JUL40" s="177"/>
      <c r="JUM40" s="120"/>
      <c r="JUN40" s="177"/>
      <c r="JUO40" s="120"/>
      <c r="JUP40" s="177"/>
      <c r="JUQ40" s="120"/>
      <c r="JUR40" s="177"/>
      <c r="JUS40" s="120"/>
      <c r="JUT40" s="177"/>
      <c r="JUU40" s="120"/>
      <c r="JUV40" s="177"/>
      <c r="JUW40" s="120"/>
      <c r="JUX40" s="177"/>
      <c r="JUY40" s="120"/>
      <c r="JUZ40" s="177"/>
      <c r="JVA40" s="120"/>
      <c r="JVB40" s="177"/>
      <c r="JVC40" s="120"/>
      <c r="JVD40" s="177"/>
      <c r="JVE40" s="120"/>
      <c r="JVF40" s="177"/>
      <c r="JVG40" s="120"/>
      <c r="JVH40" s="177"/>
      <c r="JVI40" s="120"/>
      <c r="JVJ40" s="177"/>
      <c r="JVK40" s="120"/>
      <c r="JVL40" s="177"/>
      <c r="JVM40" s="120"/>
      <c r="JVN40" s="177"/>
      <c r="JVO40" s="120"/>
      <c r="JVP40" s="177"/>
      <c r="JVQ40" s="120"/>
      <c r="JVR40" s="177"/>
      <c r="JVS40" s="120"/>
      <c r="JVT40" s="177"/>
      <c r="JVU40" s="120"/>
      <c r="JVV40" s="177"/>
      <c r="JVW40" s="120"/>
      <c r="JVX40" s="177"/>
      <c r="JVY40" s="120"/>
      <c r="JVZ40" s="177"/>
      <c r="JWA40" s="120"/>
      <c r="JWB40" s="177"/>
      <c r="JWC40" s="120"/>
      <c r="JWD40" s="177"/>
      <c r="JWE40" s="120"/>
      <c r="JWF40" s="177"/>
      <c r="JWG40" s="120"/>
      <c r="JWH40" s="177"/>
      <c r="JWI40" s="120"/>
      <c r="JWJ40" s="177"/>
      <c r="JWK40" s="120"/>
      <c r="JWL40" s="177"/>
      <c r="JWM40" s="120"/>
      <c r="JWN40" s="177"/>
      <c r="JWO40" s="120"/>
      <c r="JWP40" s="177"/>
      <c r="JWQ40" s="120"/>
      <c r="JWR40" s="177"/>
      <c r="JWS40" s="120"/>
      <c r="JWT40" s="177"/>
      <c r="JWU40" s="120"/>
      <c r="JWV40" s="177"/>
      <c r="JWW40" s="120"/>
      <c r="JWX40" s="177"/>
      <c r="JWY40" s="120"/>
      <c r="JWZ40" s="177"/>
      <c r="JXA40" s="120"/>
      <c r="JXB40" s="177"/>
      <c r="JXC40" s="120"/>
      <c r="JXD40" s="177"/>
      <c r="JXE40" s="120"/>
      <c r="JXF40" s="177"/>
      <c r="JXG40" s="120"/>
      <c r="JXH40" s="177"/>
      <c r="JXI40" s="120"/>
      <c r="JXJ40" s="177"/>
      <c r="JXK40" s="120"/>
      <c r="JXL40" s="177"/>
      <c r="JXM40" s="120"/>
      <c r="JXN40" s="177"/>
      <c r="JXO40" s="120"/>
      <c r="JXP40" s="177"/>
      <c r="JXQ40" s="120"/>
      <c r="JXR40" s="177"/>
      <c r="JXS40" s="120"/>
      <c r="JXT40" s="177"/>
      <c r="JXU40" s="120"/>
      <c r="JXV40" s="177"/>
      <c r="JXW40" s="120"/>
      <c r="JXX40" s="177"/>
      <c r="JXY40" s="120"/>
      <c r="JXZ40" s="177"/>
      <c r="JYA40" s="120"/>
      <c r="JYB40" s="177"/>
      <c r="JYC40" s="120"/>
      <c r="JYD40" s="177"/>
      <c r="JYE40" s="120"/>
      <c r="JYF40" s="177"/>
      <c r="JYG40" s="120"/>
      <c r="JYH40" s="177"/>
      <c r="JYI40" s="120"/>
      <c r="JYJ40" s="177"/>
      <c r="JYK40" s="120"/>
      <c r="JYL40" s="177"/>
      <c r="JYM40" s="120"/>
      <c r="JYN40" s="177"/>
      <c r="JYO40" s="120"/>
      <c r="JYP40" s="177"/>
      <c r="JYQ40" s="120"/>
      <c r="JYR40" s="177"/>
      <c r="JYS40" s="120"/>
      <c r="JYT40" s="177"/>
      <c r="JYU40" s="120"/>
      <c r="JYV40" s="177"/>
      <c r="JYW40" s="120"/>
      <c r="JYX40" s="177"/>
      <c r="JYY40" s="120"/>
      <c r="JYZ40" s="177"/>
      <c r="JZA40" s="120"/>
      <c r="JZB40" s="177"/>
      <c r="JZC40" s="120"/>
      <c r="JZD40" s="177"/>
      <c r="JZE40" s="120"/>
      <c r="JZF40" s="177"/>
      <c r="JZG40" s="120"/>
      <c r="JZH40" s="177"/>
      <c r="JZI40" s="120"/>
      <c r="JZJ40" s="177"/>
      <c r="JZK40" s="120"/>
      <c r="JZL40" s="177"/>
      <c r="JZM40" s="120"/>
      <c r="JZN40" s="177"/>
      <c r="JZO40" s="120"/>
      <c r="JZP40" s="177"/>
      <c r="JZQ40" s="120"/>
      <c r="JZR40" s="177"/>
      <c r="JZS40" s="120"/>
      <c r="JZT40" s="177"/>
      <c r="JZU40" s="120"/>
      <c r="JZV40" s="177"/>
      <c r="JZW40" s="120"/>
      <c r="JZX40" s="177"/>
      <c r="JZY40" s="120"/>
      <c r="JZZ40" s="177"/>
      <c r="KAA40" s="120"/>
      <c r="KAB40" s="177"/>
      <c r="KAC40" s="120"/>
      <c r="KAD40" s="177"/>
      <c r="KAE40" s="120"/>
      <c r="KAF40" s="177"/>
      <c r="KAG40" s="120"/>
      <c r="KAH40" s="177"/>
      <c r="KAI40" s="120"/>
      <c r="KAJ40" s="177"/>
      <c r="KAK40" s="120"/>
      <c r="KAL40" s="177"/>
      <c r="KAM40" s="120"/>
      <c r="KAN40" s="177"/>
      <c r="KAO40" s="120"/>
      <c r="KAP40" s="177"/>
      <c r="KAQ40" s="120"/>
      <c r="KAR40" s="177"/>
      <c r="KAS40" s="120"/>
      <c r="KAT40" s="177"/>
      <c r="KAU40" s="120"/>
      <c r="KAV40" s="177"/>
      <c r="KAW40" s="120"/>
      <c r="KAX40" s="177"/>
      <c r="KAY40" s="120"/>
      <c r="KAZ40" s="177"/>
      <c r="KBA40" s="120"/>
      <c r="KBB40" s="177"/>
      <c r="KBC40" s="120"/>
      <c r="KBD40" s="177"/>
      <c r="KBE40" s="120"/>
      <c r="KBF40" s="177"/>
      <c r="KBG40" s="120"/>
      <c r="KBH40" s="177"/>
      <c r="KBI40" s="120"/>
      <c r="KBJ40" s="177"/>
      <c r="KBK40" s="120"/>
      <c r="KBL40" s="177"/>
      <c r="KBM40" s="120"/>
      <c r="KBN40" s="177"/>
      <c r="KBO40" s="120"/>
      <c r="KBP40" s="177"/>
      <c r="KBQ40" s="120"/>
      <c r="KBR40" s="177"/>
      <c r="KBS40" s="120"/>
      <c r="KBT40" s="177"/>
      <c r="KBU40" s="120"/>
      <c r="KBV40" s="177"/>
      <c r="KBW40" s="120"/>
      <c r="KBX40" s="177"/>
      <c r="KBY40" s="120"/>
      <c r="KBZ40" s="177"/>
      <c r="KCA40" s="120"/>
      <c r="KCB40" s="177"/>
      <c r="KCC40" s="120"/>
      <c r="KCD40" s="177"/>
      <c r="KCE40" s="120"/>
      <c r="KCF40" s="177"/>
      <c r="KCG40" s="120"/>
      <c r="KCH40" s="177"/>
      <c r="KCI40" s="120"/>
      <c r="KCJ40" s="177"/>
      <c r="KCK40" s="120"/>
      <c r="KCL40" s="177"/>
      <c r="KCM40" s="120"/>
      <c r="KCN40" s="177"/>
      <c r="KCO40" s="120"/>
      <c r="KCP40" s="177"/>
      <c r="KCQ40" s="120"/>
      <c r="KCR40" s="177"/>
      <c r="KCS40" s="120"/>
      <c r="KCT40" s="177"/>
      <c r="KCU40" s="120"/>
      <c r="KCV40" s="177"/>
      <c r="KCW40" s="120"/>
      <c r="KCX40" s="177"/>
      <c r="KCY40" s="120"/>
      <c r="KCZ40" s="177"/>
      <c r="KDA40" s="120"/>
      <c r="KDB40" s="177"/>
      <c r="KDC40" s="120"/>
      <c r="KDD40" s="177"/>
      <c r="KDE40" s="120"/>
      <c r="KDF40" s="177"/>
      <c r="KDG40" s="120"/>
      <c r="KDH40" s="177"/>
      <c r="KDI40" s="120"/>
      <c r="KDJ40" s="177"/>
      <c r="KDK40" s="120"/>
      <c r="KDL40" s="177"/>
      <c r="KDM40" s="120"/>
      <c r="KDN40" s="177"/>
      <c r="KDO40" s="120"/>
      <c r="KDP40" s="177"/>
      <c r="KDQ40" s="120"/>
      <c r="KDR40" s="177"/>
      <c r="KDS40" s="120"/>
      <c r="KDT40" s="177"/>
      <c r="KDU40" s="120"/>
      <c r="KDV40" s="177"/>
      <c r="KDW40" s="120"/>
      <c r="KDX40" s="177"/>
      <c r="KDY40" s="120"/>
      <c r="KDZ40" s="177"/>
      <c r="KEA40" s="120"/>
      <c r="KEB40" s="177"/>
      <c r="KEC40" s="120"/>
      <c r="KED40" s="177"/>
      <c r="KEE40" s="120"/>
      <c r="KEF40" s="177"/>
      <c r="KEG40" s="120"/>
      <c r="KEH40" s="177"/>
      <c r="KEI40" s="120"/>
      <c r="KEJ40" s="177"/>
      <c r="KEK40" s="120"/>
      <c r="KEL40" s="177"/>
      <c r="KEM40" s="120"/>
      <c r="KEN40" s="177"/>
      <c r="KEO40" s="120"/>
      <c r="KEP40" s="177"/>
      <c r="KEQ40" s="120"/>
      <c r="KER40" s="177"/>
      <c r="KES40" s="120"/>
      <c r="KET40" s="177"/>
      <c r="KEU40" s="120"/>
      <c r="KEV40" s="177"/>
      <c r="KEW40" s="120"/>
      <c r="KEX40" s="177"/>
      <c r="KEY40" s="120"/>
      <c r="KEZ40" s="177"/>
      <c r="KFA40" s="120"/>
      <c r="KFB40" s="177"/>
      <c r="KFC40" s="120"/>
      <c r="KFD40" s="177"/>
      <c r="KFE40" s="120"/>
      <c r="KFF40" s="177"/>
      <c r="KFG40" s="120"/>
      <c r="KFH40" s="177"/>
      <c r="KFI40" s="120"/>
      <c r="KFJ40" s="177"/>
      <c r="KFK40" s="120"/>
      <c r="KFL40" s="177"/>
      <c r="KFM40" s="120"/>
      <c r="KFN40" s="177"/>
      <c r="KFO40" s="120"/>
      <c r="KFP40" s="177"/>
      <c r="KFQ40" s="120"/>
      <c r="KFR40" s="177"/>
      <c r="KFS40" s="120"/>
      <c r="KFT40" s="177"/>
      <c r="KFU40" s="120"/>
      <c r="KFV40" s="177"/>
      <c r="KFW40" s="120"/>
      <c r="KFX40" s="177"/>
      <c r="KFY40" s="120"/>
      <c r="KFZ40" s="177"/>
      <c r="KGA40" s="120"/>
      <c r="KGB40" s="177"/>
      <c r="KGC40" s="120"/>
      <c r="KGD40" s="177"/>
      <c r="KGE40" s="120"/>
      <c r="KGF40" s="177"/>
      <c r="KGG40" s="120"/>
      <c r="KGH40" s="177"/>
      <c r="KGI40" s="120"/>
      <c r="KGJ40" s="177"/>
      <c r="KGK40" s="120"/>
      <c r="KGL40" s="177"/>
      <c r="KGM40" s="120"/>
      <c r="KGN40" s="177"/>
      <c r="KGO40" s="120"/>
      <c r="KGP40" s="177"/>
      <c r="KGQ40" s="120"/>
      <c r="KGR40" s="177"/>
      <c r="KGS40" s="120"/>
      <c r="KGT40" s="177"/>
      <c r="KGU40" s="120"/>
      <c r="KGV40" s="177"/>
      <c r="KGW40" s="120"/>
      <c r="KGX40" s="177"/>
      <c r="KGY40" s="120"/>
      <c r="KGZ40" s="177"/>
      <c r="KHA40" s="120"/>
      <c r="KHB40" s="177"/>
      <c r="KHC40" s="120"/>
      <c r="KHD40" s="177"/>
      <c r="KHE40" s="120"/>
      <c r="KHF40" s="177"/>
      <c r="KHG40" s="120"/>
      <c r="KHH40" s="177"/>
      <c r="KHI40" s="120"/>
      <c r="KHJ40" s="177"/>
      <c r="KHK40" s="120"/>
      <c r="KHL40" s="177"/>
      <c r="KHM40" s="120"/>
      <c r="KHN40" s="177"/>
      <c r="KHO40" s="120"/>
      <c r="KHP40" s="177"/>
      <c r="KHQ40" s="120"/>
      <c r="KHR40" s="177"/>
      <c r="KHS40" s="120"/>
      <c r="KHT40" s="177"/>
      <c r="KHU40" s="120"/>
      <c r="KHV40" s="177"/>
      <c r="KHW40" s="120"/>
      <c r="KHX40" s="177"/>
      <c r="KHY40" s="120"/>
      <c r="KHZ40" s="177"/>
      <c r="KIA40" s="120"/>
      <c r="KIB40" s="177"/>
      <c r="KIC40" s="120"/>
      <c r="KID40" s="177"/>
      <c r="KIE40" s="120"/>
      <c r="KIF40" s="177"/>
      <c r="KIG40" s="120"/>
      <c r="KIH40" s="177"/>
      <c r="KII40" s="120"/>
      <c r="KIJ40" s="177"/>
      <c r="KIK40" s="120"/>
      <c r="KIL40" s="177"/>
      <c r="KIM40" s="120"/>
      <c r="KIN40" s="177"/>
      <c r="KIO40" s="120"/>
      <c r="KIP40" s="177"/>
      <c r="KIQ40" s="120"/>
      <c r="KIR40" s="177"/>
      <c r="KIS40" s="120"/>
      <c r="KIT40" s="177"/>
      <c r="KIU40" s="120"/>
      <c r="KIV40" s="177"/>
      <c r="KIW40" s="120"/>
      <c r="KIX40" s="177"/>
      <c r="KIY40" s="120"/>
      <c r="KIZ40" s="177"/>
      <c r="KJA40" s="120"/>
      <c r="KJB40" s="177"/>
      <c r="KJC40" s="120"/>
      <c r="KJD40" s="177"/>
      <c r="KJE40" s="120"/>
      <c r="KJF40" s="177"/>
      <c r="KJG40" s="120"/>
      <c r="KJH40" s="177"/>
      <c r="KJI40" s="120"/>
      <c r="KJJ40" s="177"/>
      <c r="KJK40" s="120"/>
      <c r="KJL40" s="177"/>
      <c r="KJM40" s="120"/>
      <c r="KJN40" s="177"/>
      <c r="KJO40" s="120"/>
      <c r="KJP40" s="177"/>
      <c r="KJQ40" s="120"/>
      <c r="KJR40" s="177"/>
      <c r="KJS40" s="120"/>
      <c r="KJT40" s="177"/>
      <c r="KJU40" s="120"/>
      <c r="KJV40" s="177"/>
      <c r="KJW40" s="120"/>
      <c r="KJX40" s="177"/>
      <c r="KJY40" s="120"/>
      <c r="KJZ40" s="177"/>
      <c r="KKA40" s="120"/>
      <c r="KKB40" s="177"/>
      <c r="KKC40" s="120"/>
      <c r="KKD40" s="177"/>
      <c r="KKE40" s="120"/>
      <c r="KKF40" s="177"/>
      <c r="KKG40" s="120"/>
      <c r="KKH40" s="177"/>
      <c r="KKI40" s="120"/>
      <c r="KKJ40" s="177"/>
      <c r="KKK40" s="120"/>
      <c r="KKL40" s="177"/>
      <c r="KKM40" s="120"/>
      <c r="KKN40" s="177"/>
      <c r="KKO40" s="120"/>
      <c r="KKP40" s="177"/>
      <c r="KKQ40" s="120"/>
      <c r="KKR40" s="177"/>
      <c r="KKS40" s="120"/>
      <c r="KKT40" s="177"/>
      <c r="KKU40" s="120"/>
      <c r="KKV40" s="177"/>
      <c r="KKW40" s="120"/>
      <c r="KKX40" s="177"/>
      <c r="KKY40" s="120"/>
      <c r="KKZ40" s="177"/>
      <c r="KLA40" s="120"/>
      <c r="KLB40" s="177"/>
      <c r="KLC40" s="120"/>
      <c r="KLD40" s="177"/>
      <c r="KLE40" s="120"/>
      <c r="KLF40" s="177"/>
      <c r="KLG40" s="120"/>
      <c r="KLH40" s="177"/>
      <c r="KLI40" s="120"/>
      <c r="KLJ40" s="177"/>
      <c r="KLK40" s="120"/>
      <c r="KLL40" s="177"/>
      <c r="KLM40" s="120"/>
      <c r="KLN40" s="177"/>
      <c r="KLO40" s="120"/>
      <c r="KLP40" s="177"/>
      <c r="KLQ40" s="120"/>
      <c r="KLR40" s="177"/>
      <c r="KLS40" s="120"/>
      <c r="KLT40" s="177"/>
      <c r="KLU40" s="120"/>
      <c r="KLV40" s="177"/>
      <c r="KLW40" s="120"/>
      <c r="KLX40" s="177"/>
      <c r="KLY40" s="120"/>
      <c r="KLZ40" s="177"/>
      <c r="KMA40" s="120"/>
      <c r="KMB40" s="177"/>
      <c r="KMC40" s="120"/>
      <c r="KMD40" s="177"/>
      <c r="KME40" s="120"/>
      <c r="KMF40" s="177"/>
      <c r="KMG40" s="120"/>
      <c r="KMH40" s="177"/>
      <c r="KMI40" s="120"/>
      <c r="KMJ40" s="177"/>
      <c r="KMK40" s="120"/>
      <c r="KML40" s="177"/>
      <c r="KMM40" s="120"/>
      <c r="KMN40" s="177"/>
      <c r="KMO40" s="120"/>
      <c r="KMP40" s="177"/>
      <c r="KMQ40" s="120"/>
      <c r="KMR40" s="177"/>
      <c r="KMS40" s="120"/>
      <c r="KMT40" s="177"/>
      <c r="KMU40" s="120"/>
      <c r="KMV40" s="177"/>
      <c r="KMW40" s="120"/>
      <c r="KMX40" s="177"/>
      <c r="KMY40" s="120"/>
      <c r="KMZ40" s="177"/>
      <c r="KNA40" s="120"/>
      <c r="KNB40" s="177"/>
      <c r="KNC40" s="120"/>
      <c r="KND40" s="177"/>
      <c r="KNE40" s="120"/>
      <c r="KNF40" s="177"/>
      <c r="KNG40" s="120"/>
      <c r="KNH40" s="177"/>
      <c r="KNI40" s="120"/>
      <c r="KNJ40" s="177"/>
      <c r="KNK40" s="120"/>
      <c r="KNL40" s="177"/>
      <c r="KNM40" s="120"/>
      <c r="KNN40" s="177"/>
      <c r="KNO40" s="120"/>
      <c r="KNP40" s="177"/>
      <c r="KNQ40" s="120"/>
      <c r="KNR40" s="177"/>
      <c r="KNS40" s="120"/>
      <c r="KNT40" s="177"/>
      <c r="KNU40" s="120"/>
      <c r="KNV40" s="177"/>
      <c r="KNW40" s="120"/>
      <c r="KNX40" s="177"/>
      <c r="KNY40" s="120"/>
      <c r="KNZ40" s="177"/>
      <c r="KOA40" s="120"/>
      <c r="KOB40" s="177"/>
      <c r="KOC40" s="120"/>
      <c r="KOD40" s="177"/>
      <c r="KOE40" s="120"/>
      <c r="KOF40" s="177"/>
      <c r="KOG40" s="120"/>
      <c r="KOH40" s="177"/>
      <c r="KOI40" s="120"/>
      <c r="KOJ40" s="177"/>
      <c r="KOK40" s="120"/>
      <c r="KOL40" s="177"/>
      <c r="KOM40" s="120"/>
      <c r="KON40" s="177"/>
      <c r="KOO40" s="120"/>
      <c r="KOP40" s="177"/>
      <c r="KOQ40" s="120"/>
      <c r="KOR40" s="177"/>
      <c r="KOS40" s="120"/>
      <c r="KOT40" s="177"/>
      <c r="KOU40" s="120"/>
      <c r="KOV40" s="177"/>
      <c r="KOW40" s="120"/>
      <c r="KOX40" s="177"/>
      <c r="KOY40" s="120"/>
      <c r="KOZ40" s="177"/>
      <c r="KPA40" s="120"/>
      <c r="KPB40" s="177"/>
      <c r="KPC40" s="120"/>
      <c r="KPD40" s="177"/>
      <c r="KPE40" s="120"/>
      <c r="KPF40" s="177"/>
      <c r="KPG40" s="120"/>
      <c r="KPH40" s="177"/>
      <c r="KPI40" s="120"/>
      <c r="KPJ40" s="177"/>
      <c r="KPK40" s="120"/>
      <c r="KPL40" s="177"/>
      <c r="KPM40" s="120"/>
      <c r="KPN40" s="177"/>
      <c r="KPO40" s="120"/>
      <c r="KPP40" s="177"/>
      <c r="KPQ40" s="120"/>
      <c r="KPR40" s="177"/>
      <c r="KPS40" s="120"/>
      <c r="KPT40" s="177"/>
      <c r="KPU40" s="120"/>
      <c r="KPV40" s="177"/>
      <c r="KPW40" s="120"/>
      <c r="KPX40" s="177"/>
      <c r="KPY40" s="120"/>
      <c r="KPZ40" s="177"/>
      <c r="KQA40" s="120"/>
      <c r="KQB40" s="177"/>
      <c r="KQC40" s="120"/>
      <c r="KQD40" s="177"/>
      <c r="KQE40" s="120"/>
      <c r="KQF40" s="177"/>
      <c r="KQG40" s="120"/>
      <c r="KQH40" s="177"/>
      <c r="KQI40" s="120"/>
      <c r="KQJ40" s="177"/>
      <c r="KQK40" s="120"/>
      <c r="KQL40" s="177"/>
      <c r="KQM40" s="120"/>
      <c r="KQN40" s="177"/>
      <c r="KQO40" s="120"/>
      <c r="KQP40" s="177"/>
      <c r="KQQ40" s="120"/>
      <c r="KQR40" s="177"/>
      <c r="KQS40" s="120"/>
      <c r="KQT40" s="177"/>
      <c r="KQU40" s="120"/>
      <c r="KQV40" s="177"/>
      <c r="KQW40" s="120"/>
      <c r="KQX40" s="177"/>
      <c r="KQY40" s="120"/>
      <c r="KQZ40" s="177"/>
      <c r="KRA40" s="120"/>
      <c r="KRB40" s="177"/>
      <c r="KRC40" s="120"/>
      <c r="KRD40" s="177"/>
      <c r="KRE40" s="120"/>
      <c r="KRF40" s="177"/>
      <c r="KRG40" s="120"/>
      <c r="KRH40" s="177"/>
      <c r="KRI40" s="120"/>
      <c r="KRJ40" s="177"/>
      <c r="KRK40" s="120"/>
      <c r="KRL40" s="177"/>
      <c r="KRM40" s="120"/>
      <c r="KRN40" s="177"/>
      <c r="KRO40" s="120"/>
      <c r="KRP40" s="177"/>
      <c r="KRQ40" s="120"/>
      <c r="KRR40" s="177"/>
      <c r="KRS40" s="120"/>
      <c r="KRT40" s="177"/>
      <c r="KRU40" s="120"/>
      <c r="KRV40" s="177"/>
      <c r="KRW40" s="120"/>
      <c r="KRX40" s="177"/>
      <c r="KRY40" s="120"/>
      <c r="KRZ40" s="177"/>
      <c r="KSA40" s="120"/>
      <c r="KSB40" s="177"/>
      <c r="KSC40" s="120"/>
      <c r="KSD40" s="177"/>
      <c r="KSE40" s="120"/>
      <c r="KSF40" s="177"/>
      <c r="KSG40" s="120"/>
      <c r="KSH40" s="177"/>
      <c r="KSI40" s="120"/>
      <c r="KSJ40" s="177"/>
      <c r="KSK40" s="120"/>
      <c r="KSL40" s="177"/>
      <c r="KSM40" s="120"/>
      <c r="KSN40" s="177"/>
      <c r="KSO40" s="120"/>
      <c r="KSP40" s="177"/>
      <c r="KSQ40" s="120"/>
      <c r="KSR40" s="177"/>
      <c r="KSS40" s="120"/>
      <c r="KST40" s="177"/>
      <c r="KSU40" s="120"/>
      <c r="KSV40" s="177"/>
      <c r="KSW40" s="120"/>
      <c r="KSX40" s="177"/>
      <c r="KSY40" s="120"/>
      <c r="KSZ40" s="177"/>
      <c r="KTA40" s="120"/>
      <c r="KTB40" s="177"/>
      <c r="KTC40" s="120"/>
      <c r="KTD40" s="177"/>
      <c r="KTE40" s="120"/>
      <c r="KTF40" s="177"/>
      <c r="KTG40" s="120"/>
      <c r="KTH40" s="177"/>
      <c r="KTI40" s="120"/>
      <c r="KTJ40" s="177"/>
      <c r="KTK40" s="120"/>
      <c r="KTL40" s="177"/>
      <c r="KTM40" s="120"/>
      <c r="KTN40" s="177"/>
      <c r="KTO40" s="120"/>
      <c r="KTP40" s="177"/>
      <c r="KTQ40" s="120"/>
      <c r="KTR40" s="177"/>
      <c r="KTS40" s="120"/>
      <c r="KTT40" s="177"/>
      <c r="KTU40" s="120"/>
      <c r="KTV40" s="177"/>
      <c r="KTW40" s="120"/>
      <c r="KTX40" s="177"/>
      <c r="KTY40" s="120"/>
      <c r="KTZ40" s="177"/>
      <c r="KUA40" s="120"/>
      <c r="KUB40" s="177"/>
      <c r="KUC40" s="120"/>
      <c r="KUD40" s="177"/>
      <c r="KUE40" s="120"/>
      <c r="KUF40" s="177"/>
      <c r="KUG40" s="120"/>
      <c r="KUH40" s="177"/>
      <c r="KUI40" s="120"/>
      <c r="KUJ40" s="177"/>
      <c r="KUK40" s="120"/>
      <c r="KUL40" s="177"/>
      <c r="KUM40" s="120"/>
      <c r="KUN40" s="177"/>
      <c r="KUO40" s="120"/>
      <c r="KUP40" s="177"/>
      <c r="KUQ40" s="120"/>
      <c r="KUR40" s="177"/>
      <c r="KUS40" s="120"/>
      <c r="KUT40" s="177"/>
      <c r="KUU40" s="120"/>
      <c r="KUV40" s="177"/>
      <c r="KUW40" s="120"/>
      <c r="KUX40" s="177"/>
      <c r="KUY40" s="120"/>
      <c r="KUZ40" s="177"/>
      <c r="KVA40" s="120"/>
      <c r="KVB40" s="177"/>
      <c r="KVC40" s="120"/>
      <c r="KVD40" s="177"/>
      <c r="KVE40" s="120"/>
      <c r="KVF40" s="177"/>
      <c r="KVG40" s="120"/>
      <c r="KVH40" s="177"/>
      <c r="KVI40" s="120"/>
      <c r="KVJ40" s="177"/>
      <c r="KVK40" s="120"/>
      <c r="KVL40" s="177"/>
      <c r="KVM40" s="120"/>
      <c r="KVN40" s="177"/>
      <c r="KVO40" s="120"/>
      <c r="KVP40" s="177"/>
      <c r="KVQ40" s="120"/>
      <c r="KVR40" s="177"/>
      <c r="KVS40" s="120"/>
      <c r="KVT40" s="177"/>
      <c r="KVU40" s="120"/>
      <c r="KVV40" s="177"/>
      <c r="KVW40" s="120"/>
      <c r="KVX40" s="177"/>
      <c r="KVY40" s="120"/>
      <c r="KVZ40" s="177"/>
      <c r="KWA40" s="120"/>
      <c r="KWB40" s="177"/>
      <c r="KWC40" s="120"/>
      <c r="KWD40" s="177"/>
      <c r="KWE40" s="120"/>
      <c r="KWF40" s="177"/>
      <c r="KWG40" s="120"/>
      <c r="KWH40" s="177"/>
      <c r="KWI40" s="120"/>
      <c r="KWJ40" s="177"/>
      <c r="KWK40" s="120"/>
      <c r="KWL40" s="177"/>
      <c r="KWM40" s="120"/>
      <c r="KWN40" s="177"/>
      <c r="KWO40" s="120"/>
      <c r="KWP40" s="177"/>
      <c r="KWQ40" s="120"/>
      <c r="KWR40" s="177"/>
      <c r="KWS40" s="120"/>
      <c r="KWT40" s="177"/>
      <c r="KWU40" s="120"/>
      <c r="KWV40" s="177"/>
      <c r="KWW40" s="120"/>
      <c r="KWX40" s="177"/>
      <c r="KWY40" s="120"/>
      <c r="KWZ40" s="177"/>
      <c r="KXA40" s="120"/>
      <c r="KXB40" s="177"/>
      <c r="KXC40" s="120"/>
      <c r="KXD40" s="177"/>
      <c r="KXE40" s="120"/>
      <c r="KXF40" s="177"/>
      <c r="KXG40" s="120"/>
      <c r="KXH40" s="177"/>
      <c r="KXI40" s="120"/>
      <c r="KXJ40" s="177"/>
      <c r="KXK40" s="120"/>
      <c r="KXL40" s="177"/>
      <c r="KXM40" s="120"/>
      <c r="KXN40" s="177"/>
      <c r="KXO40" s="120"/>
      <c r="KXP40" s="177"/>
      <c r="KXQ40" s="120"/>
      <c r="KXR40" s="177"/>
      <c r="KXS40" s="120"/>
      <c r="KXT40" s="177"/>
      <c r="KXU40" s="120"/>
      <c r="KXV40" s="177"/>
      <c r="KXW40" s="120"/>
      <c r="KXX40" s="177"/>
      <c r="KXY40" s="120"/>
      <c r="KXZ40" s="177"/>
      <c r="KYA40" s="120"/>
      <c r="KYB40" s="177"/>
      <c r="KYC40" s="120"/>
      <c r="KYD40" s="177"/>
      <c r="KYE40" s="120"/>
      <c r="KYF40" s="177"/>
      <c r="KYG40" s="120"/>
      <c r="KYH40" s="177"/>
      <c r="KYI40" s="120"/>
      <c r="KYJ40" s="177"/>
      <c r="KYK40" s="120"/>
      <c r="KYL40" s="177"/>
      <c r="KYM40" s="120"/>
      <c r="KYN40" s="177"/>
      <c r="KYO40" s="120"/>
      <c r="KYP40" s="177"/>
      <c r="KYQ40" s="120"/>
      <c r="KYR40" s="177"/>
      <c r="KYS40" s="120"/>
      <c r="KYT40" s="177"/>
      <c r="KYU40" s="120"/>
      <c r="KYV40" s="177"/>
      <c r="KYW40" s="120"/>
      <c r="KYX40" s="177"/>
      <c r="KYY40" s="120"/>
      <c r="KYZ40" s="177"/>
      <c r="KZA40" s="120"/>
      <c r="KZB40" s="177"/>
      <c r="KZC40" s="120"/>
      <c r="KZD40" s="177"/>
      <c r="KZE40" s="120"/>
      <c r="KZF40" s="177"/>
      <c r="KZG40" s="120"/>
      <c r="KZH40" s="177"/>
      <c r="KZI40" s="120"/>
      <c r="KZJ40" s="177"/>
      <c r="KZK40" s="120"/>
      <c r="KZL40" s="177"/>
      <c r="KZM40" s="120"/>
      <c r="KZN40" s="177"/>
      <c r="KZO40" s="120"/>
      <c r="KZP40" s="177"/>
      <c r="KZQ40" s="120"/>
      <c r="KZR40" s="177"/>
      <c r="KZS40" s="120"/>
      <c r="KZT40" s="177"/>
      <c r="KZU40" s="120"/>
      <c r="KZV40" s="177"/>
      <c r="KZW40" s="120"/>
      <c r="KZX40" s="177"/>
      <c r="KZY40" s="120"/>
      <c r="KZZ40" s="177"/>
      <c r="LAA40" s="120"/>
      <c r="LAB40" s="177"/>
      <c r="LAC40" s="120"/>
      <c r="LAD40" s="177"/>
      <c r="LAE40" s="120"/>
      <c r="LAF40" s="177"/>
      <c r="LAG40" s="120"/>
      <c r="LAH40" s="177"/>
      <c r="LAI40" s="120"/>
      <c r="LAJ40" s="177"/>
      <c r="LAK40" s="120"/>
      <c r="LAL40" s="177"/>
      <c r="LAM40" s="120"/>
      <c r="LAN40" s="177"/>
      <c r="LAO40" s="120"/>
      <c r="LAP40" s="177"/>
      <c r="LAQ40" s="120"/>
      <c r="LAR40" s="177"/>
      <c r="LAS40" s="120"/>
      <c r="LAT40" s="177"/>
      <c r="LAU40" s="120"/>
      <c r="LAV40" s="177"/>
      <c r="LAW40" s="120"/>
      <c r="LAX40" s="177"/>
      <c r="LAY40" s="120"/>
      <c r="LAZ40" s="177"/>
      <c r="LBA40" s="120"/>
      <c r="LBB40" s="177"/>
      <c r="LBC40" s="120"/>
      <c r="LBD40" s="177"/>
      <c r="LBE40" s="120"/>
      <c r="LBF40" s="177"/>
      <c r="LBG40" s="120"/>
      <c r="LBH40" s="177"/>
      <c r="LBI40" s="120"/>
      <c r="LBJ40" s="177"/>
      <c r="LBK40" s="120"/>
      <c r="LBL40" s="177"/>
      <c r="LBM40" s="120"/>
      <c r="LBN40" s="177"/>
      <c r="LBO40" s="120"/>
      <c r="LBP40" s="177"/>
      <c r="LBQ40" s="120"/>
      <c r="LBR40" s="177"/>
      <c r="LBS40" s="120"/>
      <c r="LBT40" s="177"/>
      <c r="LBU40" s="120"/>
      <c r="LBV40" s="177"/>
      <c r="LBW40" s="120"/>
      <c r="LBX40" s="177"/>
      <c r="LBY40" s="120"/>
      <c r="LBZ40" s="177"/>
      <c r="LCA40" s="120"/>
      <c r="LCB40" s="177"/>
      <c r="LCC40" s="120"/>
      <c r="LCD40" s="177"/>
      <c r="LCE40" s="120"/>
      <c r="LCF40" s="177"/>
      <c r="LCG40" s="120"/>
      <c r="LCH40" s="177"/>
      <c r="LCI40" s="120"/>
      <c r="LCJ40" s="177"/>
      <c r="LCK40" s="120"/>
      <c r="LCL40" s="177"/>
      <c r="LCM40" s="120"/>
      <c r="LCN40" s="177"/>
      <c r="LCO40" s="120"/>
      <c r="LCP40" s="177"/>
      <c r="LCQ40" s="120"/>
      <c r="LCR40" s="177"/>
      <c r="LCS40" s="120"/>
      <c r="LCT40" s="177"/>
      <c r="LCU40" s="120"/>
      <c r="LCV40" s="177"/>
      <c r="LCW40" s="120"/>
      <c r="LCX40" s="177"/>
      <c r="LCY40" s="120"/>
      <c r="LCZ40" s="177"/>
      <c r="LDA40" s="120"/>
      <c r="LDB40" s="177"/>
      <c r="LDC40" s="120"/>
      <c r="LDD40" s="177"/>
      <c r="LDE40" s="120"/>
      <c r="LDF40" s="177"/>
      <c r="LDG40" s="120"/>
      <c r="LDH40" s="177"/>
      <c r="LDI40" s="120"/>
      <c r="LDJ40" s="177"/>
      <c r="LDK40" s="120"/>
      <c r="LDL40" s="177"/>
      <c r="LDM40" s="120"/>
      <c r="LDN40" s="177"/>
      <c r="LDO40" s="120"/>
      <c r="LDP40" s="177"/>
      <c r="LDQ40" s="120"/>
      <c r="LDR40" s="177"/>
      <c r="LDS40" s="120"/>
      <c r="LDT40" s="177"/>
      <c r="LDU40" s="120"/>
      <c r="LDV40" s="177"/>
      <c r="LDW40" s="120"/>
      <c r="LDX40" s="177"/>
      <c r="LDY40" s="120"/>
      <c r="LDZ40" s="177"/>
      <c r="LEA40" s="120"/>
      <c r="LEB40" s="177"/>
      <c r="LEC40" s="120"/>
      <c r="LED40" s="177"/>
      <c r="LEE40" s="120"/>
      <c r="LEF40" s="177"/>
      <c r="LEG40" s="120"/>
      <c r="LEH40" s="177"/>
      <c r="LEI40" s="120"/>
      <c r="LEJ40" s="177"/>
      <c r="LEK40" s="120"/>
      <c r="LEL40" s="177"/>
      <c r="LEM40" s="120"/>
      <c r="LEN40" s="177"/>
      <c r="LEO40" s="120"/>
      <c r="LEP40" s="177"/>
      <c r="LEQ40" s="120"/>
      <c r="LER40" s="177"/>
      <c r="LES40" s="120"/>
      <c r="LET40" s="177"/>
      <c r="LEU40" s="120"/>
      <c r="LEV40" s="177"/>
      <c r="LEW40" s="120"/>
      <c r="LEX40" s="177"/>
      <c r="LEY40" s="120"/>
      <c r="LEZ40" s="177"/>
      <c r="LFA40" s="120"/>
      <c r="LFB40" s="177"/>
      <c r="LFC40" s="120"/>
      <c r="LFD40" s="177"/>
      <c r="LFE40" s="120"/>
      <c r="LFF40" s="177"/>
      <c r="LFG40" s="120"/>
      <c r="LFH40" s="177"/>
      <c r="LFI40" s="120"/>
      <c r="LFJ40" s="177"/>
      <c r="LFK40" s="120"/>
      <c r="LFL40" s="177"/>
      <c r="LFM40" s="120"/>
      <c r="LFN40" s="177"/>
      <c r="LFO40" s="120"/>
      <c r="LFP40" s="177"/>
      <c r="LFQ40" s="120"/>
      <c r="LFR40" s="177"/>
      <c r="LFS40" s="120"/>
      <c r="LFT40" s="177"/>
      <c r="LFU40" s="120"/>
      <c r="LFV40" s="177"/>
      <c r="LFW40" s="120"/>
      <c r="LFX40" s="177"/>
      <c r="LFY40" s="120"/>
      <c r="LFZ40" s="177"/>
      <c r="LGA40" s="120"/>
      <c r="LGB40" s="177"/>
      <c r="LGC40" s="120"/>
      <c r="LGD40" s="177"/>
      <c r="LGE40" s="120"/>
      <c r="LGF40" s="177"/>
      <c r="LGG40" s="120"/>
      <c r="LGH40" s="177"/>
      <c r="LGI40" s="120"/>
      <c r="LGJ40" s="177"/>
      <c r="LGK40" s="120"/>
      <c r="LGL40" s="177"/>
      <c r="LGM40" s="120"/>
      <c r="LGN40" s="177"/>
      <c r="LGO40" s="120"/>
      <c r="LGP40" s="177"/>
      <c r="LGQ40" s="120"/>
      <c r="LGR40" s="177"/>
      <c r="LGS40" s="120"/>
      <c r="LGT40" s="177"/>
      <c r="LGU40" s="120"/>
      <c r="LGV40" s="177"/>
      <c r="LGW40" s="120"/>
      <c r="LGX40" s="177"/>
      <c r="LGY40" s="120"/>
      <c r="LGZ40" s="177"/>
      <c r="LHA40" s="120"/>
      <c r="LHB40" s="177"/>
      <c r="LHC40" s="120"/>
      <c r="LHD40" s="177"/>
      <c r="LHE40" s="120"/>
      <c r="LHF40" s="177"/>
      <c r="LHG40" s="120"/>
      <c r="LHH40" s="177"/>
      <c r="LHI40" s="120"/>
      <c r="LHJ40" s="177"/>
      <c r="LHK40" s="120"/>
      <c r="LHL40" s="177"/>
      <c r="LHM40" s="120"/>
      <c r="LHN40" s="177"/>
      <c r="LHO40" s="120"/>
      <c r="LHP40" s="177"/>
      <c r="LHQ40" s="120"/>
      <c r="LHR40" s="177"/>
      <c r="LHS40" s="120"/>
      <c r="LHT40" s="177"/>
      <c r="LHU40" s="120"/>
      <c r="LHV40" s="177"/>
      <c r="LHW40" s="120"/>
      <c r="LHX40" s="177"/>
      <c r="LHY40" s="120"/>
      <c r="LHZ40" s="177"/>
      <c r="LIA40" s="120"/>
      <c r="LIB40" s="177"/>
      <c r="LIC40" s="120"/>
      <c r="LID40" s="177"/>
      <c r="LIE40" s="120"/>
      <c r="LIF40" s="177"/>
      <c r="LIG40" s="120"/>
      <c r="LIH40" s="177"/>
      <c r="LII40" s="120"/>
      <c r="LIJ40" s="177"/>
      <c r="LIK40" s="120"/>
      <c r="LIL40" s="177"/>
      <c r="LIM40" s="120"/>
      <c r="LIN40" s="177"/>
      <c r="LIO40" s="120"/>
      <c r="LIP40" s="177"/>
      <c r="LIQ40" s="120"/>
      <c r="LIR40" s="177"/>
      <c r="LIS40" s="120"/>
      <c r="LIT40" s="177"/>
      <c r="LIU40" s="120"/>
      <c r="LIV40" s="177"/>
      <c r="LIW40" s="120"/>
      <c r="LIX40" s="177"/>
      <c r="LIY40" s="120"/>
      <c r="LIZ40" s="177"/>
      <c r="LJA40" s="120"/>
      <c r="LJB40" s="177"/>
      <c r="LJC40" s="120"/>
      <c r="LJD40" s="177"/>
      <c r="LJE40" s="120"/>
      <c r="LJF40" s="177"/>
      <c r="LJG40" s="120"/>
      <c r="LJH40" s="177"/>
      <c r="LJI40" s="120"/>
      <c r="LJJ40" s="177"/>
      <c r="LJK40" s="120"/>
      <c r="LJL40" s="177"/>
      <c r="LJM40" s="120"/>
      <c r="LJN40" s="177"/>
      <c r="LJO40" s="120"/>
      <c r="LJP40" s="177"/>
      <c r="LJQ40" s="120"/>
      <c r="LJR40" s="177"/>
      <c r="LJS40" s="120"/>
      <c r="LJT40" s="177"/>
      <c r="LJU40" s="120"/>
      <c r="LJV40" s="177"/>
      <c r="LJW40" s="120"/>
      <c r="LJX40" s="177"/>
      <c r="LJY40" s="120"/>
      <c r="LJZ40" s="177"/>
      <c r="LKA40" s="120"/>
      <c r="LKB40" s="177"/>
      <c r="LKC40" s="120"/>
      <c r="LKD40" s="177"/>
      <c r="LKE40" s="120"/>
      <c r="LKF40" s="177"/>
      <c r="LKG40" s="120"/>
      <c r="LKH40" s="177"/>
      <c r="LKI40" s="120"/>
      <c r="LKJ40" s="177"/>
      <c r="LKK40" s="120"/>
      <c r="LKL40" s="177"/>
      <c r="LKM40" s="120"/>
      <c r="LKN40" s="177"/>
      <c r="LKO40" s="120"/>
      <c r="LKP40" s="177"/>
      <c r="LKQ40" s="120"/>
      <c r="LKR40" s="177"/>
      <c r="LKS40" s="120"/>
      <c r="LKT40" s="177"/>
      <c r="LKU40" s="120"/>
      <c r="LKV40" s="177"/>
      <c r="LKW40" s="120"/>
      <c r="LKX40" s="177"/>
      <c r="LKY40" s="120"/>
      <c r="LKZ40" s="177"/>
      <c r="LLA40" s="120"/>
      <c r="LLB40" s="177"/>
      <c r="LLC40" s="120"/>
      <c r="LLD40" s="177"/>
      <c r="LLE40" s="120"/>
      <c r="LLF40" s="177"/>
      <c r="LLG40" s="120"/>
      <c r="LLH40" s="177"/>
      <c r="LLI40" s="120"/>
      <c r="LLJ40" s="177"/>
      <c r="LLK40" s="120"/>
      <c r="LLL40" s="177"/>
      <c r="LLM40" s="120"/>
      <c r="LLN40" s="177"/>
      <c r="LLO40" s="120"/>
      <c r="LLP40" s="177"/>
      <c r="LLQ40" s="120"/>
      <c r="LLR40" s="177"/>
      <c r="LLS40" s="120"/>
      <c r="LLT40" s="177"/>
      <c r="LLU40" s="120"/>
      <c r="LLV40" s="177"/>
      <c r="LLW40" s="120"/>
      <c r="LLX40" s="177"/>
      <c r="LLY40" s="120"/>
      <c r="LLZ40" s="177"/>
      <c r="LMA40" s="120"/>
      <c r="LMB40" s="177"/>
      <c r="LMC40" s="120"/>
      <c r="LMD40" s="177"/>
      <c r="LME40" s="120"/>
      <c r="LMF40" s="177"/>
      <c r="LMG40" s="120"/>
      <c r="LMH40" s="177"/>
      <c r="LMI40" s="120"/>
      <c r="LMJ40" s="177"/>
      <c r="LMK40" s="120"/>
      <c r="LML40" s="177"/>
      <c r="LMM40" s="120"/>
      <c r="LMN40" s="177"/>
      <c r="LMO40" s="120"/>
      <c r="LMP40" s="177"/>
      <c r="LMQ40" s="120"/>
      <c r="LMR40" s="177"/>
      <c r="LMS40" s="120"/>
      <c r="LMT40" s="177"/>
      <c r="LMU40" s="120"/>
      <c r="LMV40" s="177"/>
      <c r="LMW40" s="120"/>
      <c r="LMX40" s="177"/>
      <c r="LMY40" s="120"/>
      <c r="LMZ40" s="177"/>
      <c r="LNA40" s="120"/>
      <c r="LNB40" s="177"/>
      <c r="LNC40" s="120"/>
      <c r="LND40" s="177"/>
      <c r="LNE40" s="120"/>
      <c r="LNF40" s="177"/>
      <c r="LNG40" s="120"/>
      <c r="LNH40" s="177"/>
      <c r="LNI40" s="120"/>
      <c r="LNJ40" s="177"/>
      <c r="LNK40" s="120"/>
      <c r="LNL40" s="177"/>
      <c r="LNM40" s="120"/>
      <c r="LNN40" s="177"/>
      <c r="LNO40" s="120"/>
      <c r="LNP40" s="177"/>
      <c r="LNQ40" s="120"/>
      <c r="LNR40" s="177"/>
      <c r="LNS40" s="120"/>
      <c r="LNT40" s="177"/>
      <c r="LNU40" s="120"/>
      <c r="LNV40" s="177"/>
      <c r="LNW40" s="120"/>
      <c r="LNX40" s="177"/>
      <c r="LNY40" s="120"/>
      <c r="LNZ40" s="177"/>
      <c r="LOA40" s="120"/>
      <c r="LOB40" s="177"/>
      <c r="LOC40" s="120"/>
      <c r="LOD40" s="177"/>
      <c r="LOE40" s="120"/>
      <c r="LOF40" s="177"/>
      <c r="LOG40" s="120"/>
      <c r="LOH40" s="177"/>
      <c r="LOI40" s="120"/>
      <c r="LOJ40" s="177"/>
      <c r="LOK40" s="120"/>
      <c r="LOL40" s="177"/>
      <c r="LOM40" s="120"/>
      <c r="LON40" s="177"/>
      <c r="LOO40" s="120"/>
      <c r="LOP40" s="177"/>
      <c r="LOQ40" s="120"/>
      <c r="LOR40" s="177"/>
      <c r="LOS40" s="120"/>
      <c r="LOT40" s="177"/>
      <c r="LOU40" s="120"/>
      <c r="LOV40" s="177"/>
      <c r="LOW40" s="120"/>
      <c r="LOX40" s="177"/>
      <c r="LOY40" s="120"/>
      <c r="LOZ40" s="177"/>
      <c r="LPA40" s="120"/>
      <c r="LPB40" s="177"/>
      <c r="LPC40" s="120"/>
      <c r="LPD40" s="177"/>
      <c r="LPE40" s="120"/>
      <c r="LPF40" s="177"/>
      <c r="LPG40" s="120"/>
      <c r="LPH40" s="177"/>
      <c r="LPI40" s="120"/>
      <c r="LPJ40" s="177"/>
      <c r="LPK40" s="120"/>
      <c r="LPL40" s="177"/>
      <c r="LPM40" s="120"/>
      <c r="LPN40" s="177"/>
      <c r="LPO40" s="120"/>
      <c r="LPP40" s="177"/>
      <c r="LPQ40" s="120"/>
      <c r="LPR40" s="177"/>
      <c r="LPS40" s="120"/>
      <c r="LPT40" s="177"/>
      <c r="LPU40" s="120"/>
      <c r="LPV40" s="177"/>
      <c r="LPW40" s="120"/>
      <c r="LPX40" s="177"/>
      <c r="LPY40" s="120"/>
      <c r="LPZ40" s="177"/>
      <c r="LQA40" s="120"/>
      <c r="LQB40" s="177"/>
      <c r="LQC40" s="120"/>
      <c r="LQD40" s="177"/>
      <c r="LQE40" s="120"/>
      <c r="LQF40" s="177"/>
      <c r="LQG40" s="120"/>
      <c r="LQH40" s="177"/>
      <c r="LQI40" s="120"/>
      <c r="LQJ40" s="177"/>
      <c r="LQK40" s="120"/>
      <c r="LQL40" s="177"/>
      <c r="LQM40" s="120"/>
      <c r="LQN40" s="177"/>
      <c r="LQO40" s="120"/>
      <c r="LQP40" s="177"/>
      <c r="LQQ40" s="120"/>
      <c r="LQR40" s="177"/>
      <c r="LQS40" s="120"/>
      <c r="LQT40" s="177"/>
      <c r="LQU40" s="120"/>
      <c r="LQV40" s="177"/>
      <c r="LQW40" s="120"/>
      <c r="LQX40" s="177"/>
      <c r="LQY40" s="120"/>
      <c r="LQZ40" s="177"/>
      <c r="LRA40" s="120"/>
      <c r="LRB40" s="177"/>
      <c r="LRC40" s="120"/>
      <c r="LRD40" s="177"/>
      <c r="LRE40" s="120"/>
      <c r="LRF40" s="177"/>
      <c r="LRG40" s="120"/>
      <c r="LRH40" s="177"/>
      <c r="LRI40" s="120"/>
      <c r="LRJ40" s="177"/>
      <c r="LRK40" s="120"/>
      <c r="LRL40" s="177"/>
      <c r="LRM40" s="120"/>
      <c r="LRN40" s="177"/>
      <c r="LRO40" s="120"/>
      <c r="LRP40" s="177"/>
      <c r="LRQ40" s="120"/>
      <c r="LRR40" s="177"/>
      <c r="LRS40" s="120"/>
      <c r="LRT40" s="177"/>
      <c r="LRU40" s="120"/>
      <c r="LRV40" s="177"/>
      <c r="LRW40" s="120"/>
      <c r="LRX40" s="177"/>
      <c r="LRY40" s="120"/>
      <c r="LRZ40" s="177"/>
      <c r="LSA40" s="120"/>
      <c r="LSB40" s="177"/>
      <c r="LSC40" s="120"/>
      <c r="LSD40" s="177"/>
      <c r="LSE40" s="120"/>
      <c r="LSF40" s="177"/>
      <c r="LSG40" s="120"/>
      <c r="LSH40" s="177"/>
      <c r="LSI40" s="120"/>
      <c r="LSJ40" s="177"/>
      <c r="LSK40" s="120"/>
      <c r="LSL40" s="177"/>
      <c r="LSM40" s="120"/>
      <c r="LSN40" s="177"/>
      <c r="LSO40" s="120"/>
      <c r="LSP40" s="177"/>
      <c r="LSQ40" s="120"/>
      <c r="LSR40" s="177"/>
      <c r="LSS40" s="120"/>
      <c r="LST40" s="177"/>
      <c r="LSU40" s="120"/>
      <c r="LSV40" s="177"/>
      <c r="LSW40" s="120"/>
      <c r="LSX40" s="177"/>
      <c r="LSY40" s="120"/>
      <c r="LSZ40" s="177"/>
      <c r="LTA40" s="120"/>
      <c r="LTB40" s="177"/>
      <c r="LTC40" s="120"/>
      <c r="LTD40" s="177"/>
      <c r="LTE40" s="120"/>
      <c r="LTF40" s="177"/>
      <c r="LTG40" s="120"/>
      <c r="LTH40" s="177"/>
      <c r="LTI40" s="120"/>
      <c r="LTJ40" s="177"/>
      <c r="LTK40" s="120"/>
      <c r="LTL40" s="177"/>
      <c r="LTM40" s="120"/>
      <c r="LTN40" s="177"/>
      <c r="LTO40" s="120"/>
      <c r="LTP40" s="177"/>
      <c r="LTQ40" s="120"/>
      <c r="LTR40" s="177"/>
      <c r="LTS40" s="120"/>
      <c r="LTT40" s="177"/>
      <c r="LTU40" s="120"/>
      <c r="LTV40" s="177"/>
      <c r="LTW40" s="120"/>
      <c r="LTX40" s="177"/>
      <c r="LTY40" s="120"/>
      <c r="LTZ40" s="177"/>
      <c r="LUA40" s="120"/>
      <c r="LUB40" s="177"/>
      <c r="LUC40" s="120"/>
      <c r="LUD40" s="177"/>
      <c r="LUE40" s="120"/>
      <c r="LUF40" s="177"/>
      <c r="LUG40" s="120"/>
      <c r="LUH40" s="177"/>
      <c r="LUI40" s="120"/>
      <c r="LUJ40" s="177"/>
      <c r="LUK40" s="120"/>
      <c r="LUL40" s="177"/>
      <c r="LUM40" s="120"/>
      <c r="LUN40" s="177"/>
      <c r="LUO40" s="120"/>
      <c r="LUP40" s="177"/>
      <c r="LUQ40" s="120"/>
      <c r="LUR40" s="177"/>
      <c r="LUS40" s="120"/>
      <c r="LUT40" s="177"/>
      <c r="LUU40" s="120"/>
      <c r="LUV40" s="177"/>
      <c r="LUW40" s="120"/>
      <c r="LUX40" s="177"/>
      <c r="LUY40" s="120"/>
      <c r="LUZ40" s="177"/>
      <c r="LVA40" s="120"/>
      <c r="LVB40" s="177"/>
      <c r="LVC40" s="120"/>
      <c r="LVD40" s="177"/>
      <c r="LVE40" s="120"/>
      <c r="LVF40" s="177"/>
      <c r="LVG40" s="120"/>
      <c r="LVH40" s="177"/>
      <c r="LVI40" s="120"/>
      <c r="LVJ40" s="177"/>
      <c r="LVK40" s="120"/>
      <c r="LVL40" s="177"/>
      <c r="LVM40" s="120"/>
      <c r="LVN40" s="177"/>
      <c r="LVO40" s="120"/>
      <c r="LVP40" s="177"/>
      <c r="LVQ40" s="120"/>
      <c r="LVR40" s="177"/>
      <c r="LVS40" s="120"/>
      <c r="LVT40" s="177"/>
      <c r="LVU40" s="120"/>
      <c r="LVV40" s="177"/>
      <c r="LVW40" s="120"/>
      <c r="LVX40" s="177"/>
      <c r="LVY40" s="120"/>
      <c r="LVZ40" s="177"/>
      <c r="LWA40" s="120"/>
      <c r="LWB40" s="177"/>
      <c r="LWC40" s="120"/>
      <c r="LWD40" s="177"/>
      <c r="LWE40" s="120"/>
      <c r="LWF40" s="177"/>
      <c r="LWG40" s="120"/>
      <c r="LWH40" s="177"/>
      <c r="LWI40" s="120"/>
      <c r="LWJ40" s="177"/>
      <c r="LWK40" s="120"/>
      <c r="LWL40" s="177"/>
      <c r="LWM40" s="120"/>
      <c r="LWN40" s="177"/>
      <c r="LWO40" s="120"/>
      <c r="LWP40" s="177"/>
      <c r="LWQ40" s="120"/>
      <c r="LWR40" s="177"/>
      <c r="LWS40" s="120"/>
      <c r="LWT40" s="177"/>
      <c r="LWU40" s="120"/>
      <c r="LWV40" s="177"/>
      <c r="LWW40" s="120"/>
      <c r="LWX40" s="177"/>
      <c r="LWY40" s="120"/>
      <c r="LWZ40" s="177"/>
      <c r="LXA40" s="120"/>
      <c r="LXB40" s="177"/>
      <c r="LXC40" s="120"/>
      <c r="LXD40" s="177"/>
      <c r="LXE40" s="120"/>
      <c r="LXF40" s="177"/>
      <c r="LXG40" s="120"/>
      <c r="LXH40" s="177"/>
      <c r="LXI40" s="120"/>
      <c r="LXJ40" s="177"/>
      <c r="LXK40" s="120"/>
      <c r="LXL40" s="177"/>
      <c r="LXM40" s="120"/>
      <c r="LXN40" s="177"/>
      <c r="LXO40" s="120"/>
      <c r="LXP40" s="177"/>
      <c r="LXQ40" s="120"/>
      <c r="LXR40" s="177"/>
      <c r="LXS40" s="120"/>
      <c r="LXT40" s="177"/>
      <c r="LXU40" s="120"/>
      <c r="LXV40" s="177"/>
      <c r="LXW40" s="120"/>
      <c r="LXX40" s="177"/>
      <c r="LXY40" s="120"/>
      <c r="LXZ40" s="177"/>
      <c r="LYA40" s="120"/>
      <c r="LYB40" s="177"/>
      <c r="LYC40" s="120"/>
      <c r="LYD40" s="177"/>
      <c r="LYE40" s="120"/>
      <c r="LYF40" s="177"/>
      <c r="LYG40" s="120"/>
      <c r="LYH40" s="177"/>
      <c r="LYI40" s="120"/>
      <c r="LYJ40" s="177"/>
      <c r="LYK40" s="120"/>
      <c r="LYL40" s="177"/>
      <c r="LYM40" s="120"/>
      <c r="LYN40" s="177"/>
      <c r="LYO40" s="120"/>
      <c r="LYP40" s="177"/>
      <c r="LYQ40" s="120"/>
      <c r="LYR40" s="177"/>
      <c r="LYS40" s="120"/>
      <c r="LYT40" s="177"/>
      <c r="LYU40" s="120"/>
      <c r="LYV40" s="177"/>
      <c r="LYW40" s="120"/>
      <c r="LYX40" s="177"/>
      <c r="LYY40" s="120"/>
      <c r="LYZ40" s="177"/>
      <c r="LZA40" s="120"/>
      <c r="LZB40" s="177"/>
      <c r="LZC40" s="120"/>
      <c r="LZD40" s="177"/>
      <c r="LZE40" s="120"/>
      <c r="LZF40" s="177"/>
      <c r="LZG40" s="120"/>
      <c r="LZH40" s="177"/>
      <c r="LZI40" s="120"/>
      <c r="LZJ40" s="177"/>
      <c r="LZK40" s="120"/>
      <c r="LZL40" s="177"/>
      <c r="LZM40" s="120"/>
      <c r="LZN40" s="177"/>
      <c r="LZO40" s="120"/>
      <c r="LZP40" s="177"/>
      <c r="LZQ40" s="120"/>
      <c r="LZR40" s="177"/>
      <c r="LZS40" s="120"/>
      <c r="LZT40" s="177"/>
      <c r="LZU40" s="120"/>
      <c r="LZV40" s="177"/>
      <c r="LZW40" s="120"/>
      <c r="LZX40" s="177"/>
      <c r="LZY40" s="120"/>
      <c r="LZZ40" s="177"/>
      <c r="MAA40" s="120"/>
      <c r="MAB40" s="177"/>
      <c r="MAC40" s="120"/>
      <c r="MAD40" s="177"/>
      <c r="MAE40" s="120"/>
      <c r="MAF40" s="177"/>
      <c r="MAG40" s="120"/>
      <c r="MAH40" s="177"/>
      <c r="MAI40" s="120"/>
      <c r="MAJ40" s="177"/>
      <c r="MAK40" s="120"/>
      <c r="MAL40" s="177"/>
      <c r="MAM40" s="120"/>
      <c r="MAN40" s="177"/>
      <c r="MAO40" s="120"/>
      <c r="MAP40" s="177"/>
      <c r="MAQ40" s="120"/>
      <c r="MAR40" s="177"/>
      <c r="MAS40" s="120"/>
      <c r="MAT40" s="177"/>
      <c r="MAU40" s="120"/>
      <c r="MAV40" s="177"/>
      <c r="MAW40" s="120"/>
      <c r="MAX40" s="177"/>
      <c r="MAY40" s="120"/>
      <c r="MAZ40" s="177"/>
      <c r="MBA40" s="120"/>
      <c r="MBB40" s="177"/>
      <c r="MBC40" s="120"/>
      <c r="MBD40" s="177"/>
      <c r="MBE40" s="120"/>
      <c r="MBF40" s="177"/>
      <c r="MBG40" s="120"/>
      <c r="MBH40" s="177"/>
      <c r="MBI40" s="120"/>
      <c r="MBJ40" s="177"/>
      <c r="MBK40" s="120"/>
      <c r="MBL40" s="177"/>
      <c r="MBM40" s="120"/>
      <c r="MBN40" s="177"/>
      <c r="MBO40" s="120"/>
      <c r="MBP40" s="177"/>
      <c r="MBQ40" s="120"/>
      <c r="MBR40" s="177"/>
      <c r="MBS40" s="120"/>
      <c r="MBT40" s="177"/>
      <c r="MBU40" s="120"/>
      <c r="MBV40" s="177"/>
      <c r="MBW40" s="120"/>
      <c r="MBX40" s="177"/>
      <c r="MBY40" s="120"/>
      <c r="MBZ40" s="177"/>
      <c r="MCA40" s="120"/>
      <c r="MCB40" s="177"/>
      <c r="MCC40" s="120"/>
      <c r="MCD40" s="177"/>
      <c r="MCE40" s="120"/>
      <c r="MCF40" s="177"/>
      <c r="MCG40" s="120"/>
      <c r="MCH40" s="177"/>
      <c r="MCI40" s="120"/>
      <c r="MCJ40" s="177"/>
      <c r="MCK40" s="120"/>
      <c r="MCL40" s="177"/>
      <c r="MCM40" s="120"/>
      <c r="MCN40" s="177"/>
      <c r="MCO40" s="120"/>
      <c r="MCP40" s="177"/>
      <c r="MCQ40" s="120"/>
      <c r="MCR40" s="177"/>
      <c r="MCS40" s="120"/>
      <c r="MCT40" s="177"/>
      <c r="MCU40" s="120"/>
      <c r="MCV40" s="177"/>
      <c r="MCW40" s="120"/>
      <c r="MCX40" s="177"/>
      <c r="MCY40" s="120"/>
      <c r="MCZ40" s="177"/>
      <c r="MDA40" s="120"/>
      <c r="MDB40" s="177"/>
      <c r="MDC40" s="120"/>
      <c r="MDD40" s="177"/>
      <c r="MDE40" s="120"/>
      <c r="MDF40" s="177"/>
      <c r="MDG40" s="120"/>
      <c r="MDH40" s="177"/>
      <c r="MDI40" s="120"/>
      <c r="MDJ40" s="177"/>
      <c r="MDK40" s="120"/>
      <c r="MDL40" s="177"/>
      <c r="MDM40" s="120"/>
      <c r="MDN40" s="177"/>
      <c r="MDO40" s="120"/>
      <c r="MDP40" s="177"/>
      <c r="MDQ40" s="120"/>
      <c r="MDR40" s="177"/>
      <c r="MDS40" s="120"/>
      <c r="MDT40" s="177"/>
      <c r="MDU40" s="120"/>
      <c r="MDV40" s="177"/>
      <c r="MDW40" s="120"/>
      <c r="MDX40" s="177"/>
      <c r="MDY40" s="120"/>
      <c r="MDZ40" s="177"/>
      <c r="MEA40" s="120"/>
      <c r="MEB40" s="177"/>
      <c r="MEC40" s="120"/>
      <c r="MED40" s="177"/>
      <c r="MEE40" s="120"/>
      <c r="MEF40" s="177"/>
      <c r="MEG40" s="120"/>
      <c r="MEH40" s="177"/>
      <c r="MEI40" s="120"/>
      <c r="MEJ40" s="177"/>
      <c r="MEK40" s="120"/>
      <c r="MEL40" s="177"/>
      <c r="MEM40" s="120"/>
      <c r="MEN40" s="177"/>
      <c r="MEO40" s="120"/>
      <c r="MEP40" s="177"/>
      <c r="MEQ40" s="120"/>
      <c r="MER40" s="177"/>
      <c r="MES40" s="120"/>
      <c r="MET40" s="177"/>
      <c r="MEU40" s="120"/>
      <c r="MEV40" s="177"/>
      <c r="MEW40" s="120"/>
      <c r="MEX40" s="177"/>
      <c r="MEY40" s="120"/>
      <c r="MEZ40" s="177"/>
      <c r="MFA40" s="120"/>
      <c r="MFB40" s="177"/>
      <c r="MFC40" s="120"/>
      <c r="MFD40" s="177"/>
      <c r="MFE40" s="120"/>
      <c r="MFF40" s="177"/>
      <c r="MFG40" s="120"/>
      <c r="MFH40" s="177"/>
      <c r="MFI40" s="120"/>
      <c r="MFJ40" s="177"/>
      <c r="MFK40" s="120"/>
      <c r="MFL40" s="177"/>
      <c r="MFM40" s="120"/>
      <c r="MFN40" s="177"/>
      <c r="MFO40" s="120"/>
      <c r="MFP40" s="177"/>
      <c r="MFQ40" s="120"/>
      <c r="MFR40" s="177"/>
      <c r="MFS40" s="120"/>
      <c r="MFT40" s="177"/>
      <c r="MFU40" s="120"/>
      <c r="MFV40" s="177"/>
      <c r="MFW40" s="120"/>
      <c r="MFX40" s="177"/>
      <c r="MFY40" s="120"/>
      <c r="MFZ40" s="177"/>
      <c r="MGA40" s="120"/>
      <c r="MGB40" s="177"/>
      <c r="MGC40" s="120"/>
      <c r="MGD40" s="177"/>
      <c r="MGE40" s="120"/>
      <c r="MGF40" s="177"/>
      <c r="MGG40" s="120"/>
      <c r="MGH40" s="177"/>
      <c r="MGI40" s="120"/>
      <c r="MGJ40" s="177"/>
      <c r="MGK40" s="120"/>
      <c r="MGL40" s="177"/>
      <c r="MGM40" s="120"/>
      <c r="MGN40" s="177"/>
      <c r="MGO40" s="120"/>
      <c r="MGP40" s="177"/>
      <c r="MGQ40" s="120"/>
      <c r="MGR40" s="177"/>
      <c r="MGS40" s="120"/>
      <c r="MGT40" s="177"/>
      <c r="MGU40" s="120"/>
      <c r="MGV40" s="177"/>
      <c r="MGW40" s="120"/>
      <c r="MGX40" s="177"/>
      <c r="MGY40" s="120"/>
      <c r="MGZ40" s="177"/>
      <c r="MHA40" s="120"/>
      <c r="MHB40" s="177"/>
      <c r="MHC40" s="120"/>
      <c r="MHD40" s="177"/>
      <c r="MHE40" s="120"/>
      <c r="MHF40" s="177"/>
      <c r="MHG40" s="120"/>
      <c r="MHH40" s="177"/>
      <c r="MHI40" s="120"/>
      <c r="MHJ40" s="177"/>
      <c r="MHK40" s="120"/>
      <c r="MHL40" s="177"/>
      <c r="MHM40" s="120"/>
      <c r="MHN40" s="177"/>
      <c r="MHO40" s="120"/>
      <c r="MHP40" s="177"/>
      <c r="MHQ40" s="120"/>
      <c r="MHR40" s="177"/>
      <c r="MHS40" s="120"/>
      <c r="MHT40" s="177"/>
      <c r="MHU40" s="120"/>
      <c r="MHV40" s="177"/>
      <c r="MHW40" s="120"/>
      <c r="MHX40" s="177"/>
      <c r="MHY40" s="120"/>
      <c r="MHZ40" s="177"/>
      <c r="MIA40" s="120"/>
      <c r="MIB40" s="177"/>
      <c r="MIC40" s="120"/>
      <c r="MID40" s="177"/>
      <c r="MIE40" s="120"/>
      <c r="MIF40" s="177"/>
      <c r="MIG40" s="120"/>
      <c r="MIH40" s="177"/>
      <c r="MII40" s="120"/>
      <c r="MIJ40" s="177"/>
      <c r="MIK40" s="120"/>
      <c r="MIL40" s="177"/>
      <c r="MIM40" s="120"/>
      <c r="MIN40" s="177"/>
      <c r="MIO40" s="120"/>
      <c r="MIP40" s="177"/>
      <c r="MIQ40" s="120"/>
      <c r="MIR40" s="177"/>
      <c r="MIS40" s="120"/>
      <c r="MIT40" s="177"/>
      <c r="MIU40" s="120"/>
      <c r="MIV40" s="177"/>
      <c r="MIW40" s="120"/>
      <c r="MIX40" s="177"/>
      <c r="MIY40" s="120"/>
      <c r="MIZ40" s="177"/>
      <c r="MJA40" s="120"/>
      <c r="MJB40" s="177"/>
      <c r="MJC40" s="120"/>
      <c r="MJD40" s="177"/>
      <c r="MJE40" s="120"/>
      <c r="MJF40" s="177"/>
      <c r="MJG40" s="120"/>
      <c r="MJH40" s="177"/>
      <c r="MJI40" s="120"/>
      <c r="MJJ40" s="177"/>
      <c r="MJK40" s="120"/>
      <c r="MJL40" s="177"/>
      <c r="MJM40" s="120"/>
      <c r="MJN40" s="177"/>
      <c r="MJO40" s="120"/>
      <c r="MJP40" s="177"/>
      <c r="MJQ40" s="120"/>
      <c r="MJR40" s="177"/>
      <c r="MJS40" s="120"/>
      <c r="MJT40" s="177"/>
      <c r="MJU40" s="120"/>
      <c r="MJV40" s="177"/>
      <c r="MJW40" s="120"/>
      <c r="MJX40" s="177"/>
      <c r="MJY40" s="120"/>
      <c r="MJZ40" s="177"/>
      <c r="MKA40" s="120"/>
      <c r="MKB40" s="177"/>
      <c r="MKC40" s="120"/>
      <c r="MKD40" s="177"/>
      <c r="MKE40" s="120"/>
      <c r="MKF40" s="177"/>
      <c r="MKG40" s="120"/>
      <c r="MKH40" s="177"/>
      <c r="MKI40" s="120"/>
      <c r="MKJ40" s="177"/>
      <c r="MKK40" s="120"/>
      <c r="MKL40" s="177"/>
      <c r="MKM40" s="120"/>
      <c r="MKN40" s="177"/>
      <c r="MKO40" s="120"/>
      <c r="MKP40" s="177"/>
      <c r="MKQ40" s="120"/>
      <c r="MKR40" s="177"/>
      <c r="MKS40" s="120"/>
      <c r="MKT40" s="177"/>
      <c r="MKU40" s="120"/>
      <c r="MKV40" s="177"/>
      <c r="MKW40" s="120"/>
      <c r="MKX40" s="177"/>
      <c r="MKY40" s="120"/>
      <c r="MKZ40" s="177"/>
      <c r="MLA40" s="120"/>
      <c r="MLB40" s="177"/>
      <c r="MLC40" s="120"/>
      <c r="MLD40" s="177"/>
      <c r="MLE40" s="120"/>
      <c r="MLF40" s="177"/>
      <c r="MLG40" s="120"/>
      <c r="MLH40" s="177"/>
      <c r="MLI40" s="120"/>
      <c r="MLJ40" s="177"/>
      <c r="MLK40" s="120"/>
      <c r="MLL40" s="177"/>
      <c r="MLM40" s="120"/>
      <c r="MLN40" s="177"/>
      <c r="MLO40" s="120"/>
      <c r="MLP40" s="177"/>
      <c r="MLQ40" s="120"/>
      <c r="MLR40" s="177"/>
      <c r="MLS40" s="120"/>
      <c r="MLT40" s="177"/>
      <c r="MLU40" s="120"/>
      <c r="MLV40" s="177"/>
      <c r="MLW40" s="120"/>
      <c r="MLX40" s="177"/>
      <c r="MLY40" s="120"/>
      <c r="MLZ40" s="177"/>
      <c r="MMA40" s="120"/>
      <c r="MMB40" s="177"/>
      <c r="MMC40" s="120"/>
      <c r="MMD40" s="177"/>
      <c r="MME40" s="120"/>
      <c r="MMF40" s="177"/>
      <c r="MMG40" s="120"/>
      <c r="MMH40" s="177"/>
      <c r="MMI40" s="120"/>
      <c r="MMJ40" s="177"/>
      <c r="MMK40" s="120"/>
      <c r="MML40" s="177"/>
      <c r="MMM40" s="120"/>
      <c r="MMN40" s="177"/>
      <c r="MMO40" s="120"/>
      <c r="MMP40" s="177"/>
      <c r="MMQ40" s="120"/>
      <c r="MMR40" s="177"/>
      <c r="MMS40" s="120"/>
      <c r="MMT40" s="177"/>
      <c r="MMU40" s="120"/>
      <c r="MMV40" s="177"/>
      <c r="MMW40" s="120"/>
      <c r="MMX40" s="177"/>
      <c r="MMY40" s="120"/>
      <c r="MMZ40" s="177"/>
      <c r="MNA40" s="120"/>
      <c r="MNB40" s="177"/>
      <c r="MNC40" s="120"/>
      <c r="MND40" s="177"/>
      <c r="MNE40" s="120"/>
      <c r="MNF40" s="177"/>
      <c r="MNG40" s="120"/>
      <c r="MNH40" s="177"/>
      <c r="MNI40" s="120"/>
      <c r="MNJ40" s="177"/>
      <c r="MNK40" s="120"/>
      <c r="MNL40" s="177"/>
      <c r="MNM40" s="120"/>
      <c r="MNN40" s="177"/>
      <c r="MNO40" s="120"/>
      <c r="MNP40" s="177"/>
      <c r="MNQ40" s="120"/>
      <c r="MNR40" s="177"/>
      <c r="MNS40" s="120"/>
      <c r="MNT40" s="177"/>
      <c r="MNU40" s="120"/>
      <c r="MNV40" s="177"/>
      <c r="MNW40" s="120"/>
      <c r="MNX40" s="177"/>
      <c r="MNY40" s="120"/>
      <c r="MNZ40" s="177"/>
      <c r="MOA40" s="120"/>
      <c r="MOB40" s="177"/>
      <c r="MOC40" s="120"/>
      <c r="MOD40" s="177"/>
      <c r="MOE40" s="120"/>
      <c r="MOF40" s="177"/>
      <c r="MOG40" s="120"/>
      <c r="MOH40" s="177"/>
      <c r="MOI40" s="120"/>
      <c r="MOJ40" s="177"/>
      <c r="MOK40" s="120"/>
      <c r="MOL40" s="177"/>
      <c r="MOM40" s="120"/>
      <c r="MON40" s="177"/>
      <c r="MOO40" s="120"/>
      <c r="MOP40" s="177"/>
      <c r="MOQ40" s="120"/>
      <c r="MOR40" s="177"/>
      <c r="MOS40" s="120"/>
      <c r="MOT40" s="177"/>
      <c r="MOU40" s="120"/>
      <c r="MOV40" s="177"/>
      <c r="MOW40" s="120"/>
      <c r="MOX40" s="177"/>
      <c r="MOY40" s="120"/>
      <c r="MOZ40" s="177"/>
      <c r="MPA40" s="120"/>
      <c r="MPB40" s="177"/>
      <c r="MPC40" s="120"/>
      <c r="MPD40" s="177"/>
      <c r="MPE40" s="120"/>
      <c r="MPF40" s="177"/>
      <c r="MPG40" s="120"/>
      <c r="MPH40" s="177"/>
      <c r="MPI40" s="120"/>
      <c r="MPJ40" s="177"/>
      <c r="MPK40" s="120"/>
      <c r="MPL40" s="177"/>
      <c r="MPM40" s="120"/>
      <c r="MPN40" s="177"/>
      <c r="MPO40" s="120"/>
      <c r="MPP40" s="177"/>
      <c r="MPQ40" s="120"/>
      <c r="MPR40" s="177"/>
      <c r="MPS40" s="120"/>
      <c r="MPT40" s="177"/>
      <c r="MPU40" s="120"/>
      <c r="MPV40" s="177"/>
      <c r="MPW40" s="120"/>
      <c r="MPX40" s="177"/>
      <c r="MPY40" s="120"/>
      <c r="MPZ40" s="177"/>
      <c r="MQA40" s="120"/>
      <c r="MQB40" s="177"/>
      <c r="MQC40" s="120"/>
      <c r="MQD40" s="177"/>
      <c r="MQE40" s="120"/>
      <c r="MQF40" s="177"/>
      <c r="MQG40" s="120"/>
      <c r="MQH40" s="177"/>
      <c r="MQI40" s="120"/>
      <c r="MQJ40" s="177"/>
      <c r="MQK40" s="120"/>
      <c r="MQL40" s="177"/>
      <c r="MQM40" s="120"/>
      <c r="MQN40" s="177"/>
      <c r="MQO40" s="120"/>
      <c r="MQP40" s="177"/>
      <c r="MQQ40" s="120"/>
      <c r="MQR40" s="177"/>
      <c r="MQS40" s="120"/>
      <c r="MQT40" s="177"/>
      <c r="MQU40" s="120"/>
      <c r="MQV40" s="177"/>
      <c r="MQW40" s="120"/>
      <c r="MQX40" s="177"/>
      <c r="MQY40" s="120"/>
      <c r="MQZ40" s="177"/>
      <c r="MRA40" s="120"/>
      <c r="MRB40" s="177"/>
      <c r="MRC40" s="120"/>
      <c r="MRD40" s="177"/>
      <c r="MRE40" s="120"/>
      <c r="MRF40" s="177"/>
      <c r="MRG40" s="120"/>
      <c r="MRH40" s="177"/>
      <c r="MRI40" s="120"/>
      <c r="MRJ40" s="177"/>
      <c r="MRK40" s="120"/>
      <c r="MRL40" s="177"/>
      <c r="MRM40" s="120"/>
      <c r="MRN40" s="177"/>
      <c r="MRO40" s="120"/>
      <c r="MRP40" s="177"/>
      <c r="MRQ40" s="120"/>
      <c r="MRR40" s="177"/>
      <c r="MRS40" s="120"/>
      <c r="MRT40" s="177"/>
      <c r="MRU40" s="120"/>
      <c r="MRV40" s="177"/>
      <c r="MRW40" s="120"/>
      <c r="MRX40" s="177"/>
      <c r="MRY40" s="120"/>
      <c r="MRZ40" s="177"/>
      <c r="MSA40" s="120"/>
      <c r="MSB40" s="177"/>
      <c r="MSC40" s="120"/>
      <c r="MSD40" s="177"/>
      <c r="MSE40" s="120"/>
      <c r="MSF40" s="177"/>
      <c r="MSG40" s="120"/>
      <c r="MSH40" s="177"/>
      <c r="MSI40" s="120"/>
      <c r="MSJ40" s="177"/>
      <c r="MSK40" s="120"/>
      <c r="MSL40" s="177"/>
      <c r="MSM40" s="120"/>
      <c r="MSN40" s="177"/>
      <c r="MSO40" s="120"/>
      <c r="MSP40" s="177"/>
      <c r="MSQ40" s="120"/>
      <c r="MSR40" s="177"/>
      <c r="MSS40" s="120"/>
      <c r="MST40" s="177"/>
      <c r="MSU40" s="120"/>
      <c r="MSV40" s="177"/>
      <c r="MSW40" s="120"/>
      <c r="MSX40" s="177"/>
      <c r="MSY40" s="120"/>
      <c r="MSZ40" s="177"/>
      <c r="MTA40" s="120"/>
      <c r="MTB40" s="177"/>
      <c r="MTC40" s="120"/>
      <c r="MTD40" s="177"/>
      <c r="MTE40" s="120"/>
      <c r="MTF40" s="177"/>
      <c r="MTG40" s="120"/>
      <c r="MTH40" s="177"/>
      <c r="MTI40" s="120"/>
      <c r="MTJ40" s="177"/>
      <c r="MTK40" s="120"/>
      <c r="MTL40" s="177"/>
      <c r="MTM40" s="120"/>
      <c r="MTN40" s="177"/>
      <c r="MTO40" s="120"/>
      <c r="MTP40" s="177"/>
      <c r="MTQ40" s="120"/>
      <c r="MTR40" s="177"/>
      <c r="MTS40" s="120"/>
      <c r="MTT40" s="177"/>
      <c r="MTU40" s="120"/>
      <c r="MTV40" s="177"/>
      <c r="MTW40" s="120"/>
      <c r="MTX40" s="177"/>
      <c r="MTY40" s="120"/>
      <c r="MTZ40" s="177"/>
      <c r="MUA40" s="120"/>
      <c r="MUB40" s="177"/>
      <c r="MUC40" s="120"/>
      <c r="MUD40" s="177"/>
      <c r="MUE40" s="120"/>
      <c r="MUF40" s="177"/>
      <c r="MUG40" s="120"/>
      <c r="MUH40" s="177"/>
      <c r="MUI40" s="120"/>
      <c r="MUJ40" s="177"/>
      <c r="MUK40" s="120"/>
      <c r="MUL40" s="177"/>
      <c r="MUM40" s="120"/>
      <c r="MUN40" s="177"/>
      <c r="MUO40" s="120"/>
      <c r="MUP40" s="177"/>
      <c r="MUQ40" s="120"/>
      <c r="MUR40" s="177"/>
      <c r="MUS40" s="120"/>
      <c r="MUT40" s="177"/>
      <c r="MUU40" s="120"/>
      <c r="MUV40" s="177"/>
      <c r="MUW40" s="120"/>
      <c r="MUX40" s="177"/>
      <c r="MUY40" s="120"/>
      <c r="MUZ40" s="177"/>
      <c r="MVA40" s="120"/>
      <c r="MVB40" s="177"/>
      <c r="MVC40" s="120"/>
      <c r="MVD40" s="177"/>
      <c r="MVE40" s="120"/>
      <c r="MVF40" s="177"/>
      <c r="MVG40" s="120"/>
      <c r="MVH40" s="177"/>
      <c r="MVI40" s="120"/>
      <c r="MVJ40" s="177"/>
      <c r="MVK40" s="120"/>
      <c r="MVL40" s="177"/>
      <c r="MVM40" s="120"/>
      <c r="MVN40" s="177"/>
      <c r="MVO40" s="120"/>
      <c r="MVP40" s="177"/>
      <c r="MVQ40" s="120"/>
      <c r="MVR40" s="177"/>
      <c r="MVS40" s="120"/>
      <c r="MVT40" s="177"/>
      <c r="MVU40" s="120"/>
      <c r="MVV40" s="177"/>
      <c r="MVW40" s="120"/>
      <c r="MVX40" s="177"/>
      <c r="MVY40" s="120"/>
      <c r="MVZ40" s="177"/>
      <c r="MWA40" s="120"/>
      <c r="MWB40" s="177"/>
      <c r="MWC40" s="120"/>
      <c r="MWD40" s="177"/>
      <c r="MWE40" s="120"/>
      <c r="MWF40" s="177"/>
      <c r="MWG40" s="120"/>
      <c r="MWH40" s="177"/>
      <c r="MWI40" s="120"/>
      <c r="MWJ40" s="177"/>
      <c r="MWK40" s="120"/>
      <c r="MWL40" s="177"/>
      <c r="MWM40" s="120"/>
      <c r="MWN40" s="177"/>
      <c r="MWO40" s="120"/>
      <c r="MWP40" s="177"/>
      <c r="MWQ40" s="120"/>
      <c r="MWR40" s="177"/>
      <c r="MWS40" s="120"/>
      <c r="MWT40" s="177"/>
      <c r="MWU40" s="120"/>
      <c r="MWV40" s="177"/>
      <c r="MWW40" s="120"/>
      <c r="MWX40" s="177"/>
      <c r="MWY40" s="120"/>
      <c r="MWZ40" s="177"/>
      <c r="MXA40" s="120"/>
      <c r="MXB40" s="177"/>
      <c r="MXC40" s="120"/>
      <c r="MXD40" s="177"/>
      <c r="MXE40" s="120"/>
      <c r="MXF40" s="177"/>
      <c r="MXG40" s="120"/>
      <c r="MXH40" s="177"/>
      <c r="MXI40" s="120"/>
      <c r="MXJ40" s="177"/>
      <c r="MXK40" s="120"/>
      <c r="MXL40" s="177"/>
      <c r="MXM40" s="120"/>
      <c r="MXN40" s="177"/>
      <c r="MXO40" s="120"/>
      <c r="MXP40" s="177"/>
      <c r="MXQ40" s="120"/>
      <c r="MXR40" s="177"/>
      <c r="MXS40" s="120"/>
      <c r="MXT40" s="177"/>
      <c r="MXU40" s="120"/>
      <c r="MXV40" s="177"/>
      <c r="MXW40" s="120"/>
      <c r="MXX40" s="177"/>
      <c r="MXY40" s="120"/>
      <c r="MXZ40" s="177"/>
      <c r="MYA40" s="120"/>
      <c r="MYB40" s="177"/>
      <c r="MYC40" s="120"/>
      <c r="MYD40" s="177"/>
      <c r="MYE40" s="120"/>
      <c r="MYF40" s="177"/>
      <c r="MYG40" s="120"/>
      <c r="MYH40" s="177"/>
      <c r="MYI40" s="120"/>
      <c r="MYJ40" s="177"/>
      <c r="MYK40" s="120"/>
      <c r="MYL40" s="177"/>
      <c r="MYM40" s="120"/>
      <c r="MYN40" s="177"/>
      <c r="MYO40" s="120"/>
      <c r="MYP40" s="177"/>
      <c r="MYQ40" s="120"/>
      <c r="MYR40" s="177"/>
      <c r="MYS40" s="120"/>
      <c r="MYT40" s="177"/>
      <c r="MYU40" s="120"/>
      <c r="MYV40" s="177"/>
      <c r="MYW40" s="120"/>
      <c r="MYX40" s="177"/>
      <c r="MYY40" s="120"/>
      <c r="MYZ40" s="177"/>
      <c r="MZA40" s="120"/>
      <c r="MZB40" s="177"/>
      <c r="MZC40" s="120"/>
      <c r="MZD40" s="177"/>
      <c r="MZE40" s="120"/>
      <c r="MZF40" s="177"/>
      <c r="MZG40" s="120"/>
      <c r="MZH40" s="177"/>
      <c r="MZI40" s="120"/>
      <c r="MZJ40" s="177"/>
      <c r="MZK40" s="120"/>
      <c r="MZL40" s="177"/>
      <c r="MZM40" s="120"/>
      <c r="MZN40" s="177"/>
      <c r="MZO40" s="120"/>
      <c r="MZP40" s="177"/>
      <c r="MZQ40" s="120"/>
      <c r="MZR40" s="177"/>
      <c r="MZS40" s="120"/>
      <c r="MZT40" s="177"/>
      <c r="MZU40" s="120"/>
      <c r="MZV40" s="177"/>
      <c r="MZW40" s="120"/>
      <c r="MZX40" s="177"/>
      <c r="MZY40" s="120"/>
      <c r="MZZ40" s="177"/>
      <c r="NAA40" s="120"/>
      <c r="NAB40" s="177"/>
      <c r="NAC40" s="120"/>
      <c r="NAD40" s="177"/>
      <c r="NAE40" s="120"/>
      <c r="NAF40" s="177"/>
      <c r="NAG40" s="120"/>
      <c r="NAH40" s="177"/>
      <c r="NAI40" s="120"/>
      <c r="NAJ40" s="177"/>
      <c r="NAK40" s="120"/>
      <c r="NAL40" s="177"/>
      <c r="NAM40" s="120"/>
      <c r="NAN40" s="177"/>
      <c r="NAO40" s="120"/>
      <c r="NAP40" s="177"/>
      <c r="NAQ40" s="120"/>
      <c r="NAR40" s="177"/>
      <c r="NAS40" s="120"/>
      <c r="NAT40" s="177"/>
      <c r="NAU40" s="120"/>
      <c r="NAV40" s="177"/>
      <c r="NAW40" s="120"/>
      <c r="NAX40" s="177"/>
      <c r="NAY40" s="120"/>
      <c r="NAZ40" s="177"/>
      <c r="NBA40" s="120"/>
      <c r="NBB40" s="177"/>
      <c r="NBC40" s="120"/>
      <c r="NBD40" s="177"/>
      <c r="NBE40" s="120"/>
      <c r="NBF40" s="177"/>
      <c r="NBG40" s="120"/>
      <c r="NBH40" s="177"/>
      <c r="NBI40" s="120"/>
      <c r="NBJ40" s="177"/>
      <c r="NBK40" s="120"/>
      <c r="NBL40" s="177"/>
      <c r="NBM40" s="120"/>
      <c r="NBN40" s="177"/>
      <c r="NBO40" s="120"/>
      <c r="NBP40" s="177"/>
      <c r="NBQ40" s="120"/>
      <c r="NBR40" s="177"/>
      <c r="NBS40" s="120"/>
      <c r="NBT40" s="177"/>
      <c r="NBU40" s="120"/>
      <c r="NBV40" s="177"/>
      <c r="NBW40" s="120"/>
      <c r="NBX40" s="177"/>
      <c r="NBY40" s="120"/>
      <c r="NBZ40" s="177"/>
      <c r="NCA40" s="120"/>
      <c r="NCB40" s="177"/>
      <c r="NCC40" s="120"/>
      <c r="NCD40" s="177"/>
      <c r="NCE40" s="120"/>
      <c r="NCF40" s="177"/>
      <c r="NCG40" s="120"/>
      <c r="NCH40" s="177"/>
      <c r="NCI40" s="120"/>
      <c r="NCJ40" s="177"/>
      <c r="NCK40" s="120"/>
      <c r="NCL40" s="177"/>
      <c r="NCM40" s="120"/>
      <c r="NCN40" s="177"/>
      <c r="NCO40" s="120"/>
      <c r="NCP40" s="177"/>
      <c r="NCQ40" s="120"/>
      <c r="NCR40" s="177"/>
      <c r="NCS40" s="120"/>
      <c r="NCT40" s="177"/>
      <c r="NCU40" s="120"/>
      <c r="NCV40" s="177"/>
      <c r="NCW40" s="120"/>
      <c r="NCX40" s="177"/>
      <c r="NCY40" s="120"/>
      <c r="NCZ40" s="177"/>
      <c r="NDA40" s="120"/>
      <c r="NDB40" s="177"/>
      <c r="NDC40" s="120"/>
      <c r="NDD40" s="177"/>
      <c r="NDE40" s="120"/>
      <c r="NDF40" s="177"/>
      <c r="NDG40" s="120"/>
      <c r="NDH40" s="177"/>
      <c r="NDI40" s="120"/>
      <c r="NDJ40" s="177"/>
      <c r="NDK40" s="120"/>
      <c r="NDL40" s="177"/>
      <c r="NDM40" s="120"/>
      <c r="NDN40" s="177"/>
      <c r="NDO40" s="120"/>
      <c r="NDP40" s="177"/>
      <c r="NDQ40" s="120"/>
      <c r="NDR40" s="177"/>
      <c r="NDS40" s="120"/>
      <c r="NDT40" s="177"/>
      <c r="NDU40" s="120"/>
      <c r="NDV40" s="177"/>
      <c r="NDW40" s="120"/>
      <c r="NDX40" s="177"/>
      <c r="NDY40" s="120"/>
      <c r="NDZ40" s="177"/>
      <c r="NEA40" s="120"/>
      <c r="NEB40" s="177"/>
      <c r="NEC40" s="120"/>
      <c r="NED40" s="177"/>
      <c r="NEE40" s="120"/>
      <c r="NEF40" s="177"/>
      <c r="NEG40" s="120"/>
      <c r="NEH40" s="177"/>
      <c r="NEI40" s="120"/>
      <c r="NEJ40" s="177"/>
      <c r="NEK40" s="120"/>
      <c r="NEL40" s="177"/>
      <c r="NEM40" s="120"/>
      <c r="NEN40" s="177"/>
      <c r="NEO40" s="120"/>
      <c r="NEP40" s="177"/>
      <c r="NEQ40" s="120"/>
      <c r="NER40" s="177"/>
      <c r="NES40" s="120"/>
      <c r="NET40" s="177"/>
      <c r="NEU40" s="120"/>
      <c r="NEV40" s="177"/>
      <c r="NEW40" s="120"/>
      <c r="NEX40" s="177"/>
      <c r="NEY40" s="120"/>
      <c r="NEZ40" s="177"/>
      <c r="NFA40" s="120"/>
      <c r="NFB40" s="177"/>
      <c r="NFC40" s="120"/>
      <c r="NFD40" s="177"/>
      <c r="NFE40" s="120"/>
      <c r="NFF40" s="177"/>
      <c r="NFG40" s="120"/>
      <c r="NFH40" s="177"/>
      <c r="NFI40" s="120"/>
      <c r="NFJ40" s="177"/>
      <c r="NFK40" s="120"/>
      <c r="NFL40" s="177"/>
      <c r="NFM40" s="120"/>
      <c r="NFN40" s="177"/>
      <c r="NFO40" s="120"/>
      <c r="NFP40" s="177"/>
      <c r="NFQ40" s="120"/>
      <c r="NFR40" s="177"/>
      <c r="NFS40" s="120"/>
      <c r="NFT40" s="177"/>
      <c r="NFU40" s="120"/>
      <c r="NFV40" s="177"/>
      <c r="NFW40" s="120"/>
      <c r="NFX40" s="177"/>
      <c r="NFY40" s="120"/>
      <c r="NFZ40" s="177"/>
      <c r="NGA40" s="120"/>
      <c r="NGB40" s="177"/>
      <c r="NGC40" s="120"/>
      <c r="NGD40" s="177"/>
      <c r="NGE40" s="120"/>
      <c r="NGF40" s="177"/>
      <c r="NGG40" s="120"/>
      <c r="NGH40" s="177"/>
      <c r="NGI40" s="120"/>
      <c r="NGJ40" s="177"/>
      <c r="NGK40" s="120"/>
      <c r="NGL40" s="177"/>
      <c r="NGM40" s="120"/>
      <c r="NGN40" s="177"/>
      <c r="NGO40" s="120"/>
      <c r="NGP40" s="177"/>
      <c r="NGQ40" s="120"/>
      <c r="NGR40" s="177"/>
      <c r="NGS40" s="120"/>
      <c r="NGT40" s="177"/>
      <c r="NGU40" s="120"/>
      <c r="NGV40" s="177"/>
      <c r="NGW40" s="120"/>
      <c r="NGX40" s="177"/>
      <c r="NGY40" s="120"/>
      <c r="NGZ40" s="177"/>
      <c r="NHA40" s="120"/>
      <c r="NHB40" s="177"/>
      <c r="NHC40" s="120"/>
      <c r="NHD40" s="177"/>
      <c r="NHE40" s="120"/>
      <c r="NHF40" s="177"/>
      <c r="NHG40" s="120"/>
      <c r="NHH40" s="177"/>
      <c r="NHI40" s="120"/>
      <c r="NHJ40" s="177"/>
      <c r="NHK40" s="120"/>
      <c r="NHL40" s="177"/>
      <c r="NHM40" s="120"/>
      <c r="NHN40" s="177"/>
      <c r="NHO40" s="120"/>
      <c r="NHP40" s="177"/>
      <c r="NHQ40" s="120"/>
      <c r="NHR40" s="177"/>
      <c r="NHS40" s="120"/>
      <c r="NHT40" s="177"/>
      <c r="NHU40" s="120"/>
      <c r="NHV40" s="177"/>
      <c r="NHW40" s="120"/>
      <c r="NHX40" s="177"/>
      <c r="NHY40" s="120"/>
      <c r="NHZ40" s="177"/>
      <c r="NIA40" s="120"/>
      <c r="NIB40" s="177"/>
      <c r="NIC40" s="120"/>
      <c r="NID40" s="177"/>
      <c r="NIE40" s="120"/>
      <c r="NIF40" s="177"/>
      <c r="NIG40" s="120"/>
      <c r="NIH40" s="177"/>
      <c r="NII40" s="120"/>
      <c r="NIJ40" s="177"/>
      <c r="NIK40" s="120"/>
      <c r="NIL40" s="177"/>
      <c r="NIM40" s="120"/>
      <c r="NIN40" s="177"/>
      <c r="NIO40" s="120"/>
      <c r="NIP40" s="177"/>
      <c r="NIQ40" s="120"/>
      <c r="NIR40" s="177"/>
      <c r="NIS40" s="120"/>
      <c r="NIT40" s="177"/>
      <c r="NIU40" s="120"/>
      <c r="NIV40" s="177"/>
      <c r="NIW40" s="120"/>
      <c r="NIX40" s="177"/>
      <c r="NIY40" s="120"/>
      <c r="NIZ40" s="177"/>
      <c r="NJA40" s="120"/>
      <c r="NJB40" s="177"/>
      <c r="NJC40" s="120"/>
      <c r="NJD40" s="177"/>
      <c r="NJE40" s="120"/>
      <c r="NJF40" s="177"/>
      <c r="NJG40" s="120"/>
      <c r="NJH40" s="177"/>
      <c r="NJI40" s="120"/>
      <c r="NJJ40" s="177"/>
      <c r="NJK40" s="120"/>
      <c r="NJL40" s="177"/>
      <c r="NJM40" s="120"/>
      <c r="NJN40" s="177"/>
      <c r="NJO40" s="120"/>
      <c r="NJP40" s="177"/>
      <c r="NJQ40" s="120"/>
      <c r="NJR40" s="177"/>
      <c r="NJS40" s="120"/>
      <c r="NJT40" s="177"/>
      <c r="NJU40" s="120"/>
      <c r="NJV40" s="177"/>
      <c r="NJW40" s="120"/>
      <c r="NJX40" s="177"/>
      <c r="NJY40" s="120"/>
      <c r="NJZ40" s="177"/>
      <c r="NKA40" s="120"/>
      <c r="NKB40" s="177"/>
      <c r="NKC40" s="120"/>
      <c r="NKD40" s="177"/>
      <c r="NKE40" s="120"/>
      <c r="NKF40" s="177"/>
      <c r="NKG40" s="120"/>
      <c r="NKH40" s="177"/>
      <c r="NKI40" s="120"/>
      <c r="NKJ40" s="177"/>
      <c r="NKK40" s="120"/>
      <c r="NKL40" s="177"/>
      <c r="NKM40" s="120"/>
      <c r="NKN40" s="177"/>
      <c r="NKO40" s="120"/>
      <c r="NKP40" s="177"/>
      <c r="NKQ40" s="120"/>
      <c r="NKR40" s="177"/>
      <c r="NKS40" s="120"/>
      <c r="NKT40" s="177"/>
      <c r="NKU40" s="120"/>
      <c r="NKV40" s="177"/>
      <c r="NKW40" s="120"/>
      <c r="NKX40" s="177"/>
      <c r="NKY40" s="120"/>
      <c r="NKZ40" s="177"/>
      <c r="NLA40" s="120"/>
      <c r="NLB40" s="177"/>
      <c r="NLC40" s="120"/>
      <c r="NLD40" s="177"/>
      <c r="NLE40" s="120"/>
      <c r="NLF40" s="177"/>
      <c r="NLG40" s="120"/>
      <c r="NLH40" s="177"/>
      <c r="NLI40" s="120"/>
      <c r="NLJ40" s="177"/>
      <c r="NLK40" s="120"/>
      <c r="NLL40" s="177"/>
      <c r="NLM40" s="120"/>
      <c r="NLN40" s="177"/>
      <c r="NLO40" s="120"/>
      <c r="NLP40" s="177"/>
      <c r="NLQ40" s="120"/>
      <c r="NLR40" s="177"/>
      <c r="NLS40" s="120"/>
      <c r="NLT40" s="177"/>
      <c r="NLU40" s="120"/>
      <c r="NLV40" s="177"/>
      <c r="NLW40" s="120"/>
      <c r="NLX40" s="177"/>
      <c r="NLY40" s="120"/>
      <c r="NLZ40" s="177"/>
      <c r="NMA40" s="120"/>
      <c r="NMB40" s="177"/>
      <c r="NMC40" s="120"/>
      <c r="NMD40" s="177"/>
      <c r="NME40" s="120"/>
      <c r="NMF40" s="177"/>
      <c r="NMG40" s="120"/>
      <c r="NMH40" s="177"/>
      <c r="NMI40" s="120"/>
      <c r="NMJ40" s="177"/>
      <c r="NMK40" s="120"/>
      <c r="NML40" s="177"/>
      <c r="NMM40" s="120"/>
      <c r="NMN40" s="177"/>
      <c r="NMO40" s="120"/>
      <c r="NMP40" s="177"/>
      <c r="NMQ40" s="120"/>
      <c r="NMR40" s="177"/>
      <c r="NMS40" s="120"/>
      <c r="NMT40" s="177"/>
      <c r="NMU40" s="120"/>
      <c r="NMV40" s="177"/>
      <c r="NMW40" s="120"/>
      <c r="NMX40" s="177"/>
      <c r="NMY40" s="120"/>
      <c r="NMZ40" s="177"/>
      <c r="NNA40" s="120"/>
      <c r="NNB40" s="177"/>
      <c r="NNC40" s="120"/>
      <c r="NND40" s="177"/>
      <c r="NNE40" s="120"/>
      <c r="NNF40" s="177"/>
      <c r="NNG40" s="120"/>
      <c r="NNH40" s="177"/>
      <c r="NNI40" s="120"/>
      <c r="NNJ40" s="177"/>
      <c r="NNK40" s="120"/>
      <c r="NNL40" s="177"/>
      <c r="NNM40" s="120"/>
      <c r="NNN40" s="177"/>
      <c r="NNO40" s="120"/>
      <c r="NNP40" s="177"/>
      <c r="NNQ40" s="120"/>
      <c r="NNR40" s="177"/>
      <c r="NNS40" s="120"/>
      <c r="NNT40" s="177"/>
      <c r="NNU40" s="120"/>
      <c r="NNV40" s="177"/>
      <c r="NNW40" s="120"/>
      <c r="NNX40" s="177"/>
      <c r="NNY40" s="120"/>
      <c r="NNZ40" s="177"/>
      <c r="NOA40" s="120"/>
      <c r="NOB40" s="177"/>
      <c r="NOC40" s="120"/>
      <c r="NOD40" s="177"/>
      <c r="NOE40" s="120"/>
      <c r="NOF40" s="177"/>
      <c r="NOG40" s="120"/>
      <c r="NOH40" s="177"/>
      <c r="NOI40" s="120"/>
      <c r="NOJ40" s="177"/>
      <c r="NOK40" s="120"/>
      <c r="NOL40" s="177"/>
      <c r="NOM40" s="120"/>
      <c r="NON40" s="177"/>
      <c r="NOO40" s="120"/>
      <c r="NOP40" s="177"/>
      <c r="NOQ40" s="120"/>
      <c r="NOR40" s="177"/>
      <c r="NOS40" s="120"/>
      <c r="NOT40" s="177"/>
      <c r="NOU40" s="120"/>
      <c r="NOV40" s="177"/>
      <c r="NOW40" s="120"/>
      <c r="NOX40" s="177"/>
      <c r="NOY40" s="120"/>
      <c r="NOZ40" s="177"/>
      <c r="NPA40" s="120"/>
      <c r="NPB40" s="177"/>
      <c r="NPC40" s="120"/>
      <c r="NPD40" s="177"/>
      <c r="NPE40" s="120"/>
      <c r="NPF40" s="177"/>
      <c r="NPG40" s="120"/>
      <c r="NPH40" s="177"/>
      <c r="NPI40" s="120"/>
      <c r="NPJ40" s="177"/>
      <c r="NPK40" s="120"/>
      <c r="NPL40" s="177"/>
      <c r="NPM40" s="120"/>
      <c r="NPN40" s="177"/>
      <c r="NPO40" s="120"/>
      <c r="NPP40" s="177"/>
      <c r="NPQ40" s="120"/>
      <c r="NPR40" s="177"/>
      <c r="NPS40" s="120"/>
      <c r="NPT40" s="177"/>
      <c r="NPU40" s="120"/>
      <c r="NPV40" s="177"/>
      <c r="NPW40" s="120"/>
      <c r="NPX40" s="177"/>
      <c r="NPY40" s="120"/>
      <c r="NPZ40" s="177"/>
      <c r="NQA40" s="120"/>
      <c r="NQB40" s="177"/>
      <c r="NQC40" s="120"/>
      <c r="NQD40" s="177"/>
      <c r="NQE40" s="120"/>
      <c r="NQF40" s="177"/>
      <c r="NQG40" s="120"/>
      <c r="NQH40" s="177"/>
      <c r="NQI40" s="120"/>
      <c r="NQJ40" s="177"/>
      <c r="NQK40" s="120"/>
      <c r="NQL40" s="177"/>
      <c r="NQM40" s="120"/>
      <c r="NQN40" s="177"/>
      <c r="NQO40" s="120"/>
      <c r="NQP40" s="177"/>
      <c r="NQQ40" s="120"/>
      <c r="NQR40" s="177"/>
      <c r="NQS40" s="120"/>
      <c r="NQT40" s="177"/>
      <c r="NQU40" s="120"/>
      <c r="NQV40" s="177"/>
      <c r="NQW40" s="120"/>
      <c r="NQX40" s="177"/>
      <c r="NQY40" s="120"/>
      <c r="NQZ40" s="177"/>
      <c r="NRA40" s="120"/>
      <c r="NRB40" s="177"/>
      <c r="NRC40" s="120"/>
      <c r="NRD40" s="177"/>
      <c r="NRE40" s="120"/>
      <c r="NRF40" s="177"/>
      <c r="NRG40" s="120"/>
      <c r="NRH40" s="177"/>
      <c r="NRI40" s="120"/>
      <c r="NRJ40" s="177"/>
      <c r="NRK40" s="120"/>
      <c r="NRL40" s="177"/>
      <c r="NRM40" s="120"/>
      <c r="NRN40" s="177"/>
      <c r="NRO40" s="120"/>
      <c r="NRP40" s="177"/>
      <c r="NRQ40" s="120"/>
      <c r="NRR40" s="177"/>
      <c r="NRS40" s="120"/>
      <c r="NRT40" s="177"/>
      <c r="NRU40" s="120"/>
      <c r="NRV40" s="177"/>
      <c r="NRW40" s="120"/>
      <c r="NRX40" s="177"/>
      <c r="NRY40" s="120"/>
      <c r="NRZ40" s="177"/>
      <c r="NSA40" s="120"/>
      <c r="NSB40" s="177"/>
      <c r="NSC40" s="120"/>
      <c r="NSD40" s="177"/>
      <c r="NSE40" s="120"/>
      <c r="NSF40" s="177"/>
      <c r="NSG40" s="120"/>
      <c r="NSH40" s="177"/>
      <c r="NSI40" s="120"/>
      <c r="NSJ40" s="177"/>
      <c r="NSK40" s="120"/>
      <c r="NSL40" s="177"/>
      <c r="NSM40" s="120"/>
      <c r="NSN40" s="177"/>
      <c r="NSO40" s="120"/>
      <c r="NSP40" s="177"/>
      <c r="NSQ40" s="120"/>
      <c r="NSR40" s="177"/>
      <c r="NSS40" s="120"/>
      <c r="NST40" s="177"/>
      <c r="NSU40" s="120"/>
      <c r="NSV40" s="177"/>
      <c r="NSW40" s="120"/>
      <c r="NSX40" s="177"/>
      <c r="NSY40" s="120"/>
      <c r="NSZ40" s="177"/>
      <c r="NTA40" s="120"/>
      <c r="NTB40" s="177"/>
      <c r="NTC40" s="120"/>
      <c r="NTD40" s="177"/>
      <c r="NTE40" s="120"/>
      <c r="NTF40" s="177"/>
      <c r="NTG40" s="120"/>
      <c r="NTH40" s="177"/>
      <c r="NTI40" s="120"/>
      <c r="NTJ40" s="177"/>
      <c r="NTK40" s="120"/>
      <c r="NTL40" s="177"/>
      <c r="NTM40" s="120"/>
      <c r="NTN40" s="177"/>
      <c r="NTO40" s="120"/>
      <c r="NTP40" s="177"/>
      <c r="NTQ40" s="120"/>
      <c r="NTR40" s="177"/>
      <c r="NTS40" s="120"/>
      <c r="NTT40" s="177"/>
      <c r="NTU40" s="120"/>
      <c r="NTV40" s="177"/>
      <c r="NTW40" s="120"/>
      <c r="NTX40" s="177"/>
      <c r="NTY40" s="120"/>
      <c r="NTZ40" s="177"/>
      <c r="NUA40" s="120"/>
      <c r="NUB40" s="177"/>
      <c r="NUC40" s="120"/>
      <c r="NUD40" s="177"/>
      <c r="NUE40" s="120"/>
      <c r="NUF40" s="177"/>
      <c r="NUG40" s="120"/>
      <c r="NUH40" s="177"/>
      <c r="NUI40" s="120"/>
      <c r="NUJ40" s="177"/>
      <c r="NUK40" s="120"/>
      <c r="NUL40" s="177"/>
      <c r="NUM40" s="120"/>
      <c r="NUN40" s="177"/>
      <c r="NUO40" s="120"/>
      <c r="NUP40" s="177"/>
      <c r="NUQ40" s="120"/>
      <c r="NUR40" s="177"/>
      <c r="NUS40" s="120"/>
      <c r="NUT40" s="177"/>
      <c r="NUU40" s="120"/>
      <c r="NUV40" s="177"/>
      <c r="NUW40" s="120"/>
      <c r="NUX40" s="177"/>
      <c r="NUY40" s="120"/>
      <c r="NUZ40" s="177"/>
      <c r="NVA40" s="120"/>
      <c r="NVB40" s="177"/>
      <c r="NVC40" s="120"/>
      <c r="NVD40" s="177"/>
      <c r="NVE40" s="120"/>
      <c r="NVF40" s="177"/>
      <c r="NVG40" s="120"/>
      <c r="NVH40" s="177"/>
      <c r="NVI40" s="120"/>
      <c r="NVJ40" s="177"/>
      <c r="NVK40" s="120"/>
      <c r="NVL40" s="177"/>
      <c r="NVM40" s="120"/>
      <c r="NVN40" s="177"/>
      <c r="NVO40" s="120"/>
      <c r="NVP40" s="177"/>
      <c r="NVQ40" s="120"/>
      <c r="NVR40" s="177"/>
      <c r="NVS40" s="120"/>
      <c r="NVT40" s="177"/>
      <c r="NVU40" s="120"/>
      <c r="NVV40" s="177"/>
      <c r="NVW40" s="120"/>
      <c r="NVX40" s="177"/>
      <c r="NVY40" s="120"/>
      <c r="NVZ40" s="177"/>
      <c r="NWA40" s="120"/>
      <c r="NWB40" s="177"/>
      <c r="NWC40" s="120"/>
      <c r="NWD40" s="177"/>
      <c r="NWE40" s="120"/>
      <c r="NWF40" s="177"/>
      <c r="NWG40" s="120"/>
      <c r="NWH40" s="177"/>
      <c r="NWI40" s="120"/>
      <c r="NWJ40" s="177"/>
      <c r="NWK40" s="120"/>
      <c r="NWL40" s="177"/>
      <c r="NWM40" s="120"/>
      <c r="NWN40" s="177"/>
      <c r="NWO40" s="120"/>
      <c r="NWP40" s="177"/>
      <c r="NWQ40" s="120"/>
      <c r="NWR40" s="177"/>
      <c r="NWS40" s="120"/>
      <c r="NWT40" s="177"/>
      <c r="NWU40" s="120"/>
      <c r="NWV40" s="177"/>
      <c r="NWW40" s="120"/>
      <c r="NWX40" s="177"/>
      <c r="NWY40" s="120"/>
      <c r="NWZ40" s="177"/>
      <c r="NXA40" s="120"/>
      <c r="NXB40" s="177"/>
      <c r="NXC40" s="120"/>
      <c r="NXD40" s="177"/>
      <c r="NXE40" s="120"/>
      <c r="NXF40" s="177"/>
      <c r="NXG40" s="120"/>
      <c r="NXH40" s="177"/>
      <c r="NXI40" s="120"/>
      <c r="NXJ40" s="177"/>
      <c r="NXK40" s="120"/>
      <c r="NXL40" s="177"/>
      <c r="NXM40" s="120"/>
      <c r="NXN40" s="177"/>
      <c r="NXO40" s="120"/>
      <c r="NXP40" s="177"/>
      <c r="NXQ40" s="120"/>
      <c r="NXR40" s="177"/>
      <c r="NXS40" s="120"/>
      <c r="NXT40" s="177"/>
      <c r="NXU40" s="120"/>
      <c r="NXV40" s="177"/>
      <c r="NXW40" s="120"/>
      <c r="NXX40" s="177"/>
      <c r="NXY40" s="120"/>
      <c r="NXZ40" s="177"/>
      <c r="NYA40" s="120"/>
      <c r="NYB40" s="177"/>
      <c r="NYC40" s="120"/>
      <c r="NYD40" s="177"/>
      <c r="NYE40" s="120"/>
      <c r="NYF40" s="177"/>
      <c r="NYG40" s="120"/>
      <c r="NYH40" s="177"/>
      <c r="NYI40" s="120"/>
      <c r="NYJ40" s="177"/>
      <c r="NYK40" s="120"/>
      <c r="NYL40" s="177"/>
      <c r="NYM40" s="120"/>
      <c r="NYN40" s="177"/>
      <c r="NYO40" s="120"/>
      <c r="NYP40" s="177"/>
      <c r="NYQ40" s="120"/>
      <c r="NYR40" s="177"/>
      <c r="NYS40" s="120"/>
      <c r="NYT40" s="177"/>
      <c r="NYU40" s="120"/>
      <c r="NYV40" s="177"/>
      <c r="NYW40" s="120"/>
      <c r="NYX40" s="177"/>
      <c r="NYY40" s="120"/>
      <c r="NYZ40" s="177"/>
      <c r="NZA40" s="120"/>
      <c r="NZB40" s="177"/>
      <c r="NZC40" s="120"/>
      <c r="NZD40" s="177"/>
      <c r="NZE40" s="120"/>
      <c r="NZF40" s="177"/>
      <c r="NZG40" s="120"/>
      <c r="NZH40" s="177"/>
      <c r="NZI40" s="120"/>
      <c r="NZJ40" s="177"/>
      <c r="NZK40" s="120"/>
      <c r="NZL40" s="177"/>
      <c r="NZM40" s="120"/>
      <c r="NZN40" s="177"/>
      <c r="NZO40" s="120"/>
      <c r="NZP40" s="177"/>
      <c r="NZQ40" s="120"/>
      <c r="NZR40" s="177"/>
      <c r="NZS40" s="120"/>
      <c r="NZT40" s="177"/>
      <c r="NZU40" s="120"/>
      <c r="NZV40" s="177"/>
      <c r="NZW40" s="120"/>
      <c r="NZX40" s="177"/>
      <c r="NZY40" s="120"/>
      <c r="NZZ40" s="177"/>
      <c r="OAA40" s="120"/>
      <c r="OAB40" s="177"/>
      <c r="OAC40" s="120"/>
      <c r="OAD40" s="177"/>
      <c r="OAE40" s="120"/>
      <c r="OAF40" s="177"/>
      <c r="OAG40" s="120"/>
      <c r="OAH40" s="177"/>
      <c r="OAI40" s="120"/>
      <c r="OAJ40" s="177"/>
      <c r="OAK40" s="120"/>
      <c r="OAL40" s="177"/>
      <c r="OAM40" s="120"/>
      <c r="OAN40" s="177"/>
      <c r="OAO40" s="120"/>
      <c r="OAP40" s="177"/>
      <c r="OAQ40" s="120"/>
      <c r="OAR40" s="177"/>
      <c r="OAS40" s="120"/>
      <c r="OAT40" s="177"/>
      <c r="OAU40" s="120"/>
      <c r="OAV40" s="177"/>
      <c r="OAW40" s="120"/>
      <c r="OAX40" s="177"/>
      <c r="OAY40" s="120"/>
      <c r="OAZ40" s="177"/>
      <c r="OBA40" s="120"/>
      <c r="OBB40" s="177"/>
      <c r="OBC40" s="120"/>
      <c r="OBD40" s="177"/>
      <c r="OBE40" s="120"/>
      <c r="OBF40" s="177"/>
      <c r="OBG40" s="120"/>
      <c r="OBH40" s="177"/>
      <c r="OBI40" s="120"/>
      <c r="OBJ40" s="177"/>
      <c r="OBK40" s="120"/>
      <c r="OBL40" s="177"/>
      <c r="OBM40" s="120"/>
      <c r="OBN40" s="177"/>
      <c r="OBO40" s="120"/>
      <c r="OBP40" s="177"/>
      <c r="OBQ40" s="120"/>
      <c r="OBR40" s="177"/>
      <c r="OBS40" s="120"/>
      <c r="OBT40" s="177"/>
      <c r="OBU40" s="120"/>
      <c r="OBV40" s="177"/>
      <c r="OBW40" s="120"/>
      <c r="OBX40" s="177"/>
      <c r="OBY40" s="120"/>
      <c r="OBZ40" s="177"/>
      <c r="OCA40" s="120"/>
      <c r="OCB40" s="177"/>
      <c r="OCC40" s="120"/>
      <c r="OCD40" s="177"/>
      <c r="OCE40" s="120"/>
      <c r="OCF40" s="177"/>
      <c r="OCG40" s="120"/>
      <c r="OCH40" s="177"/>
      <c r="OCI40" s="120"/>
      <c r="OCJ40" s="177"/>
      <c r="OCK40" s="120"/>
      <c r="OCL40" s="177"/>
      <c r="OCM40" s="120"/>
      <c r="OCN40" s="177"/>
      <c r="OCO40" s="120"/>
      <c r="OCP40" s="177"/>
      <c r="OCQ40" s="120"/>
      <c r="OCR40" s="177"/>
      <c r="OCS40" s="120"/>
      <c r="OCT40" s="177"/>
      <c r="OCU40" s="120"/>
      <c r="OCV40" s="177"/>
      <c r="OCW40" s="120"/>
      <c r="OCX40" s="177"/>
      <c r="OCY40" s="120"/>
      <c r="OCZ40" s="177"/>
      <c r="ODA40" s="120"/>
      <c r="ODB40" s="177"/>
      <c r="ODC40" s="120"/>
      <c r="ODD40" s="177"/>
      <c r="ODE40" s="120"/>
      <c r="ODF40" s="177"/>
      <c r="ODG40" s="120"/>
      <c r="ODH40" s="177"/>
      <c r="ODI40" s="120"/>
      <c r="ODJ40" s="177"/>
      <c r="ODK40" s="120"/>
      <c r="ODL40" s="177"/>
      <c r="ODM40" s="120"/>
      <c r="ODN40" s="177"/>
      <c r="ODO40" s="120"/>
      <c r="ODP40" s="177"/>
      <c r="ODQ40" s="120"/>
      <c r="ODR40" s="177"/>
      <c r="ODS40" s="120"/>
      <c r="ODT40" s="177"/>
      <c r="ODU40" s="120"/>
      <c r="ODV40" s="177"/>
      <c r="ODW40" s="120"/>
      <c r="ODX40" s="177"/>
      <c r="ODY40" s="120"/>
      <c r="ODZ40" s="177"/>
      <c r="OEA40" s="120"/>
      <c r="OEB40" s="177"/>
      <c r="OEC40" s="120"/>
      <c r="OED40" s="177"/>
      <c r="OEE40" s="120"/>
      <c r="OEF40" s="177"/>
      <c r="OEG40" s="120"/>
      <c r="OEH40" s="177"/>
      <c r="OEI40" s="120"/>
      <c r="OEJ40" s="177"/>
      <c r="OEK40" s="120"/>
      <c r="OEL40" s="177"/>
      <c r="OEM40" s="120"/>
      <c r="OEN40" s="177"/>
      <c r="OEO40" s="120"/>
      <c r="OEP40" s="177"/>
      <c r="OEQ40" s="120"/>
      <c r="OER40" s="177"/>
      <c r="OES40" s="120"/>
      <c r="OET40" s="177"/>
      <c r="OEU40" s="120"/>
      <c r="OEV40" s="177"/>
      <c r="OEW40" s="120"/>
      <c r="OEX40" s="177"/>
      <c r="OEY40" s="120"/>
      <c r="OEZ40" s="177"/>
      <c r="OFA40" s="120"/>
      <c r="OFB40" s="177"/>
      <c r="OFC40" s="120"/>
      <c r="OFD40" s="177"/>
      <c r="OFE40" s="120"/>
      <c r="OFF40" s="177"/>
      <c r="OFG40" s="120"/>
      <c r="OFH40" s="177"/>
      <c r="OFI40" s="120"/>
      <c r="OFJ40" s="177"/>
      <c r="OFK40" s="120"/>
      <c r="OFL40" s="177"/>
      <c r="OFM40" s="120"/>
      <c r="OFN40" s="177"/>
      <c r="OFO40" s="120"/>
      <c r="OFP40" s="177"/>
      <c r="OFQ40" s="120"/>
      <c r="OFR40" s="177"/>
      <c r="OFS40" s="120"/>
      <c r="OFT40" s="177"/>
      <c r="OFU40" s="120"/>
      <c r="OFV40" s="177"/>
      <c r="OFW40" s="120"/>
      <c r="OFX40" s="177"/>
      <c r="OFY40" s="120"/>
      <c r="OFZ40" s="177"/>
      <c r="OGA40" s="120"/>
      <c r="OGB40" s="177"/>
      <c r="OGC40" s="120"/>
      <c r="OGD40" s="177"/>
      <c r="OGE40" s="120"/>
      <c r="OGF40" s="177"/>
      <c r="OGG40" s="120"/>
      <c r="OGH40" s="177"/>
      <c r="OGI40" s="120"/>
      <c r="OGJ40" s="177"/>
      <c r="OGK40" s="120"/>
      <c r="OGL40" s="177"/>
      <c r="OGM40" s="120"/>
      <c r="OGN40" s="177"/>
      <c r="OGO40" s="120"/>
      <c r="OGP40" s="177"/>
      <c r="OGQ40" s="120"/>
      <c r="OGR40" s="177"/>
      <c r="OGS40" s="120"/>
      <c r="OGT40" s="177"/>
      <c r="OGU40" s="120"/>
      <c r="OGV40" s="177"/>
      <c r="OGW40" s="120"/>
      <c r="OGX40" s="177"/>
      <c r="OGY40" s="120"/>
      <c r="OGZ40" s="177"/>
      <c r="OHA40" s="120"/>
      <c r="OHB40" s="177"/>
      <c r="OHC40" s="120"/>
      <c r="OHD40" s="177"/>
      <c r="OHE40" s="120"/>
      <c r="OHF40" s="177"/>
      <c r="OHG40" s="120"/>
      <c r="OHH40" s="177"/>
      <c r="OHI40" s="120"/>
      <c r="OHJ40" s="177"/>
      <c r="OHK40" s="120"/>
      <c r="OHL40" s="177"/>
      <c r="OHM40" s="120"/>
      <c r="OHN40" s="177"/>
      <c r="OHO40" s="120"/>
      <c r="OHP40" s="177"/>
      <c r="OHQ40" s="120"/>
      <c r="OHR40" s="177"/>
      <c r="OHS40" s="120"/>
      <c r="OHT40" s="177"/>
      <c r="OHU40" s="120"/>
      <c r="OHV40" s="177"/>
      <c r="OHW40" s="120"/>
      <c r="OHX40" s="177"/>
      <c r="OHY40" s="120"/>
      <c r="OHZ40" s="177"/>
      <c r="OIA40" s="120"/>
      <c r="OIB40" s="177"/>
      <c r="OIC40" s="120"/>
      <c r="OID40" s="177"/>
      <c r="OIE40" s="120"/>
      <c r="OIF40" s="177"/>
      <c r="OIG40" s="120"/>
      <c r="OIH40" s="177"/>
      <c r="OII40" s="120"/>
      <c r="OIJ40" s="177"/>
      <c r="OIK40" s="120"/>
      <c r="OIL40" s="177"/>
      <c r="OIM40" s="120"/>
      <c r="OIN40" s="177"/>
      <c r="OIO40" s="120"/>
      <c r="OIP40" s="177"/>
      <c r="OIQ40" s="120"/>
      <c r="OIR40" s="177"/>
      <c r="OIS40" s="120"/>
      <c r="OIT40" s="177"/>
      <c r="OIU40" s="120"/>
      <c r="OIV40" s="177"/>
      <c r="OIW40" s="120"/>
      <c r="OIX40" s="177"/>
      <c r="OIY40" s="120"/>
      <c r="OIZ40" s="177"/>
      <c r="OJA40" s="120"/>
      <c r="OJB40" s="177"/>
      <c r="OJC40" s="120"/>
      <c r="OJD40" s="177"/>
      <c r="OJE40" s="120"/>
      <c r="OJF40" s="177"/>
      <c r="OJG40" s="120"/>
      <c r="OJH40" s="177"/>
      <c r="OJI40" s="120"/>
      <c r="OJJ40" s="177"/>
      <c r="OJK40" s="120"/>
      <c r="OJL40" s="177"/>
      <c r="OJM40" s="120"/>
      <c r="OJN40" s="177"/>
      <c r="OJO40" s="120"/>
      <c r="OJP40" s="177"/>
      <c r="OJQ40" s="120"/>
      <c r="OJR40" s="177"/>
      <c r="OJS40" s="120"/>
      <c r="OJT40" s="177"/>
      <c r="OJU40" s="120"/>
      <c r="OJV40" s="177"/>
      <c r="OJW40" s="120"/>
      <c r="OJX40" s="177"/>
      <c r="OJY40" s="120"/>
      <c r="OJZ40" s="177"/>
      <c r="OKA40" s="120"/>
      <c r="OKB40" s="177"/>
      <c r="OKC40" s="120"/>
      <c r="OKD40" s="177"/>
      <c r="OKE40" s="120"/>
      <c r="OKF40" s="177"/>
      <c r="OKG40" s="120"/>
      <c r="OKH40" s="177"/>
      <c r="OKI40" s="120"/>
      <c r="OKJ40" s="177"/>
      <c r="OKK40" s="120"/>
      <c r="OKL40" s="177"/>
      <c r="OKM40" s="120"/>
      <c r="OKN40" s="177"/>
      <c r="OKO40" s="120"/>
      <c r="OKP40" s="177"/>
      <c r="OKQ40" s="120"/>
      <c r="OKR40" s="177"/>
      <c r="OKS40" s="120"/>
      <c r="OKT40" s="177"/>
      <c r="OKU40" s="120"/>
      <c r="OKV40" s="177"/>
      <c r="OKW40" s="120"/>
      <c r="OKX40" s="177"/>
      <c r="OKY40" s="120"/>
      <c r="OKZ40" s="177"/>
      <c r="OLA40" s="120"/>
      <c r="OLB40" s="177"/>
      <c r="OLC40" s="120"/>
      <c r="OLD40" s="177"/>
      <c r="OLE40" s="120"/>
      <c r="OLF40" s="177"/>
      <c r="OLG40" s="120"/>
      <c r="OLH40" s="177"/>
      <c r="OLI40" s="120"/>
      <c r="OLJ40" s="177"/>
      <c r="OLK40" s="120"/>
      <c r="OLL40" s="177"/>
      <c r="OLM40" s="120"/>
      <c r="OLN40" s="177"/>
      <c r="OLO40" s="120"/>
      <c r="OLP40" s="177"/>
      <c r="OLQ40" s="120"/>
      <c r="OLR40" s="177"/>
      <c r="OLS40" s="120"/>
      <c r="OLT40" s="177"/>
      <c r="OLU40" s="120"/>
      <c r="OLV40" s="177"/>
      <c r="OLW40" s="120"/>
      <c r="OLX40" s="177"/>
      <c r="OLY40" s="120"/>
      <c r="OLZ40" s="177"/>
      <c r="OMA40" s="120"/>
      <c r="OMB40" s="177"/>
      <c r="OMC40" s="120"/>
      <c r="OMD40" s="177"/>
      <c r="OME40" s="120"/>
      <c r="OMF40" s="177"/>
      <c r="OMG40" s="120"/>
      <c r="OMH40" s="177"/>
      <c r="OMI40" s="120"/>
      <c r="OMJ40" s="177"/>
      <c r="OMK40" s="120"/>
      <c r="OML40" s="177"/>
      <c r="OMM40" s="120"/>
      <c r="OMN40" s="177"/>
      <c r="OMO40" s="120"/>
      <c r="OMP40" s="177"/>
      <c r="OMQ40" s="120"/>
      <c r="OMR40" s="177"/>
      <c r="OMS40" s="120"/>
      <c r="OMT40" s="177"/>
      <c r="OMU40" s="120"/>
      <c r="OMV40" s="177"/>
      <c r="OMW40" s="120"/>
      <c r="OMX40" s="177"/>
      <c r="OMY40" s="120"/>
      <c r="OMZ40" s="177"/>
      <c r="ONA40" s="120"/>
      <c r="ONB40" s="177"/>
      <c r="ONC40" s="120"/>
      <c r="OND40" s="177"/>
      <c r="ONE40" s="120"/>
      <c r="ONF40" s="177"/>
      <c r="ONG40" s="120"/>
      <c r="ONH40" s="177"/>
      <c r="ONI40" s="120"/>
      <c r="ONJ40" s="177"/>
      <c r="ONK40" s="120"/>
      <c r="ONL40" s="177"/>
      <c r="ONM40" s="120"/>
      <c r="ONN40" s="177"/>
      <c r="ONO40" s="120"/>
      <c r="ONP40" s="177"/>
      <c r="ONQ40" s="120"/>
      <c r="ONR40" s="177"/>
      <c r="ONS40" s="120"/>
      <c r="ONT40" s="177"/>
      <c r="ONU40" s="120"/>
      <c r="ONV40" s="177"/>
      <c r="ONW40" s="120"/>
      <c r="ONX40" s="177"/>
      <c r="ONY40" s="120"/>
      <c r="ONZ40" s="177"/>
      <c r="OOA40" s="120"/>
      <c r="OOB40" s="177"/>
      <c r="OOC40" s="120"/>
      <c r="OOD40" s="177"/>
      <c r="OOE40" s="120"/>
      <c r="OOF40" s="177"/>
      <c r="OOG40" s="120"/>
      <c r="OOH40" s="177"/>
      <c r="OOI40" s="120"/>
      <c r="OOJ40" s="177"/>
      <c r="OOK40" s="120"/>
      <c r="OOL40" s="177"/>
      <c r="OOM40" s="120"/>
      <c r="OON40" s="177"/>
      <c r="OOO40" s="120"/>
      <c r="OOP40" s="177"/>
      <c r="OOQ40" s="120"/>
      <c r="OOR40" s="177"/>
      <c r="OOS40" s="120"/>
      <c r="OOT40" s="177"/>
      <c r="OOU40" s="120"/>
      <c r="OOV40" s="177"/>
      <c r="OOW40" s="120"/>
      <c r="OOX40" s="177"/>
      <c r="OOY40" s="120"/>
      <c r="OOZ40" s="177"/>
      <c r="OPA40" s="120"/>
      <c r="OPB40" s="177"/>
      <c r="OPC40" s="120"/>
      <c r="OPD40" s="177"/>
      <c r="OPE40" s="120"/>
      <c r="OPF40" s="177"/>
      <c r="OPG40" s="120"/>
      <c r="OPH40" s="177"/>
      <c r="OPI40" s="120"/>
      <c r="OPJ40" s="177"/>
      <c r="OPK40" s="120"/>
      <c r="OPL40" s="177"/>
      <c r="OPM40" s="120"/>
      <c r="OPN40" s="177"/>
      <c r="OPO40" s="120"/>
      <c r="OPP40" s="177"/>
      <c r="OPQ40" s="120"/>
      <c r="OPR40" s="177"/>
      <c r="OPS40" s="120"/>
      <c r="OPT40" s="177"/>
      <c r="OPU40" s="120"/>
      <c r="OPV40" s="177"/>
      <c r="OPW40" s="120"/>
      <c r="OPX40" s="177"/>
      <c r="OPY40" s="120"/>
      <c r="OPZ40" s="177"/>
      <c r="OQA40" s="120"/>
      <c r="OQB40" s="177"/>
      <c r="OQC40" s="120"/>
      <c r="OQD40" s="177"/>
      <c r="OQE40" s="120"/>
      <c r="OQF40" s="177"/>
      <c r="OQG40" s="120"/>
      <c r="OQH40" s="177"/>
      <c r="OQI40" s="120"/>
      <c r="OQJ40" s="177"/>
      <c r="OQK40" s="120"/>
      <c r="OQL40" s="177"/>
      <c r="OQM40" s="120"/>
      <c r="OQN40" s="177"/>
      <c r="OQO40" s="120"/>
      <c r="OQP40" s="177"/>
      <c r="OQQ40" s="120"/>
      <c r="OQR40" s="177"/>
      <c r="OQS40" s="120"/>
      <c r="OQT40" s="177"/>
      <c r="OQU40" s="120"/>
      <c r="OQV40" s="177"/>
      <c r="OQW40" s="120"/>
      <c r="OQX40" s="177"/>
      <c r="OQY40" s="120"/>
      <c r="OQZ40" s="177"/>
      <c r="ORA40" s="120"/>
      <c r="ORB40" s="177"/>
      <c r="ORC40" s="120"/>
      <c r="ORD40" s="177"/>
      <c r="ORE40" s="120"/>
      <c r="ORF40" s="177"/>
      <c r="ORG40" s="120"/>
      <c r="ORH40" s="177"/>
      <c r="ORI40" s="120"/>
      <c r="ORJ40" s="177"/>
      <c r="ORK40" s="120"/>
      <c r="ORL40" s="177"/>
      <c r="ORM40" s="120"/>
      <c r="ORN40" s="177"/>
      <c r="ORO40" s="120"/>
      <c r="ORP40" s="177"/>
      <c r="ORQ40" s="120"/>
      <c r="ORR40" s="177"/>
      <c r="ORS40" s="120"/>
      <c r="ORT40" s="177"/>
      <c r="ORU40" s="120"/>
      <c r="ORV40" s="177"/>
      <c r="ORW40" s="120"/>
      <c r="ORX40" s="177"/>
      <c r="ORY40" s="120"/>
      <c r="ORZ40" s="177"/>
      <c r="OSA40" s="120"/>
      <c r="OSB40" s="177"/>
      <c r="OSC40" s="120"/>
      <c r="OSD40" s="177"/>
      <c r="OSE40" s="120"/>
      <c r="OSF40" s="177"/>
      <c r="OSG40" s="120"/>
      <c r="OSH40" s="177"/>
      <c r="OSI40" s="120"/>
      <c r="OSJ40" s="177"/>
      <c r="OSK40" s="120"/>
      <c r="OSL40" s="177"/>
      <c r="OSM40" s="120"/>
      <c r="OSN40" s="177"/>
      <c r="OSO40" s="120"/>
      <c r="OSP40" s="177"/>
      <c r="OSQ40" s="120"/>
      <c r="OSR40" s="177"/>
      <c r="OSS40" s="120"/>
      <c r="OST40" s="177"/>
      <c r="OSU40" s="120"/>
      <c r="OSV40" s="177"/>
      <c r="OSW40" s="120"/>
      <c r="OSX40" s="177"/>
      <c r="OSY40" s="120"/>
      <c r="OSZ40" s="177"/>
      <c r="OTA40" s="120"/>
      <c r="OTB40" s="177"/>
      <c r="OTC40" s="120"/>
      <c r="OTD40" s="177"/>
      <c r="OTE40" s="120"/>
      <c r="OTF40" s="177"/>
      <c r="OTG40" s="120"/>
      <c r="OTH40" s="177"/>
      <c r="OTI40" s="120"/>
      <c r="OTJ40" s="177"/>
      <c r="OTK40" s="120"/>
      <c r="OTL40" s="177"/>
      <c r="OTM40" s="120"/>
      <c r="OTN40" s="177"/>
      <c r="OTO40" s="120"/>
      <c r="OTP40" s="177"/>
      <c r="OTQ40" s="120"/>
      <c r="OTR40" s="177"/>
      <c r="OTS40" s="120"/>
      <c r="OTT40" s="177"/>
      <c r="OTU40" s="120"/>
      <c r="OTV40" s="177"/>
      <c r="OTW40" s="120"/>
      <c r="OTX40" s="177"/>
      <c r="OTY40" s="120"/>
      <c r="OTZ40" s="177"/>
      <c r="OUA40" s="120"/>
      <c r="OUB40" s="177"/>
      <c r="OUC40" s="120"/>
      <c r="OUD40" s="177"/>
      <c r="OUE40" s="120"/>
      <c r="OUF40" s="177"/>
      <c r="OUG40" s="120"/>
      <c r="OUH40" s="177"/>
      <c r="OUI40" s="120"/>
      <c r="OUJ40" s="177"/>
      <c r="OUK40" s="120"/>
      <c r="OUL40" s="177"/>
      <c r="OUM40" s="120"/>
      <c r="OUN40" s="177"/>
      <c r="OUO40" s="120"/>
      <c r="OUP40" s="177"/>
      <c r="OUQ40" s="120"/>
      <c r="OUR40" s="177"/>
      <c r="OUS40" s="120"/>
      <c r="OUT40" s="177"/>
      <c r="OUU40" s="120"/>
      <c r="OUV40" s="177"/>
      <c r="OUW40" s="120"/>
      <c r="OUX40" s="177"/>
      <c r="OUY40" s="120"/>
      <c r="OUZ40" s="177"/>
      <c r="OVA40" s="120"/>
      <c r="OVB40" s="177"/>
      <c r="OVC40" s="120"/>
      <c r="OVD40" s="177"/>
      <c r="OVE40" s="120"/>
      <c r="OVF40" s="177"/>
      <c r="OVG40" s="120"/>
      <c r="OVH40" s="177"/>
      <c r="OVI40" s="120"/>
      <c r="OVJ40" s="177"/>
      <c r="OVK40" s="120"/>
      <c r="OVL40" s="177"/>
      <c r="OVM40" s="120"/>
      <c r="OVN40" s="177"/>
      <c r="OVO40" s="120"/>
      <c r="OVP40" s="177"/>
      <c r="OVQ40" s="120"/>
      <c r="OVR40" s="177"/>
      <c r="OVS40" s="120"/>
      <c r="OVT40" s="177"/>
      <c r="OVU40" s="120"/>
      <c r="OVV40" s="177"/>
      <c r="OVW40" s="120"/>
      <c r="OVX40" s="177"/>
      <c r="OVY40" s="120"/>
      <c r="OVZ40" s="177"/>
      <c r="OWA40" s="120"/>
      <c r="OWB40" s="177"/>
      <c r="OWC40" s="120"/>
      <c r="OWD40" s="177"/>
      <c r="OWE40" s="120"/>
      <c r="OWF40" s="177"/>
      <c r="OWG40" s="120"/>
      <c r="OWH40" s="177"/>
      <c r="OWI40" s="120"/>
      <c r="OWJ40" s="177"/>
      <c r="OWK40" s="120"/>
      <c r="OWL40" s="177"/>
      <c r="OWM40" s="120"/>
      <c r="OWN40" s="177"/>
      <c r="OWO40" s="120"/>
      <c r="OWP40" s="177"/>
      <c r="OWQ40" s="120"/>
      <c r="OWR40" s="177"/>
      <c r="OWS40" s="120"/>
      <c r="OWT40" s="177"/>
      <c r="OWU40" s="120"/>
      <c r="OWV40" s="177"/>
      <c r="OWW40" s="120"/>
      <c r="OWX40" s="177"/>
      <c r="OWY40" s="120"/>
      <c r="OWZ40" s="177"/>
      <c r="OXA40" s="120"/>
      <c r="OXB40" s="177"/>
      <c r="OXC40" s="120"/>
      <c r="OXD40" s="177"/>
      <c r="OXE40" s="120"/>
      <c r="OXF40" s="177"/>
      <c r="OXG40" s="120"/>
      <c r="OXH40" s="177"/>
      <c r="OXI40" s="120"/>
      <c r="OXJ40" s="177"/>
      <c r="OXK40" s="120"/>
      <c r="OXL40" s="177"/>
      <c r="OXM40" s="120"/>
      <c r="OXN40" s="177"/>
      <c r="OXO40" s="120"/>
      <c r="OXP40" s="177"/>
      <c r="OXQ40" s="120"/>
      <c r="OXR40" s="177"/>
      <c r="OXS40" s="120"/>
      <c r="OXT40" s="177"/>
      <c r="OXU40" s="120"/>
      <c r="OXV40" s="177"/>
      <c r="OXW40" s="120"/>
      <c r="OXX40" s="177"/>
      <c r="OXY40" s="120"/>
      <c r="OXZ40" s="177"/>
      <c r="OYA40" s="120"/>
      <c r="OYB40" s="177"/>
      <c r="OYC40" s="120"/>
      <c r="OYD40" s="177"/>
      <c r="OYE40" s="120"/>
      <c r="OYF40" s="177"/>
      <c r="OYG40" s="120"/>
      <c r="OYH40" s="177"/>
      <c r="OYI40" s="120"/>
      <c r="OYJ40" s="177"/>
      <c r="OYK40" s="120"/>
      <c r="OYL40" s="177"/>
      <c r="OYM40" s="120"/>
      <c r="OYN40" s="177"/>
      <c r="OYO40" s="120"/>
      <c r="OYP40" s="177"/>
      <c r="OYQ40" s="120"/>
      <c r="OYR40" s="177"/>
      <c r="OYS40" s="120"/>
      <c r="OYT40" s="177"/>
      <c r="OYU40" s="120"/>
      <c r="OYV40" s="177"/>
      <c r="OYW40" s="120"/>
      <c r="OYX40" s="177"/>
      <c r="OYY40" s="120"/>
      <c r="OYZ40" s="177"/>
      <c r="OZA40" s="120"/>
      <c r="OZB40" s="177"/>
      <c r="OZC40" s="120"/>
      <c r="OZD40" s="177"/>
      <c r="OZE40" s="120"/>
      <c r="OZF40" s="177"/>
      <c r="OZG40" s="120"/>
      <c r="OZH40" s="177"/>
      <c r="OZI40" s="120"/>
      <c r="OZJ40" s="177"/>
      <c r="OZK40" s="120"/>
      <c r="OZL40" s="177"/>
      <c r="OZM40" s="120"/>
      <c r="OZN40" s="177"/>
      <c r="OZO40" s="120"/>
      <c r="OZP40" s="177"/>
      <c r="OZQ40" s="120"/>
      <c r="OZR40" s="177"/>
      <c r="OZS40" s="120"/>
      <c r="OZT40" s="177"/>
      <c r="OZU40" s="120"/>
      <c r="OZV40" s="177"/>
      <c r="OZW40" s="120"/>
      <c r="OZX40" s="177"/>
      <c r="OZY40" s="120"/>
      <c r="OZZ40" s="177"/>
      <c r="PAA40" s="120"/>
      <c r="PAB40" s="177"/>
      <c r="PAC40" s="120"/>
      <c r="PAD40" s="177"/>
      <c r="PAE40" s="120"/>
      <c r="PAF40" s="177"/>
      <c r="PAG40" s="120"/>
      <c r="PAH40" s="177"/>
      <c r="PAI40" s="120"/>
      <c r="PAJ40" s="177"/>
      <c r="PAK40" s="120"/>
      <c r="PAL40" s="177"/>
      <c r="PAM40" s="120"/>
      <c r="PAN40" s="177"/>
      <c r="PAO40" s="120"/>
      <c r="PAP40" s="177"/>
      <c r="PAQ40" s="120"/>
      <c r="PAR40" s="177"/>
      <c r="PAS40" s="120"/>
      <c r="PAT40" s="177"/>
      <c r="PAU40" s="120"/>
      <c r="PAV40" s="177"/>
      <c r="PAW40" s="120"/>
      <c r="PAX40" s="177"/>
      <c r="PAY40" s="120"/>
      <c r="PAZ40" s="177"/>
      <c r="PBA40" s="120"/>
      <c r="PBB40" s="177"/>
      <c r="PBC40" s="120"/>
      <c r="PBD40" s="177"/>
      <c r="PBE40" s="120"/>
      <c r="PBF40" s="177"/>
      <c r="PBG40" s="120"/>
      <c r="PBH40" s="177"/>
      <c r="PBI40" s="120"/>
      <c r="PBJ40" s="177"/>
      <c r="PBK40" s="120"/>
      <c r="PBL40" s="177"/>
      <c r="PBM40" s="120"/>
      <c r="PBN40" s="177"/>
      <c r="PBO40" s="120"/>
      <c r="PBP40" s="177"/>
      <c r="PBQ40" s="120"/>
      <c r="PBR40" s="177"/>
      <c r="PBS40" s="120"/>
      <c r="PBT40" s="177"/>
      <c r="PBU40" s="120"/>
      <c r="PBV40" s="177"/>
      <c r="PBW40" s="120"/>
      <c r="PBX40" s="177"/>
      <c r="PBY40" s="120"/>
      <c r="PBZ40" s="177"/>
      <c r="PCA40" s="120"/>
      <c r="PCB40" s="177"/>
      <c r="PCC40" s="120"/>
      <c r="PCD40" s="177"/>
      <c r="PCE40" s="120"/>
      <c r="PCF40" s="177"/>
      <c r="PCG40" s="120"/>
      <c r="PCH40" s="177"/>
      <c r="PCI40" s="120"/>
      <c r="PCJ40" s="177"/>
      <c r="PCK40" s="120"/>
      <c r="PCL40" s="177"/>
      <c r="PCM40" s="120"/>
      <c r="PCN40" s="177"/>
      <c r="PCO40" s="120"/>
      <c r="PCP40" s="177"/>
      <c r="PCQ40" s="120"/>
      <c r="PCR40" s="177"/>
      <c r="PCS40" s="120"/>
      <c r="PCT40" s="177"/>
      <c r="PCU40" s="120"/>
      <c r="PCV40" s="177"/>
      <c r="PCW40" s="120"/>
      <c r="PCX40" s="177"/>
      <c r="PCY40" s="120"/>
      <c r="PCZ40" s="177"/>
      <c r="PDA40" s="120"/>
      <c r="PDB40" s="177"/>
      <c r="PDC40" s="120"/>
      <c r="PDD40" s="177"/>
      <c r="PDE40" s="120"/>
      <c r="PDF40" s="177"/>
      <c r="PDG40" s="120"/>
      <c r="PDH40" s="177"/>
      <c r="PDI40" s="120"/>
      <c r="PDJ40" s="177"/>
      <c r="PDK40" s="120"/>
      <c r="PDL40" s="177"/>
      <c r="PDM40" s="120"/>
      <c r="PDN40" s="177"/>
      <c r="PDO40" s="120"/>
      <c r="PDP40" s="177"/>
      <c r="PDQ40" s="120"/>
      <c r="PDR40" s="177"/>
      <c r="PDS40" s="120"/>
      <c r="PDT40" s="177"/>
      <c r="PDU40" s="120"/>
      <c r="PDV40" s="177"/>
      <c r="PDW40" s="120"/>
      <c r="PDX40" s="177"/>
      <c r="PDY40" s="120"/>
      <c r="PDZ40" s="177"/>
      <c r="PEA40" s="120"/>
      <c r="PEB40" s="177"/>
      <c r="PEC40" s="120"/>
      <c r="PED40" s="177"/>
      <c r="PEE40" s="120"/>
      <c r="PEF40" s="177"/>
      <c r="PEG40" s="120"/>
      <c r="PEH40" s="177"/>
      <c r="PEI40" s="120"/>
      <c r="PEJ40" s="177"/>
      <c r="PEK40" s="120"/>
      <c r="PEL40" s="177"/>
      <c r="PEM40" s="120"/>
      <c r="PEN40" s="177"/>
      <c r="PEO40" s="120"/>
      <c r="PEP40" s="177"/>
      <c r="PEQ40" s="120"/>
      <c r="PER40" s="177"/>
      <c r="PES40" s="120"/>
      <c r="PET40" s="177"/>
      <c r="PEU40" s="120"/>
      <c r="PEV40" s="177"/>
      <c r="PEW40" s="120"/>
      <c r="PEX40" s="177"/>
      <c r="PEY40" s="120"/>
      <c r="PEZ40" s="177"/>
      <c r="PFA40" s="120"/>
      <c r="PFB40" s="177"/>
      <c r="PFC40" s="120"/>
      <c r="PFD40" s="177"/>
      <c r="PFE40" s="120"/>
      <c r="PFF40" s="177"/>
      <c r="PFG40" s="120"/>
      <c r="PFH40" s="177"/>
      <c r="PFI40" s="120"/>
      <c r="PFJ40" s="177"/>
      <c r="PFK40" s="120"/>
      <c r="PFL40" s="177"/>
      <c r="PFM40" s="120"/>
      <c r="PFN40" s="177"/>
      <c r="PFO40" s="120"/>
      <c r="PFP40" s="177"/>
      <c r="PFQ40" s="120"/>
      <c r="PFR40" s="177"/>
      <c r="PFS40" s="120"/>
      <c r="PFT40" s="177"/>
      <c r="PFU40" s="120"/>
      <c r="PFV40" s="177"/>
      <c r="PFW40" s="120"/>
      <c r="PFX40" s="177"/>
      <c r="PFY40" s="120"/>
      <c r="PFZ40" s="177"/>
      <c r="PGA40" s="120"/>
      <c r="PGB40" s="177"/>
      <c r="PGC40" s="120"/>
      <c r="PGD40" s="177"/>
      <c r="PGE40" s="120"/>
      <c r="PGF40" s="177"/>
      <c r="PGG40" s="120"/>
      <c r="PGH40" s="177"/>
      <c r="PGI40" s="120"/>
      <c r="PGJ40" s="177"/>
      <c r="PGK40" s="120"/>
      <c r="PGL40" s="177"/>
      <c r="PGM40" s="120"/>
      <c r="PGN40" s="177"/>
      <c r="PGO40" s="120"/>
      <c r="PGP40" s="177"/>
      <c r="PGQ40" s="120"/>
      <c r="PGR40" s="177"/>
      <c r="PGS40" s="120"/>
      <c r="PGT40" s="177"/>
      <c r="PGU40" s="120"/>
      <c r="PGV40" s="177"/>
      <c r="PGW40" s="120"/>
      <c r="PGX40" s="177"/>
      <c r="PGY40" s="120"/>
      <c r="PGZ40" s="177"/>
      <c r="PHA40" s="120"/>
      <c r="PHB40" s="177"/>
      <c r="PHC40" s="120"/>
      <c r="PHD40" s="177"/>
      <c r="PHE40" s="120"/>
      <c r="PHF40" s="177"/>
      <c r="PHG40" s="120"/>
      <c r="PHH40" s="177"/>
      <c r="PHI40" s="120"/>
      <c r="PHJ40" s="177"/>
      <c r="PHK40" s="120"/>
      <c r="PHL40" s="177"/>
      <c r="PHM40" s="120"/>
      <c r="PHN40" s="177"/>
      <c r="PHO40" s="120"/>
      <c r="PHP40" s="177"/>
      <c r="PHQ40" s="120"/>
      <c r="PHR40" s="177"/>
      <c r="PHS40" s="120"/>
      <c r="PHT40" s="177"/>
      <c r="PHU40" s="120"/>
      <c r="PHV40" s="177"/>
      <c r="PHW40" s="120"/>
      <c r="PHX40" s="177"/>
      <c r="PHY40" s="120"/>
      <c r="PHZ40" s="177"/>
      <c r="PIA40" s="120"/>
      <c r="PIB40" s="177"/>
      <c r="PIC40" s="120"/>
      <c r="PID40" s="177"/>
      <c r="PIE40" s="120"/>
      <c r="PIF40" s="177"/>
      <c r="PIG40" s="120"/>
      <c r="PIH40" s="177"/>
      <c r="PII40" s="120"/>
      <c r="PIJ40" s="177"/>
      <c r="PIK40" s="120"/>
      <c r="PIL40" s="177"/>
      <c r="PIM40" s="120"/>
      <c r="PIN40" s="177"/>
      <c r="PIO40" s="120"/>
      <c r="PIP40" s="177"/>
      <c r="PIQ40" s="120"/>
      <c r="PIR40" s="177"/>
      <c r="PIS40" s="120"/>
      <c r="PIT40" s="177"/>
      <c r="PIU40" s="120"/>
      <c r="PIV40" s="177"/>
      <c r="PIW40" s="120"/>
      <c r="PIX40" s="177"/>
      <c r="PIY40" s="120"/>
      <c r="PIZ40" s="177"/>
      <c r="PJA40" s="120"/>
      <c r="PJB40" s="177"/>
      <c r="PJC40" s="120"/>
      <c r="PJD40" s="177"/>
      <c r="PJE40" s="120"/>
      <c r="PJF40" s="177"/>
      <c r="PJG40" s="120"/>
      <c r="PJH40" s="177"/>
      <c r="PJI40" s="120"/>
      <c r="PJJ40" s="177"/>
      <c r="PJK40" s="120"/>
      <c r="PJL40" s="177"/>
      <c r="PJM40" s="120"/>
      <c r="PJN40" s="177"/>
      <c r="PJO40" s="120"/>
      <c r="PJP40" s="177"/>
      <c r="PJQ40" s="120"/>
      <c r="PJR40" s="177"/>
      <c r="PJS40" s="120"/>
      <c r="PJT40" s="177"/>
      <c r="PJU40" s="120"/>
      <c r="PJV40" s="177"/>
      <c r="PJW40" s="120"/>
      <c r="PJX40" s="177"/>
      <c r="PJY40" s="120"/>
      <c r="PJZ40" s="177"/>
      <c r="PKA40" s="120"/>
      <c r="PKB40" s="177"/>
      <c r="PKC40" s="120"/>
      <c r="PKD40" s="177"/>
      <c r="PKE40" s="120"/>
      <c r="PKF40" s="177"/>
      <c r="PKG40" s="120"/>
      <c r="PKH40" s="177"/>
      <c r="PKI40" s="120"/>
      <c r="PKJ40" s="177"/>
      <c r="PKK40" s="120"/>
      <c r="PKL40" s="177"/>
      <c r="PKM40" s="120"/>
      <c r="PKN40" s="177"/>
      <c r="PKO40" s="120"/>
      <c r="PKP40" s="177"/>
      <c r="PKQ40" s="120"/>
      <c r="PKR40" s="177"/>
      <c r="PKS40" s="120"/>
      <c r="PKT40" s="177"/>
      <c r="PKU40" s="120"/>
      <c r="PKV40" s="177"/>
      <c r="PKW40" s="120"/>
      <c r="PKX40" s="177"/>
      <c r="PKY40" s="120"/>
      <c r="PKZ40" s="177"/>
      <c r="PLA40" s="120"/>
      <c r="PLB40" s="177"/>
      <c r="PLC40" s="120"/>
      <c r="PLD40" s="177"/>
      <c r="PLE40" s="120"/>
      <c r="PLF40" s="177"/>
      <c r="PLG40" s="120"/>
      <c r="PLH40" s="177"/>
      <c r="PLI40" s="120"/>
      <c r="PLJ40" s="177"/>
      <c r="PLK40" s="120"/>
      <c r="PLL40" s="177"/>
      <c r="PLM40" s="120"/>
      <c r="PLN40" s="177"/>
      <c r="PLO40" s="120"/>
      <c r="PLP40" s="177"/>
      <c r="PLQ40" s="120"/>
      <c r="PLR40" s="177"/>
      <c r="PLS40" s="120"/>
      <c r="PLT40" s="177"/>
      <c r="PLU40" s="120"/>
      <c r="PLV40" s="177"/>
      <c r="PLW40" s="120"/>
      <c r="PLX40" s="177"/>
      <c r="PLY40" s="120"/>
      <c r="PLZ40" s="177"/>
      <c r="PMA40" s="120"/>
      <c r="PMB40" s="177"/>
      <c r="PMC40" s="120"/>
      <c r="PMD40" s="177"/>
      <c r="PME40" s="120"/>
      <c r="PMF40" s="177"/>
      <c r="PMG40" s="120"/>
      <c r="PMH40" s="177"/>
      <c r="PMI40" s="120"/>
      <c r="PMJ40" s="177"/>
      <c r="PMK40" s="120"/>
      <c r="PML40" s="177"/>
      <c r="PMM40" s="120"/>
      <c r="PMN40" s="177"/>
      <c r="PMO40" s="120"/>
      <c r="PMP40" s="177"/>
      <c r="PMQ40" s="120"/>
      <c r="PMR40" s="177"/>
      <c r="PMS40" s="120"/>
      <c r="PMT40" s="177"/>
      <c r="PMU40" s="120"/>
      <c r="PMV40" s="177"/>
      <c r="PMW40" s="120"/>
      <c r="PMX40" s="177"/>
      <c r="PMY40" s="120"/>
      <c r="PMZ40" s="177"/>
      <c r="PNA40" s="120"/>
      <c r="PNB40" s="177"/>
      <c r="PNC40" s="120"/>
      <c r="PND40" s="177"/>
      <c r="PNE40" s="120"/>
      <c r="PNF40" s="177"/>
      <c r="PNG40" s="120"/>
      <c r="PNH40" s="177"/>
      <c r="PNI40" s="120"/>
      <c r="PNJ40" s="177"/>
      <c r="PNK40" s="120"/>
      <c r="PNL40" s="177"/>
      <c r="PNM40" s="120"/>
      <c r="PNN40" s="177"/>
      <c r="PNO40" s="120"/>
      <c r="PNP40" s="177"/>
      <c r="PNQ40" s="120"/>
      <c r="PNR40" s="177"/>
      <c r="PNS40" s="120"/>
      <c r="PNT40" s="177"/>
      <c r="PNU40" s="120"/>
      <c r="PNV40" s="177"/>
      <c r="PNW40" s="120"/>
      <c r="PNX40" s="177"/>
      <c r="PNY40" s="120"/>
      <c r="PNZ40" s="177"/>
      <c r="POA40" s="120"/>
      <c r="POB40" s="177"/>
      <c r="POC40" s="120"/>
      <c r="POD40" s="177"/>
      <c r="POE40" s="120"/>
      <c r="POF40" s="177"/>
      <c r="POG40" s="120"/>
      <c r="POH40" s="177"/>
      <c r="POI40" s="120"/>
      <c r="POJ40" s="177"/>
      <c r="POK40" s="120"/>
      <c r="POL40" s="177"/>
      <c r="POM40" s="120"/>
      <c r="PON40" s="177"/>
      <c r="POO40" s="120"/>
      <c r="POP40" s="177"/>
      <c r="POQ40" s="120"/>
      <c r="POR40" s="177"/>
      <c r="POS40" s="120"/>
      <c r="POT40" s="177"/>
      <c r="POU40" s="120"/>
      <c r="POV40" s="177"/>
      <c r="POW40" s="120"/>
      <c r="POX40" s="177"/>
      <c r="POY40" s="120"/>
      <c r="POZ40" s="177"/>
      <c r="PPA40" s="120"/>
      <c r="PPB40" s="177"/>
      <c r="PPC40" s="120"/>
      <c r="PPD40" s="177"/>
      <c r="PPE40" s="120"/>
      <c r="PPF40" s="177"/>
      <c r="PPG40" s="120"/>
      <c r="PPH40" s="177"/>
      <c r="PPI40" s="120"/>
      <c r="PPJ40" s="177"/>
      <c r="PPK40" s="120"/>
      <c r="PPL40" s="177"/>
      <c r="PPM40" s="120"/>
      <c r="PPN40" s="177"/>
      <c r="PPO40" s="120"/>
      <c r="PPP40" s="177"/>
      <c r="PPQ40" s="120"/>
      <c r="PPR40" s="177"/>
      <c r="PPS40" s="120"/>
      <c r="PPT40" s="177"/>
      <c r="PPU40" s="120"/>
      <c r="PPV40" s="177"/>
      <c r="PPW40" s="120"/>
      <c r="PPX40" s="177"/>
      <c r="PPY40" s="120"/>
      <c r="PPZ40" s="177"/>
      <c r="PQA40" s="120"/>
      <c r="PQB40" s="177"/>
      <c r="PQC40" s="120"/>
      <c r="PQD40" s="177"/>
      <c r="PQE40" s="120"/>
      <c r="PQF40" s="177"/>
      <c r="PQG40" s="120"/>
      <c r="PQH40" s="177"/>
      <c r="PQI40" s="120"/>
      <c r="PQJ40" s="177"/>
      <c r="PQK40" s="120"/>
      <c r="PQL40" s="177"/>
      <c r="PQM40" s="120"/>
      <c r="PQN40" s="177"/>
      <c r="PQO40" s="120"/>
      <c r="PQP40" s="177"/>
      <c r="PQQ40" s="120"/>
      <c r="PQR40" s="177"/>
      <c r="PQS40" s="120"/>
      <c r="PQT40" s="177"/>
      <c r="PQU40" s="120"/>
      <c r="PQV40" s="177"/>
      <c r="PQW40" s="120"/>
      <c r="PQX40" s="177"/>
      <c r="PQY40" s="120"/>
      <c r="PQZ40" s="177"/>
      <c r="PRA40" s="120"/>
      <c r="PRB40" s="177"/>
      <c r="PRC40" s="120"/>
      <c r="PRD40" s="177"/>
      <c r="PRE40" s="120"/>
      <c r="PRF40" s="177"/>
      <c r="PRG40" s="120"/>
      <c r="PRH40" s="177"/>
      <c r="PRI40" s="120"/>
      <c r="PRJ40" s="177"/>
      <c r="PRK40" s="120"/>
      <c r="PRL40" s="177"/>
      <c r="PRM40" s="120"/>
      <c r="PRN40" s="177"/>
      <c r="PRO40" s="120"/>
      <c r="PRP40" s="177"/>
      <c r="PRQ40" s="120"/>
      <c r="PRR40" s="177"/>
      <c r="PRS40" s="120"/>
      <c r="PRT40" s="177"/>
      <c r="PRU40" s="120"/>
      <c r="PRV40" s="177"/>
      <c r="PRW40" s="120"/>
      <c r="PRX40" s="177"/>
      <c r="PRY40" s="120"/>
      <c r="PRZ40" s="177"/>
      <c r="PSA40" s="120"/>
      <c r="PSB40" s="177"/>
      <c r="PSC40" s="120"/>
      <c r="PSD40" s="177"/>
      <c r="PSE40" s="120"/>
      <c r="PSF40" s="177"/>
      <c r="PSG40" s="120"/>
      <c r="PSH40" s="177"/>
      <c r="PSI40" s="120"/>
      <c r="PSJ40" s="177"/>
      <c r="PSK40" s="120"/>
      <c r="PSL40" s="177"/>
      <c r="PSM40" s="120"/>
      <c r="PSN40" s="177"/>
      <c r="PSO40" s="120"/>
      <c r="PSP40" s="177"/>
      <c r="PSQ40" s="120"/>
      <c r="PSR40" s="177"/>
      <c r="PSS40" s="120"/>
      <c r="PST40" s="177"/>
      <c r="PSU40" s="120"/>
      <c r="PSV40" s="177"/>
      <c r="PSW40" s="120"/>
      <c r="PSX40" s="177"/>
      <c r="PSY40" s="120"/>
      <c r="PSZ40" s="177"/>
      <c r="PTA40" s="120"/>
      <c r="PTB40" s="177"/>
      <c r="PTC40" s="120"/>
      <c r="PTD40" s="177"/>
      <c r="PTE40" s="120"/>
      <c r="PTF40" s="177"/>
      <c r="PTG40" s="120"/>
      <c r="PTH40" s="177"/>
      <c r="PTI40" s="120"/>
      <c r="PTJ40" s="177"/>
      <c r="PTK40" s="120"/>
      <c r="PTL40" s="177"/>
      <c r="PTM40" s="120"/>
      <c r="PTN40" s="177"/>
      <c r="PTO40" s="120"/>
      <c r="PTP40" s="177"/>
      <c r="PTQ40" s="120"/>
      <c r="PTR40" s="177"/>
      <c r="PTS40" s="120"/>
      <c r="PTT40" s="177"/>
      <c r="PTU40" s="120"/>
      <c r="PTV40" s="177"/>
      <c r="PTW40" s="120"/>
      <c r="PTX40" s="177"/>
      <c r="PTY40" s="120"/>
      <c r="PTZ40" s="177"/>
      <c r="PUA40" s="120"/>
      <c r="PUB40" s="177"/>
      <c r="PUC40" s="120"/>
      <c r="PUD40" s="177"/>
      <c r="PUE40" s="120"/>
      <c r="PUF40" s="177"/>
      <c r="PUG40" s="120"/>
      <c r="PUH40" s="177"/>
      <c r="PUI40" s="120"/>
      <c r="PUJ40" s="177"/>
      <c r="PUK40" s="120"/>
      <c r="PUL40" s="177"/>
      <c r="PUM40" s="120"/>
      <c r="PUN40" s="177"/>
      <c r="PUO40" s="120"/>
      <c r="PUP40" s="177"/>
      <c r="PUQ40" s="120"/>
      <c r="PUR40" s="177"/>
      <c r="PUS40" s="120"/>
      <c r="PUT40" s="177"/>
      <c r="PUU40" s="120"/>
      <c r="PUV40" s="177"/>
      <c r="PUW40" s="120"/>
      <c r="PUX40" s="177"/>
      <c r="PUY40" s="120"/>
      <c r="PUZ40" s="177"/>
      <c r="PVA40" s="120"/>
      <c r="PVB40" s="177"/>
      <c r="PVC40" s="120"/>
      <c r="PVD40" s="177"/>
      <c r="PVE40" s="120"/>
      <c r="PVF40" s="177"/>
      <c r="PVG40" s="120"/>
      <c r="PVH40" s="177"/>
      <c r="PVI40" s="120"/>
      <c r="PVJ40" s="177"/>
      <c r="PVK40" s="120"/>
      <c r="PVL40" s="177"/>
      <c r="PVM40" s="120"/>
      <c r="PVN40" s="177"/>
      <c r="PVO40" s="120"/>
      <c r="PVP40" s="177"/>
      <c r="PVQ40" s="120"/>
      <c r="PVR40" s="177"/>
      <c r="PVS40" s="120"/>
      <c r="PVT40" s="177"/>
      <c r="PVU40" s="120"/>
      <c r="PVV40" s="177"/>
      <c r="PVW40" s="120"/>
      <c r="PVX40" s="177"/>
      <c r="PVY40" s="120"/>
      <c r="PVZ40" s="177"/>
      <c r="PWA40" s="120"/>
      <c r="PWB40" s="177"/>
      <c r="PWC40" s="120"/>
      <c r="PWD40" s="177"/>
      <c r="PWE40" s="120"/>
      <c r="PWF40" s="177"/>
      <c r="PWG40" s="120"/>
      <c r="PWH40" s="177"/>
      <c r="PWI40" s="120"/>
      <c r="PWJ40" s="177"/>
      <c r="PWK40" s="120"/>
      <c r="PWL40" s="177"/>
      <c r="PWM40" s="120"/>
      <c r="PWN40" s="177"/>
      <c r="PWO40" s="120"/>
      <c r="PWP40" s="177"/>
      <c r="PWQ40" s="120"/>
      <c r="PWR40" s="177"/>
      <c r="PWS40" s="120"/>
      <c r="PWT40" s="177"/>
      <c r="PWU40" s="120"/>
      <c r="PWV40" s="177"/>
      <c r="PWW40" s="120"/>
      <c r="PWX40" s="177"/>
      <c r="PWY40" s="120"/>
      <c r="PWZ40" s="177"/>
      <c r="PXA40" s="120"/>
      <c r="PXB40" s="177"/>
      <c r="PXC40" s="120"/>
      <c r="PXD40" s="177"/>
      <c r="PXE40" s="120"/>
      <c r="PXF40" s="177"/>
      <c r="PXG40" s="120"/>
      <c r="PXH40" s="177"/>
      <c r="PXI40" s="120"/>
      <c r="PXJ40" s="177"/>
      <c r="PXK40" s="120"/>
      <c r="PXL40" s="177"/>
      <c r="PXM40" s="120"/>
      <c r="PXN40" s="177"/>
      <c r="PXO40" s="120"/>
      <c r="PXP40" s="177"/>
      <c r="PXQ40" s="120"/>
      <c r="PXR40" s="177"/>
      <c r="PXS40" s="120"/>
      <c r="PXT40" s="177"/>
      <c r="PXU40" s="120"/>
      <c r="PXV40" s="177"/>
      <c r="PXW40" s="120"/>
      <c r="PXX40" s="177"/>
      <c r="PXY40" s="120"/>
      <c r="PXZ40" s="177"/>
      <c r="PYA40" s="120"/>
      <c r="PYB40" s="177"/>
      <c r="PYC40" s="120"/>
      <c r="PYD40" s="177"/>
      <c r="PYE40" s="120"/>
      <c r="PYF40" s="177"/>
      <c r="PYG40" s="120"/>
      <c r="PYH40" s="177"/>
      <c r="PYI40" s="120"/>
      <c r="PYJ40" s="177"/>
      <c r="PYK40" s="120"/>
      <c r="PYL40" s="177"/>
      <c r="PYM40" s="120"/>
      <c r="PYN40" s="177"/>
      <c r="PYO40" s="120"/>
      <c r="PYP40" s="177"/>
      <c r="PYQ40" s="120"/>
      <c r="PYR40" s="177"/>
      <c r="PYS40" s="120"/>
      <c r="PYT40" s="177"/>
      <c r="PYU40" s="120"/>
      <c r="PYV40" s="177"/>
      <c r="PYW40" s="120"/>
      <c r="PYX40" s="177"/>
      <c r="PYY40" s="120"/>
      <c r="PYZ40" s="177"/>
      <c r="PZA40" s="120"/>
      <c r="PZB40" s="177"/>
      <c r="PZC40" s="120"/>
      <c r="PZD40" s="177"/>
      <c r="PZE40" s="120"/>
      <c r="PZF40" s="177"/>
      <c r="PZG40" s="120"/>
      <c r="PZH40" s="177"/>
      <c r="PZI40" s="120"/>
      <c r="PZJ40" s="177"/>
      <c r="PZK40" s="120"/>
      <c r="PZL40" s="177"/>
      <c r="PZM40" s="120"/>
      <c r="PZN40" s="177"/>
      <c r="PZO40" s="120"/>
      <c r="PZP40" s="177"/>
      <c r="PZQ40" s="120"/>
      <c r="PZR40" s="177"/>
      <c r="PZS40" s="120"/>
      <c r="PZT40" s="177"/>
      <c r="PZU40" s="120"/>
      <c r="PZV40" s="177"/>
      <c r="PZW40" s="120"/>
      <c r="PZX40" s="177"/>
      <c r="PZY40" s="120"/>
      <c r="PZZ40" s="177"/>
      <c r="QAA40" s="120"/>
      <c r="QAB40" s="177"/>
      <c r="QAC40" s="120"/>
      <c r="QAD40" s="177"/>
      <c r="QAE40" s="120"/>
      <c r="QAF40" s="177"/>
      <c r="QAG40" s="120"/>
      <c r="QAH40" s="177"/>
      <c r="QAI40" s="120"/>
      <c r="QAJ40" s="177"/>
      <c r="QAK40" s="120"/>
      <c r="QAL40" s="177"/>
      <c r="QAM40" s="120"/>
      <c r="QAN40" s="177"/>
      <c r="QAO40" s="120"/>
      <c r="QAP40" s="177"/>
      <c r="QAQ40" s="120"/>
      <c r="QAR40" s="177"/>
      <c r="QAS40" s="120"/>
      <c r="QAT40" s="177"/>
      <c r="QAU40" s="120"/>
      <c r="QAV40" s="177"/>
      <c r="QAW40" s="120"/>
      <c r="QAX40" s="177"/>
      <c r="QAY40" s="120"/>
      <c r="QAZ40" s="177"/>
      <c r="QBA40" s="120"/>
      <c r="QBB40" s="177"/>
      <c r="QBC40" s="120"/>
      <c r="QBD40" s="177"/>
      <c r="QBE40" s="120"/>
      <c r="QBF40" s="177"/>
      <c r="QBG40" s="120"/>
      <c r="QBH40" s="177"/>
      <c r="QBI40" s="120"/>
      <c r="QBJ40" s="177"/>
      <c r="QBK40" s="120"/>
      <c r="QBL40" s="177"/>
      <c r="QBM40" s="120"/>
      <c r="QBN40" s="177"/>
      <c r="QBO40" s="120"/>
      <c r="QBP40" s="177"/>
      <c r="QBQ40" s="120"/>
      <c r="QBR40" s="177"/>
      <c r="QBS40" s="120"/>
      <c r="QBT40" s="177"/>
      <c r="QBU40" s="120"/>
      <c r="QBV40" s="177"/>
      <c r="QBW40" s="120"/>
      <c r="QBX40" s="177"/>
      <c r="QBY40" s="120"/>
      <c r="QBZ40" s="177"/>
      <c r="QCA40" s="120"/>
      <c r="QCB40" s="177"/>
      <c r="QCC40" s="120"/>
      <c r="QCD40" s="177"/>
      <c r="QCE40" s="120"/>
      <c r="QCF40" s="177"/>
      <c r="QCG40" s="120"/>
      <c r="QCH40" s="177"/>
      <c r="QCI40" s="120"/>
      <c r="QCJ40" s="177"/>
      <c r="QCK40" s="120"/>
      <c r="QCL40" s="177"/>
      <c r="QCM40" s="120"/>
      <c r="QCN40" s="177"/>
      <c r="QCO40" s="120"/>
      <c r="QCP40" s="177"/>
      <c r="QCQ40" s="120"/>
      <c r="QCR40" s="177"/>
      <c r="QCS40" s="120"/>
      <c r="QCT40" s="177"/>
      <c r="QCU40" s="120"/>
      <c r="QCV40" s="177"/>
      <c r="QCW40" s="120"/>
      <c r="QCX40" s="177"/>
      <c r="QCY40" s="120"/>
      <c r="QCZ40" s="177"/>
      <c r="QDA40" s="120"/>
      <c r="QDB40" s="177"/>
      <c r="QDC40" s="120"/>
      <c r="QDD40" s="177"/>
      <c r="QDE40" s="120"/>
      <c r="QDF40" s="177"/>
      <c r="QDG40" s="120"/>
      <c r="QDH40" s="177"/>
      <c r="QDI40" s="120"/>
      <c r="QDJ40" s="177"/>
      <c r="QDK40" s="120"/>
      <c r="QDL40" s="177"/>
      <c r="QDM40" s="120"/>
      <c r="QDN40" s="177"/>
      <c r="QDO40" s="120"/>
      <c r="QDP40" s="177"/>
      <c r="QDQ40" s="120"/>
      <c r="QDR40" s="177"/>
      <c r="QDS40" s="120"/>
      <c r="QDT40" s="177"/>
      <c r="QDU40" s="120"/>
      <c r="QDV40" s="177"/>
      <c r="QDW40" s="120"/>
      <c r="QDX40" s="177"/>
      <c r="QDY40" s="120"/>
      <c r="QDZ40" s="177"/>
      <c r="QEA40" s="120"/>
      <c r="QEB40" s="177"/>
      <c r="QEC40" s="120"/>
      <c r="QED40" s="177"/>
      <c r="QEE40" s="120"/>
      <c r="QEF40" s="177"/>
      <c r="QEG40" s="120"/>
      <c r="QEH40" s="177"/>
      <c r="QEI40" s="120"/>
      <c r="QEJ40" s="177"/>
      <c r="QEK40" s="120"/>
      <c r="QEL40" s="177"/>
      <c r="QEM40" s="120"/>
      <c r="QEN40" s="177"/>
      <c r="QEO40" s="120"/>
      <c r="QEP40" s="177"/>
      <c r="QEQ40" s="120"/>
      <c r="QER40" s="177"/>
      <c r="QES40" s="120"/>
      <c r="QET40" s="177"/>
      <c r="QEU40" s="120"/>
      <c r="QEV40" s="177"/>
      <c r="QEW40" s="120"/>
      <c r="QEX40" s="177"/>
      <c r="QEY40" s="120"/>
      <c r="QEZ40" s="177"/>
      <c r="QFA40" s="120"/>
      <c r="QFB40" s="177"/>
      <c r="QFC40" s="120"/>
      <c r="QFD40" s="177"/>
      <c r="QFE40" s="120"/>
      <c r="QFF40" s="177"/>
      <c r="QFG40" s="120"/>
      <c r="QFH40" s="177"/>
      <c r="QFI40" s="120"/>
      <c r="QFJ40" s="177"/>
      <c r="QFK40" s="120"/>
      <c r="QFL40" s="177"/>
      <c r="QFM40" s="120"/>
      <c r="QFN40" s="177"/>
      <c r="QFO40" s="120"/>
      <c r="QFP40" s="177"/>
      <c r="QFQ40" s="120"/>
      <c r="QFR40" s="177"/>
      <c r="QFS40" s="120"/>
      <c r="QFT40" s="177"/>
      <c r="QFU40" s="120"/>
      <c r="QFV40" s="177"/>
      <c r="QFW40" s="120"/>
      <c r="QFX40" s="177"/>
      <c r="QFY40" s="120"/>
      <c r="QFZ40" s="177"/>
      <c r="QGA40" s="120"/>
      <c r="QGB40" s="177"/>
      <c r="QGC40" s="120"/>
      <c r="QGD40" s="177"/>
      <c r="QGE40" s="120"/>
      <c r="QGF40" s="177"/>
      <c r="QGG40" s="120"/>
      <c r="QGH40" s="177"/>
      <c r="QGI40" s="120"/>
      <c r="QGJ40" s="177"/>
      <c r="QGK40" s="120"/>
      <c r="QGL40" s="177"/>
      <c r="QGM40" s="120"/>
      <c r="QGN40" s="177"/>
      <c r="QGO40" s="120"/>
      <c r="QGP40" s="177"/>
      <c r="QGQ40" s="120"/>
      <c r="QGR40" s="177"/>
      <c r="QGS40" s="120"/>
      <c r="QGT40" s="177"/>
      <c r="QGU40" s="120"/>
      <c r="QGV40" s="177"/>
      <c r="QGW40" s="120"/>
      <c r="QGX40" s="177"/>
      <c r="QGY40" s="120"/>
      <c r="QGZ40" s="177"/>
      <c r="QHA40" s="120"/>
      <c r="QHB40" s="177"/>
      <c r="QHC40" s="120"/>
      <c r="QHD40" s="177"/>
      <c r="QHE40" s="120"/>
      <c r="QHF40" s="177"/>
      <c r="QHG40" s="120"/>
      <c r="QHH40" s="177"/>
      <c r="QHI40" s="120"/>
      <c r="QHJ40" s="177"/>
      <c r="QHK40" s="120"/>
      <c r="QHL40" s="177"/>
      <c r="QHM40" s="120"/>
      <c r="QHN40" s="177"/>
      <c r="QHO40" s="120"/>
      <c r="QHP40" s="177"/>
      <c r="QHQ40" s="120"/>
      <c r="QHR40" s="177"/>
      <c r="QHS40" s="120"/>
      <c r="QHT40" s="177"/>
      <c r="QHU40" s="120"/>
      <c r="QHV40" s="177"/>
      <c r="QHW40" s="120"/>
      <c r="QHX40" s="177"/>
      <c r="QHY40" s="120"/>
      <c r="QHZ40" s="177"/>
      <c r="QIA40" s="120"/>
      <c r="QIB40" s="177"/>
      <c r="QIC40" s="120"/>
      <c r="QID40" s="177"/>
      <c r="QIE40" s="120"/>
      <c r="QIF40" s="177"/>
      <c r="QIG40" s="120"/>
      <c r="QIH40" s="177"/>
      <c r="QII40" s="120"/>
      <c r="QIJ40" s="177"/>
      <c r="QIK40" s="120"/>
      <c r="QIL40" s="177"/>
      <c r="QIM40" s="120"/>
      <c r="QIN40" s="177"/>
      <c r="QIO40" s="120"/>
      <c r="QIP40" s="177"/>
      <c r="QIQ40" s="120"/>
      <c r="QIR40" s="177"/>
      <c r="QIS40" s="120"/>
      <c r="QIT40" s="177"/>
      <c r="QIU40" s="120"/>
      <c r="QIV40" s="177"/>
      <c r="QIW40" s="120"/>
      <c r="QIX40" s="177"/>
      <c r="QIY40" s="120"/>
      <c r="QIZ40" s="177"/>
      <c r="QJA40" s="120"/>
      <c r="QJB40" s="177"/>
      <c r="QJC40" s="120"/>
      <c r="QJD40" s="177"/>
      <c r="QJE40" s="120"/>
      <c r="QJF40" s="177"/>
      <c r="QJG40" s="120"/>
      <c r="QJH40" s="177"/>
      <c r="QJI40" s="120"/>
      <c r="QJJ40" s="177"/>
      <c r="QJK40" s="120"/>
      <c r="QJL40" s="177"/>
      <c r="QJM40" s="120"/>
      <c r="QJN40" s="177"/>
      <c r="QJO40" s="120"/>
      <c r="QJP40" s="177"/>
      <c r="QJQ40" s="120"/>
      <c r="QJR40" s="177"/>
      <c r="QJS40" s="120"/>
      <c r="QJT40" s="177"/>
      <c r="QJU40" s="120"/>
      <c r="QJV40" s="177"/>
      <c r="QJW40" s="120"/>
      <c r="QJX40" s="177"/>
      <c r="QJY40" s="120"/>
      <c r="QJZ40" s="177"/>
      <c r="QKA40" s="120"/>
      <c r="QKB40" s="177"/>
      <c r="QKC40" s="120"/>
      <c r="QKD40" s="177"/>
      <c r="QKE40" s="120"/>
      <c r="QKF40" s="177"/>
      <c r="QKG40" s="120"/>
      <c r="QKH40" s="177"/>
      <c r="QKI40" s="120"/>
      <c r="QKJ40" s="177"/>
      <c r="QKK40" s="120"/>
      <c r="QKL40" s="177"/>
      <c r="QKM40" s="120"/>
      <c r="QKN40" s="177"/>
      <c r="QKO40" s="120"/>
      <c r="QKP40" s="177"/>
      <c r="QKQ40" s="120"/>
      <c r="QKR40" s="177"/>
      <c r="QKS40" s="120"/>
      <c r="QKT40" s="177"/>
      <c r="QKU40" s="120"/>
      <c r="QKV40" s="177"/>
      <c r="QKW40" s="120"/>
      <c r="QKX40" s="177"/>
      <c r="QKY40" s="120"/>
      <c r="QKZ40" s="177"/>
      <c r="QLA40" s="120"/>
      <c r="QLB40" s="177"/>
      <c r="QLC40" s="120"/>
      <c r="QLD40" s="177"/>
      <c r="QLE40" s="120"/>
      <c r="QLF40" s="177"/>
      <c r="QLG40" s="120"/>
      <c r="QLH40" s="177"/>
      <c r="QLI40" s="120"/>
      <c r="QLJ40" s="177"/>
      <c r="QLK40" s="120"/>
      <c r="QLL40" s="177"/>
      <c r="QLM40" s="120"/>
      <c r="QLN40" s="177"/>
      <c r="QLO40" s="120"/>
      <c r="QLP40" s="177"/>
      <c r="QLQ40" s="120"/>
      <c r="QLR40" s="177"/>
      <c r="QLS40" s="120"/>
      <c r="QLT40" s="177"/>
      <c r="QLU40" s="120"/>
      <c r="QLV40" s="177"/>
      <c r="QLW40" s="120"/>
      <c r="QLX40" s="177"/>
      <c r="QLY40" s="120"/>
      <c r="QLZ40" s="177"/>
      <c r="QMA40" s="120"/>
      <c r="QMB40" s="177"/>
      <c r="QMC40" s="120"/>
      <c r="QMD40" s="177"/>
      <c r="QME40" s="120"/>
      <c r="QMF40" s="177"/>
      <c r="QMG40" s="120"/>
      <c r="QMH40" s="177"/>
      <c r="QMI40" s="120"/>
      <c r="QMJ40" s="177"/>
      <c r="QMK40" s="120"/>
      <c r="QML40" s="177"/>
      <c r="QMM40" s="120"/>
      <c r="QMN40" s="177"/>
      <c r="QMO40" s="120"/>
      <c r="QMP40" s="177"/>
      <c r="QMQ40" s="120"/>
      <c r="QMR40" s="177"/>
      <c r="QMS40" s="120"/>
      <c r="QMT40" s="177"/>
      <c r="QMU40" s="120"/>
      <c r="QMV40" s="177"/>
      <c r="QMW40" s="120"/>
      <c r="QMX40" s="177"/>
      <c r="QMY40" s="120"/>
      <c r="QMZ40" s="177"/>
      <c r="QNA40" s="120"/>
      <c r="QNB40" s="177"/>
      <c r="QNC40" s="120"/>
      <c r="QND40" s="177"/>
      <c r="QNE40" s="120"/>
      <c r="QNF40" s="177"/>
      <c r="QNG40" s="120"/>
      <c r="QNH40" s="177"/>
      <c r="QNI40" s="120"/>
      <c r="QNJ40" s="177"/>
      <c r="QNK40" s="120"/>
      <c r="QNL40" s="177"/>
      <c r="QNM40" s="120"/>
      <c r="QNN40" s="177"/>
      <c r="QNO40" s="120"/>
      <c r="QNP40" s="177"/>
      <c r="QNQ40" s="120"/>
      <c r="QNR40" s="177"/>
      <c r="QNS40" s="120"/>
      <c r="QNT40" s="177"/>
      <c r="QNU40" s="120"/>
      <c r="QNV40" s="177"/>
      <c r="QNW40" s="120"/>
      <c r="QNX40" s="177"/>
      <c r="QNY40" s="120"/>
      <c r="QNZ40" s="177"/>
      <c r="QOA40" s="120"/>
      <c r="QOB40" s="177"/>
      <c r="QOC40" s="120"/>
      <c r="QOD40" s="177"/>
      <c r="QOE40" s="120"/>
      <c r="QOF40" s="177"/>
      <c r="QOG40" s="120"/>
      <c r="QOH40" s="177"/>
      <c r="QOI40" s="120"/>
      <c r="QOJ40" s="177"/>
      <c r="QOK40" s="120"/>
      <c r="QOL40" s="177"/>
      <c r="QOM40" s="120"/>
      <c r="QON40" s="177"/>
      <c r="QOO40" s="120"/>
      <c r="QOP40" s="177"/>
      <c r="QOQ40" s="120"/>
      <c r="QOR40" s="177"/>
      <c r="QOS40" s="120"/>
      <c r="QOT40" s="177"/>
      <c r="QOU40" s="120"/>
      <c r="QOV40" s="177"/>
      <c r="QOW40" s="120"/>
      <c r="QOX40" s="177"/>
      <c r="QOY40" s="120"/>
      <c r="QOZ40" s="177"/>
      <c r="QPA40" s="120"/>
      <c r="QPB40" s="177"/>
      <c r="QPC40" s="120"/>
      <c r="QPD40" s="177"/>
      <c r="QPE40" s="120"/>
      <c r="QPF40" s="177"/>
      <c r="QPG40" s="120"/>
      <c r="QPH40" s="177"/>
      <c r="QPI40" s="120"/>
      <c r="QPJ40" s="177"/>
      <c r="QPK40" s="120"/>
      <c r="QPL40" s="177"/>
      <c r="QPM40" s="120"/>
      <c r="QPN40" s="177"/>
      <c r="QPO40" s="120"/>
      <c r="QPP40" s="177"/>
      <c r="QPQ40" s="120"/>
      <c r="QPR40" s="177"/>
      <c r="QPS40" s="120"/>
      <c r="QPT40" s="177"/>
      <c r="QPU40" s="120"/>
      <c r="QPV40" s="177"/>
      <c r="QPW40" s="120"/>
      <c r="QPX40" s="177"/>
      <c r="QPY40" s="120"/>
      <c r="QPZ40" s="177"/>
      <c r="QQA40" s="120"/>
      <c r="QQB40" s="177"/>
      <c r="QQC40" s="120"/>
      <c r="QQD40" s="177"/>
      <c r="QQE40" s="120"/>
      <c r="QQF40" s="177"/>
      <c r="QQG40" s="120"/>
      <c r="QQH40" s="177"/>
      <c r="QQI40" s="120"/>
      <c r="QQJ40" s="177"/>
      <c r="QQK40" s="120"/>
      <c r="QQL40" s="177"/>
      <c r="QQM40" s="120"/>
      <c r="QQN40" s="177"/>
      <c r="QQO40" s="120"/>
      <c r="QQP40" s="177"/>
      <c r="QQQ40" s="120"/>
      <c r="QQR40" s="177"/>
      <c r="QQS40" s="120"/>
      <c r="QQT40" s="177"/>
      <c r="QQU40" s="120"/>
      <c r="QQV40" s="177"/>
      <c r="QQW40" s="120"/>
      <c r="QQX40" s="177"/>
      <c r="QQY40" s="120"/>
      <c r="QQZ40" s="177"/>
      <c r="QRA40" s="120"/>
      <c r="QRB40" s="177"/>
      <c r="QRC40" s="120"/>
      <c r="QRD40" s="177"/>
      <c r="QRE40" s="120"/>
      <c r="QRF40" s="177"/>
      <c r="QRG40" s="120"/>
      <c r="QRH40" s="177"/>
      <c r="QRI40" s="120"/>
      <c r="QRJ40" s="177"/>
      <c r="QRK40" s="120"/>
      <c r="QRL40" s="177"/>
      <c r="QRM40" s="120"/>
      <c r="QRN40" s="177"/>
      <c r="QRO40" s="120"/>
      <c r="QRP40" s="177"/>
      <c r="QRQ40" s="120"/>
      <c r="QRR40" s="177"/>
      <c r="QRS40" s="120"/>
      <c r="QRT40" s="177"/>
      <c r="QRU40" s="120"/>
      <c r="QRV40" s="177"/>
      <c r="QRW40" s="120"/>
      <c r="QRX40" s="177"/>
      <c r="QRY40" s="120"/>
      <c r="QRZ40" s="177"/>
      <c r="QSA40" s="120"/>
      <c r="QSB40" s="177"/>
      <c r="QSC40" s="120"/>
      <c r="QSD40" s="177"/>
      <c r="QSE40" s="120"/>
      <c r="QSF40" s="177"/>
      <c r="QSG40" s="120"/>
      <c r="QSH40" s="177"/>
      <c r="QSI40" s="120"/>
      <c r="QSJ40" s="177"/>
      <c r="QSK40" s="120"/>
      <c r="QSL40" s="177"/>
      <c r="QSM40" s="120"/>
      <c r="QSN40" s="177"/>
      <c r="QSO40" s="120"/>
      <c r="QSP40" s="177"/>
      <c r="QSQ40" s="120"/>
      <c r="QSR40" s="177"/>
      <c r="QSS40" s="120"/>
      <c r="QST40" s="177"/>
      <c r="QSU40" s="120"/>
      <c r="QSV40" s="177"/>
      <c r="QSW40" s="120"/>
      <c r="QSX40" s="177"/>
      <c r="QSY40" s="120"/>
      <c r="QSZ40" s="177"/>
      <c r="QTA40" s="120"/>
      <c r="QTB40" s="177"/>
      <c r="QTC40" s="120"/>
      <c r="QTD40" s="177"/>
      <c r="QTE40" s="120"/>
      <c r="QTF40" s="177"/>
      <c r="QTG40" s="120"/>
      <c r="QTH40" s="177"/>
      <c r="QTI40" s="120"/>
      <c r="QTJ40" s="177"/>
      <c r="QTK40" s="120"/>
      <c r="QTL40" s="177"/>
      <c r="QTM40" s="120"/>
      <c r="QTN40" s="177"/>
      <c r="QTO40" s="120"/>
      <c r="QTP40" s="177"/>
      <c r="QTQ40" s="120"/>
      <c r="QTR40" s="177"/>
      <c r="QTS40" s="120"/>
      <c r="QTT40" s="177"/>
      <c r="QTU40" s="120"/>
      <c r="QTV40" s="177"/>
      <c r="QTW40" s="120"/>
      <c r="QTX40" s="177"/>
      <c r="QTY40" s="120"/>
      <c r="QTZ40" s="177"/>
      <c r="QUA40" s="120"/>
      <c r="QUB40" s="177"/>
      <c r="QUC40" s="120"/>
      <c r="QUD40" s="177"/>
      <c r="QUE40" s="120"/>
      <c r="QUF40" s="177"/>
      <c r="QUG40" s="120"/>
      <c r="QUH40" s="177"/>
      <c r="QUI40" s="120"/>
      <c r="QUJ40" s="177"/>
      <c r="QUK40" s="120"/>
      <c r="QUL40" s="177"/>
      <c r="QUM40" s="120"/>
      <c r="QUN40" s="177"/>
      <c r="QUO40" s="120"/>
      <c r="QUP40" s="177"/>
      <c r="QUQ40" s="120"/>
      <c r="QUR40" s="177"/>
      <c r="QUS40" s="120"/>
      <c r="QUT40" s="177"/>
      <c r="QUU40" s="120"/>
      <c r="QUV40" s="177"/>
      <c r="QUW40" s="120"/>
      <c r="QUX40" s="177"/>
      <c r="QUY40" s="120"/>
      <c r="QUZ40" s="177"/>
      <c r="QVA40" s="120"/>
      <c r="QVB40" s="177"/>
      <c r="QVC40" s="120"/>
      <c r="QVD40" s="177"/>
      <c r="QVE40" s="120"/>
      <c r="QVF40" s="177"/>
      <c r="QVG40" s="120"/>
      <c r="QVH40" s="177"/>
      <c r="QVI40" s="120"/>
      <c r="QVJ40" s="177"/>
      <c r="QVK40" s="120"/>
      <c r="QVL40" s="177"/>
      <c r="QVM40" s="120"/>
      <c r="QVN40" s="177"/>
      <c r="QVO40" s="120"/>
      <c r="QVP40" s="177"/>
      <c r="QVQ40" s="120"/>
      <c r="QVR40" s="177"/>
      <c r="QVS40" s="120"/>
      <c r="QVT40" s="177"/>
      <c r="QVU40" s="120"/>
      <c r="QVV40" s="177"/>
      <c r="QVW40" s="120"/>
      <c r="QVX40" s="177"/>
      <c r="QVY40" s="120"/>
      <c r="QVZ40" s="177"/>
      <c r="QWA40" s="120"/>
      <c r="QWB40" s="177"/>
      <c r="QWC40" s="120"/>
      <c r="QWD40" s="177"/>
      <c r="QWE40" s="120"/>
      <c r="QWF40" s="177"/>
      <c r="QWG40" s="120"/>
      <c r="QWH40" s="177"/>
      <c r="QWI40" s="120"/>
      <c r="QWJ40" s="177"/>
      <c r="QWK40" s="120"/>
      <c r="QWL40" s="177"/>
      <c r="QWM40" s="120"/>
      <c r="QWN40" s="177"/>
      <c r="QWO40" s="120"/>
      <c r="QWP40" s="177"/>
      <c r="QWQ40" s="120"/>
      <c r="QWR40" s="177"/>
      <c r="QWS40" s="120"/>
      <c r="QWT40" s="177"/>
      <c r="QWU40" s="120"/>
      <c r="QWV40" s="177"/>
      <c r="QWW40" s="120"/>
      <c r="QWX40" s="177"/>
      <c r="QWY40" s="120"/>
      <c r="QWZ40" s="177"/>
      <c r="QXA40" s="120"/>
      <c r="QXB40" s="177"/>
      <c r="QXC40" s="120"/>
      <c r="QXD40" s="177"/>
      <c r="QXE40" s="120"/>
      <c r="QXF40" s="177"/>
      <c r="QXG40" s="120"/>
      <c r="QXH40" s="177"/>
      <c r="QXI40" s="120"/>
      <c r="QXJ40" s="177"/>
      <c r="QXK40" s="120"/>
      <c r="QXL40" s="177"/>
      <c r="QXM40" s="120"/>
      <c r="QXN40" s="177"/>
      <c r="QXO40" s="120"/>
      <c r="QXP40" s="177"/>
      <c r="QXQ40" s="120"/>
      <c r="QXR40" s="177"/>
      <c r="QXS40" s="120"/>
      <c r="QXT40" s="177"/>
      <c r="QXU40" s="120"/>
      <c r="QXV40" s="177"/>
      <c r="QXW40" s="120"/>
      <c r="QXX40" s="177"/>
      <c r="QXY40" s="120"/>
      <c r="QXZ40" s="177"/>
      <c r="QYA40" s="120"/>
      <c r="QYB40" s="177"/>
      <c r="QYC40" s="120"/>
      <c r="QYD40" s="177"/>
      <c r="QYE40" s="120"/>
      <c r="QYF40" s="177"/>
      <c r="QYG40" s="120"/>
      <c r="QYH40" s="177"/>
      <c r="QYI40" s="120"/>
      <c r="QYJ40" s="177"/>
      <c r="QYK40" s="120"/>
      <c r="QYL40" s="177"/>
      <c r="QYM40" s="120"/>
      <c r="QYN40" s="177"/>
      <c r="QYO40" s="120"/>
      <c r="QYP40" s="177"/>
      <c r="QYQ40" s="120"/>
      <c r="QYR40" s="177"/>
      <c r="QYS40" s="120"/>
      <c r="QYT40" s="177"/>
      <c r="QYU40" s="120"/>
      <c r="QYV40" s="177"/>
      <c r="QYW40" s="120"/>
      <c r="QYX40" s="177"/>
      <c r="QYY40" s="120"/>
      <c r="QYZ40" s="177"/>
      <c r="QZA40" s="120"/>
      <c r="QZB40" s="177"/>
      <c r="QZC40" s="120"/>
      <c r="QZD40" s="177"/>
      <c r="QZE40" s="120"/>
      <c r="QZF40" s="177"/>
      <c r="QZG40" s="120"/>
      <c r="QZH40" s="177"/>
      <c r="QZI40" s="120"/>
      <c r="QZJ40" s="177"/>
      <c r="QZK40" s="120"/>
      <c r="QZL40" s="177"/>
      <c r="QZM40" s="120"/>
      <c r="QZN40" s="177"/>
      <c r="QZO40" s="120"/>
      <c r="QZP40" s="177"/>
      <c r="QZQ40" s="120"/>
      <c r="QZR40" s="177"/>
      <c r="QZS40" s="120"/>
      <c r="QZT40" s="177"/>
      <c r="QZU40" s="120"/>
      <c r="QZV40" s="177"/>
      <c r="QZW40" s="120"/>
      <c r="QZX40" s="177"/>
      <c r="QZY40" s="120"/>
      <c r="QZZ40" s="177"/>
      <c r="RAA40" s="120"/>
      <c r="RAB40" s="177"/>
      <c r="RAC40" s="120"/>
      <c r="RAD40" s="177"/>
      <c r="RAE40" s="120"/>
      <c r="RAF40" s="177"/>
      <c r="RAG40" s="120"/>
      <c r="RAH40" s="177"/>
      <c r="RAI40" s="120"/>
      <c r="RAJ40" s="177"/>
      <c r="RAK40" s="120"/>
      <c r="RAL40" s="177"/>
      <c r="RAM40" s="120"/>
      <c r="RAN40" s="177"/>
      <c r="RAO40" s="120"/>
      <c r="RAP40" s="177"/>
      <c r="RAQ40" s="120"/>
      <c r="RAR40" s="177"/>
      <c r="RAS40" s="120"/>
      <c r="RAT40" s="177"/>
      <c r="RAU40" s="120"/>
      <c r="RAV40" s="177"/>
      <c r="RAW40" s="120"/>
      <c r="RAX40" s="177"/>
      <c r="RAY40" s="120"/>
      <c r="RAZ40" s="177"/>
      <c r="RBA40" s="120"/>
      <c r="RBB40" s="177"/>
      <c r="RBC40" s="120"/>
      <c r="RBD40" s="177"/>
      <c r="RBE40" s="120"/>
      <c r="RBF40" s="177"/>
      <c r="RBG40" s="120"/>
      <c r="RBH40" s="177"/>
      <c r="RBI40" s="120"/>
      <c r="RBJ40" s="177"/>
      <c r="RBK40" s="120"/>
      <c r="RBL40" s="177"/>
      <c r="RBM40" s="120"/>
      <c r="RBN40" s="177"/>
      <c r="RBO40" s="120"/>
      <c r="RBP40" s="177"/>
      <c r="RBQ40" s="120"/>
      <c r="RBR40" s="177"/>
      <c r="RBS40" s="120"/>
      <c r="RBT40" s="177"/>
      <c r="RBU40" s="120"/>
      <c r="RBV40" s="177"/>
      <c r="RBW40" s="120"/>
      <c r="RBX40" s="177"/>
      <c r="RBY40" s="120"/>
      <c r="RBZ40" s="177"/>
      <c r="RCA40" s="120"/>
      <c r="RCB40" s="177"/>
      <c r="RCC40" s="120"/>
      <c r="RCD40" s="177"/>
      <c r="RCE40" s="120"/>
      <c r="RCF40" s="177"/>
      <c r="RCG40" s="120"/>
      <c r="RCH40" s="177"/>
      <c r="RCI40" s="120"/>
      <c r="RCJ40" s="177"/>
      <c r="RCK40" s="120"/>
      <c r="RCL40" s="177"/>
      <c r="RCM40" s="120"/>
      <c r="RCN40" s="177"/>
      <c r="RCO40" s="120"/>
      <c r="RCP40" s="177"/>
      <c r="RCQ40" s="120"/>
      <c r="RCR40" s="177"/>
      <c r="RCS40" s="120"/>
      <c r="RCT40" s="177"/>
      <c r="RCU40" s="120"/>
      <c r="RCV40" s="177"/>
      <c r="RCW40" s="120"/>
      <c r="RCX40" s="177"/>
      <c r="RCY40" s="120"/>
      <c r="RCZ40" s="177"/>
      <c r="RDA40" s="120"/>
      <c r="RDB40" s="177"/>
      <c r="RDC40" s="120"/>
      <c r="RDD40" s="177"/>
      <c r="RDE40" s="120"/>
      <c r="RDF40" s="177"/>
      <c r="RDG40" s="120"/>
      <c r="RDH40" s="177"/>
      <c r="RDI40" s="120"/>
      <c r="RDJ40" s="177"/>
      <c r="RDK40" s="120"/>
      <c r="RDL40" s="177"/>
      <c r="RDM40" s="120"/>
      <c r="RDN40" s="177"/>
      <c r="RDO40" s="120"/>
      <c r="RDP40" s="177"/>
      <c r="RDQ40" s="120"/>
      <c r="RDR40" s="177"/>
      <c r="RDS40" s="120"/>
      <c r="RDT40" s="177"/>
      <c r="RDU40" s="120"/>
      <c r="RDV40" s="177"/>
      <c r="RDW40" s="120"/>
      <c r="RDX40" s="177"/>
      <c r="RDY40" s="120"/>
      <c r="RDZ40" s="177"/>
      <c r="REA40" s="120"/>
      <c r="REB40" s="177"/>
      <c r="REC40" s="120"/>
      <c r="RED40" s="177"/>
      <c r="REE40" s="120"/>
      <c r="REF40" s="177"/>
      <c r="REG40" s="120"/>
      <c r="REH40" s="177"/>
      <c r="REI40" s="120"/>
      <c r="REJ40" s="177"/>
      <c r="REK40" s="120"/>
      <c r="REL40" s="177"/>
      <c r="REM40" s="120"/>
      <c r="REN40" s="177"/>
      <c r="REO40" s="120"/>
      <c r="REP40" s="177"/>
      <c r="REQ40" s="120"/>
      <c r="RER40" s="177"/>
      <c r="RES40" s="120"/>
      <c r="RET40" s="177"/>
      <c r="REU40" s="120"/>
      <c r="REV40" s="177"/>
      <c r="REW40" s="120"/>
      <c r="REX40" s="177"/>
      <c r="REY40" s="120"/>
      <c r="REZ40" s="177"/>
      <c r="RFA40" s="120"/>
      <c r="RFB40" s="177"/>
      <c r="RFC40" s="120"/>
      <c r="RFD40" s="177"/>
      <c r="RFE40" s="120"/>
      <c r="RFF40" s="177"/>
      <c r="RFG40" s="120"/>
      <c r="RFH40" s="177"/>
      <c r="RFI40" s="120"/>
      <c r="RFJ40" s="177"/>
      <c r="RFK40" s="120"/>
      <c r="RFL40" s="177"/>
      <c r="RFM40" s="120"/>
      <c r="RFN40" s="177"/>
      <c r="RFO40" s="120"/>
      <c r="RFP40" s="177"/>
      <c r="RFQ40" s="120"/>
      <c r="RFR40" s="177"/>
      <c r="RFS40" s="120"/>
      <c r="RFT40" s="177"/>
      <c r="RFU40" s="120"/>
      <c r="RFV40" s="177"/>
      <c r="RFW40" s="120"/>
      <c r="RFX40" s="177"/>
      <c r="RFY40" s="120"/>
      <c r="RFZ40" s="177"/>
      <c r="RGA40" s="120"/>
      <c r="RGB40" s="177"/>
      <c r="RGC40" s="120"/>
      <c r="RGD40" s="177"/>
      <c r="RGE40" s="120"/>
      <c r="RGF40" s="177"/>
      <c r="RGG40" s="120"/>
      <c r="RGH40" s="177"/>
      <c r="RGI40" s="120"/>
      <c r="RGJ40" s="177"/>
      <c r="RGK40" s="120"/>
      <c r="RGL40" s="177"/>
      <c r="RGM40" s="120"/>
      <c r="RGN40" s="177"/>
      <c r="RGO40" s="120"/>
      <c r="RGP40" s="177"/>
      <c r="RGQ40" s="120"/>
      <c r="RGR40" s="177"/>
      <c r="RGS40" s="120"/>
      <c r="RGT40" s="177"/>
      <c r="RGU40" s="120"/>
      <c r="RGV40" s="177"/>
      <c r="RGW40" s="120"/>
      <c r="RGX40" s="177"/>
      <c r="RGY40" s="120"/>
      <c r="RGZ40" s="177"/>
      <c r="RHA40" s="120"/>
      <c r="RHB40" s="177"/>
      <c r="RHC40" s="120"/>
      <c r="RHD40" s="177"/>
      <c r="RHE40" s="120"/>
      <c r="RHF40" s="177"/>
      <c r="RHG40" s="120"/>
      <c r="RHH40" s="177"/>
      <c r="RHI40" s="120"/>
      <c r="RHJ40" s="177"/>
      <c r="RHK40" s="120"/>
      <c r="RHL40" s="177"/>
      <c r="RHM40" s="120"/>
      <c r="RHN40" s="177"/>
      <c r="RHO40" s="120"/>
      <c r="RHP40" s="177"/>
      <c r="RHQ40" s="120"/>
      <c r="RHR40" s="177"/>
      <c r="RHS40" s="120"/>
      <c r="RHT40" s="177"/>
      <c r="RHU40" s="120"/>
      <c r="RHV40" s="177"/>
      <c r="RHW40" s="120"/>
      <c r="RHX40" s="177"/>
      <c r="RHY40" s="120"/>
      <c r="RHZ40" s="177"/>
      <c r="RIA40" s="120"/>
      <c r="RIB40" s="177"/>
      <c r="RIC40" s="120"/>
      <c r="RID40" s="177"/>
      <c r="RIE40" s="120"/>
      <c r="RIF40" s="177"/>
      <c r="RIG40" s="120"/>
      <c r="RIH40" s="177"/>
      <c r="RII40" s="120"/>
      <c r="RIJ40" s="177"/>
      <c r="RIK40" s="120"/>
      <c r="RIL40" s="177"/>
      <c r="RIM40" s="120"/>
      <c r="RIN40" s="177"/>
      <c r="RIO40" s="120"/>
      <c r="RIP40" s="177"/>
      <c r="RIQ40" s="120"/>
      <c r="RIR40" s="177"/>
      <c r="RIS40" s="120"/>
      <c r="RIT40" s="177"/>
      <c r="RIU40" s="120"/>
      <c r="RIV40" s="177"/>
      <c r="RIW40" s="120"/>
      <c r="RIX40" s="177"/>
      <c r="RIY40" s="120"/>
      <c r="RIZ40" s="177"/>
      <c r="RJA40" s="120"/>
      <c r="RJB40" s="177"/>
      <c r="RJC40" s="120"/>
      <c r="RJD40" s="177"/>
      <c r="RJE40" s="120"/>
      <c r="RJF40" s="177"/>
      <c r="RJG40" s="120"/>
      <c r="RJH40" s="177"/>
      <c r="RJI40" s="120"/>
      <c r="RJJ40" s="177"/>
      <c r="RJK40" s="120"/>
      <c r="RJL40" s="177"/>
      <c r="RJM40" s="120"/>
      <c r="RJN40" s="177"/>
      <c r="RJO40" s="120"/>
      <c r="RJP40" s="177"/>
      <c r="RJQ40" s="120"/>
      <c r="RJR40" s="177"/>
      <c r="RJS40" s="120"/>
      <c r="RJT40" s="177"/>
      <c r="RJU40" s="120"/>
      <c r="RJV40" s="177"/>
      <c r="RJW40" s="120"/>
      <c r="RJX40" s="177"/>
      <c r="RJY40" s="120"/>
      <c r="RJZ40" s="177"/>
      <c r="RKA40" s="120"/>
      <c r="RKB40" s="177"/>
      <c r="RKC40" s="120"/>
      <c r="RKD40" s="177"/>
      <c r="RKE40" s="120"/>
      <c r="RKF40" s="177"/>
      <c r="RKG40" s="120"/>
      <c r="RKH40" s="177"/>
      <c r="RKI40" s="120"/>
      <c r="RKJ40" s="177"/>
      <c r="RKK40" s="120"/>
      <c r="RKL40" s="177"/>
      <c r="RKM40" s="120"/>
      <c r="RKN40" s="177"/>
      <c r="RKO40" s="120"/>
      <c r="RKP40" s="177"/>
      <c r="RKQ40" s="120"/>
      <c r="RKR40" s="177"/>
      <c r="RKS40" s="120"/>
      <c r="RKT40" s="177"/>
      <c r="RKU40" s="120"/>
      <c r="RKV40" s="177"/>
      <c r="RKW40" s="120"/>
      <c r="RKX40" s="177"/>
      <c r="RKY40" s="120"/>
      <c r="RKZ40" s="177"/>
      <c r="RLA40" s="120"/>
      <c r="RLB40" s="177"/>
      <c r="RLC40" s="120"/>
      <c r="RLD40" s="177"/>
      <c r="RLE40" s="120"/>
      <c r="RLF40" s="177"/>
      <c r="RLG40" s="120"/>
      <c r="RLH40" s="177"/>
      <c r="RLI40" s="120"/>
      <c r="RLJ40" s="177"/>
      <c r="RLK40" s="120"/>
      <c r="RLL40" s="177"/>
      <c r="RLM40" s="120"/>
      <c r="RLN40" s="177"/>
      <c r="RLO40" s="120"/>
      <c r="RLP40" s="177"/>
      <c r="RLQ40" s="120"/>
      <c r="RLR40" s="177"/>
      <c r="RLS40" s="120"/>
      <c r="RLT40" s="177"/>
      <c r="RLU40" s="120"/>
      <c r="RLV40" s="177"/>
      <c r="RLW40" s="120"/>
      <c r="RLX40" s="177"/>
      <c r="RLY40" s="120"/>
      <c r="RLZ40" s="177"/>
      <c r="RMA40" s="120"/>
      <c r="RMB40" s="177"/>
      <c r="RMC40" s="120"/>
      <c r="RMD40" s="177"/>
      <c r="RME40" s="120"/>
      <c r="RMF40" s="177"/>
      <c r="RMG40" s="120"/>
      <c r="RMH40" s="177"/>
      <c r="RMI40" s="120"/>
      <c r="RMJ40" s="177"/>
      <c r="RMK40" s="120"/>
      <c r="RML40" s="177"/>
      <c r="RMM40" s="120"/>
      <c r="RMN40" s="177"/>
      <c r="RMO40" s="120"/>
      <c r="RMP40" s="177"/>
      <c r="RMQ40" s="120"/>
      <c r="RMR40" s="177"/>
      <c r="RMS40" s="120"/>
      <c r="RMT40" s="177"/>
      <c r="RMU40" s="120"/>
      <c r="RMV40" s="177"/>
      <c r="RMW40" s="120"/>
      <c r="RMX40" s="177"/>
      <c r="RMY40" s="120"/>
      <c r="RMZ40" s="177"/>
      <c r="RNA40" s="120"/>
      <c r="RNB40" s="177"/>
      <c r="RNC40" s="120"/>
      <c r="RND40" s="177"/>
      <c r="RNE40" s="120"/>
      <c r="RNF40" s="177"/>
      <c r="RNG40" s="120"/>
      <c r="RNH40" s="177"/>
      <c r="RNI40" s="120"/>
      <c r="RNJ40" s="177"/>
      <c r="RNK40" s="120"/>
      <c r="RNL40" s="177"/>
      <c r="RNM40" s="120"/>
      <c r="RNN40" s="177"/>
      <c r="RNO40" s="120"/>
      <c r="RNP40" s="177"/>
      <c r="RNQ40" s="120"/>
      <c r="RNR40" s="177"/>
      <c r="RNS40" s="120"/>
      <c r="RNT40" s="177"/>
      <c r="RNU40" s="120"/>
      <c r="RNV40" s="177"/>
      <c r="RNW40" s="120"/>
      <c r="RNX40" s="177"/>
      <c r="RNY40" s="120"/>
      <c r="RNZ40" s="177"/>
      <c r="ROA40" s="120"/>
      <c r="ROB40" s="177"/>
      <c r="ROC40" s="120"/>
      <c r="ROD40" s="177"/>
      <c r="ROE40" s="120"/>
      <c r="ROF40" s="177"/>
      <c r="ROG40" s="120"/>
      <c r="ROH40" s="177"/>
      <c r="ROI40" s="120"/>
      <c r="ROJ40" s="177"/>
      <c r="ROK40" s="120"/>
      <c r="ROL40" s="177"/>
      <c r="ROM40" s="120"/>
      <c r="RON40" s="177"/>
      <c r="ROO40" s="120"/>
      <c r="ROP40" s="177"/>
      <c r="ROQ40" s="120"/>
      <c r="ROR40" s="177"/>
      <c r="ROS40" s="120"/>
      <c r="ROT40" s="177"/>
      <c r="ROU40" s="120"/>
      <c r="ROV40" s="177"/>
      <c r="ROW40" s="120"/>
      <c r="ROX40" s="177"/>
      <c r="ROY40" s="120"/>
      <c r="ROZ40" s="177"/>
      <c r="RPA40" s="120"/>
      <c r="RPB40" s="177"/>
      <c r="RPC40" s="120"/>
      <c r="RPD40" s="177"/>
      <c r="RPE40" s="120"/>
      <c r="RPF40" s="177"/>
      <c r="RPG40" s="120"/>
      <c r="RPH40" s="177"/>
      <c r="RPI40" s="120"/>
      <c r="RPJ40" s="177"/>
      <c r="RPK40" s="120"/>
      <c r="RPL40" s="177"/>
      <c r="RPM40" s="120"/>
      <c r="RPN40" s="177"/>
      <c r="RPO40" s="120"/>
      <c r="RPP40" s="177"/>
      <c r="RPQ40" s="120"/>
      <c r="RPR40" s="177"/>
      <c r="RPS40" s="120"/>
      <c r="RPT40" s="177"/>
      <c r="RPU40" s="120"/>
      <c r="RPV40" s="177"/>
      <c r="RPW40" s="120"/>
      <c r="RPX40" s="177"/>
      <c r="RPY40" s="120"/>
      <c r="RPZ40" s="177"/>
      <c r="RQA40" s="120"/>
      <c r="RQB40" s="177"/>
      <c r="RQC40" s="120"/>
      <c r="RQD40" s="177"/>
      <c r="RQE40" s="120"/>
      <c r="RQF40" s="177"/>
      <c r="RQG40" s="120"/>
      <c r="RQH40" s="177"/>
      <c r="RQI40" s="120"/>
      <c r="RQJ40" s="177"/>
      <c r="RQK40" s="120"/>
      <c r="RQL40" s="177"/>
      <c r="RQM40" s="120"/>
      <c r="RQN40" s="177"/>
      <c r="RQO40" s="120"/>
      <c r="RQP40" s="177"/>
      <c r="RQQ40" s="120"/>
      <c r="RQR40" s="177"/>
      <c r="RQS40" s="120"/>
      <c r="RQT40" s="177"/>
      <c r="RQU40" s="120"/>
      <c r="RQV40" s="177"/>
      <c r="RQW40" s="120"/>
      <c r="RQX40" s="177"/>
      <c r="RQY40" s="120"/>
      <c r="RQZ40" s="177"/>
      <c r="RRA40" s="120"/>
      <c r="RRB40" s="177"/>
      <c r="RRC40" s="120"/>
      <c r="RRD40" s="177"/>
      <c r="RRE40" s="120"/>
      <c r="RRF40" s="177"/>
      <c r="RRG40" s="120"/>
      <c r="RRH40" s="177"/>
      <c r="RRI40" s="120"/>
      <c r="RRJ40" s="177"/>
      <c r="RRK40" s="120"/>
      <c r="RRL40" s="177"/>
      <c r="RRM40" s="120"/>
      <c r="RRN40" s="177"/>
      <c r="RRO40" s="120"/>
      <c r="RRP40" s="177"/>
      <c r="RRQ40" s="120"/>
      <c r="RRR40" s="177"/>
      <c r="RRS40" s="120"/>
      <c r="RRT40" s="177"/>
      <c r="RRU40" s="120"/>
      <c r="RRV40" s="177"/>
      <c r="RRW40" s="120"/>
      <c r="RRX40" s="177"/>
      <c r="RRY40" s="120"/>
      <c r="RRZ40" s="177"/>
      <c r="RSA40" s="120"/>
      <c r="RSB40" s="177"/>
      <c r="RSC40" s="120"/>
      <c r="RSD40" s="177"/>
      <c r="RSE40" s="120"/>
      <c r="RSF40" s="177"/>
      <c r="RSG40" s="120"/>
      <c r="RSH40" s="177"/>
      <c r="RSI40" s="120"/>
      <c r="RSJ40" s="177"/>
      <c r="RSK40" s="120"/>
      <c r="RSL40" s="177"/>
      <c r="RSM40" s="120"/>
      <c r="RSN40" s="177"/>
      <c r="RSO40" s="120"/>
      <c r="RSP40" s="177"/>
      <c r="RSQ40" s="120"/>
      <c r="RSR40" s="177"/>
      <c r="RSS40" s="120"/>
      <c r="RST40" s="177"/>
      <c r="RSU40" s="120"/>
      <c r="RSV40" s="177"/>
      <c r="RSW40" s="120"/>
      <c r="RSX40" s="177"/>
      <c r="RSY40" s="120"/>
      <c r="RSZ40" s="177"/>
      <c r="RTA40" s="120"/>
      <c r="RTB40" s="177"/>
      <c r="RTC40" s="120"/>
      <c r="RTD40" s="177"/>
      <c r="RTE40" s="120"/>
      <c r="RTF40" s="177"/>
      <c r="RTG40" s="120"/>
      <c r="RTH40" s="177"/>
      <c r="RTI40" s="120"/>
      <c r="RTJ40" s="177"/>
      <c r="RTK40" s="120"/>
      <c r="RTL40" s="177"/>
      <c r="RTM40" s="120"/>
      <c r="RTN40" s="177"/>
      <c r="RTO40" s="120"/>
      <c r="RTP40" s="177"/>
      <c r="RTQ40" s="120"/>
      <c r="RTR40" s="177"/>
      <c r="RTS40" s="120"/>
      <c r="RTT40" s="177"/>
      <c r="RTU40" s="120"/>
      <c r="RTV40" s="177"/>
      <c r="RTW40" s="120"/>
      <c r="RTX40" s="177"/>
      <c r="RTY40" s="120"/>
      <c r="RTZ40" s="177"/>
      <c r="RUA40" s="120"/>
      <c r="RUB40" s="177"/>
      <c r="RUC40" s="120"/>
      <c r="RUD40" s="177"/>
      <c r="RUE40" s="120"/>
      <c r="RUF40" s="177"/>
      <c r="RUG40" s="120"/>
      <c r="RUH40" s="177"/>
      <c r="RUI40" s="120"/>
      <c r="RUJ40" s="177"/>
      <c r="RUK40" s="120"/>
      <c r="RUL40" s="177"/>
      <c r="RUM40" s="120"/>
      <c r="RUN40" s="177"/>
      <c r="RUO40" s="120"/>
      <c r="RUP40" s="177"/>
      <c r="RUQ40" s="120"/>
      <c r="RUR40" s="177"/>
      <c r="RUS40" s="120"/>
      <c r="RUT40" s="177"/>
      <c r="RUU40" s="120"/>
      <c r="RUV40" s="177"/>
      <c r="RUW40" s="120"/>
      <c r="RUX40" s="177"/>
      <c r="RUY40" s="120"/>
      <c r="RUZ40" s="177"/>
      <c r="RVA40" s="120"/>
      <c r="RVB40" s="177"/>
      <c r="RVC40" s="120"/>
      <c r="RVD40" s="177"/>
      <c r="RVE40" s="120"/>
      <c r="RVF40" s="177"/>
      <c r="RVG40" s="120"/>
      <c r="RVH40" s="177"/>
      <c r="RVI40" s="120"/>
      <c r="RVJ40" s="177"/>
      <c r="RVK40" s="120"/>
      <c r="RVL40" s="177"/>
      <c r="RVM40" s="120"/>
      <c r="RVN40" s="177"/>
      <c r="RVO40" s="120"/>
      <c r="RVP40" s="177"/>
      <c r="RVQ40" s="120"/>
      <c r="RVR40" s="177"/>
      <c r="RVS40" s="120"/>
      <c r="RVT40" s="177"/>
      <c r="RVU40" s="120"/>
      <c r="RVV40" s="177"/>
      <c r="RVW40" s="120"/>
      <c r="RVX40" s="177"/>
      <c r="RVY40" s="120"/>
      <c r="RVZ40" s="177"/>
      <c r="RWA40" s="120"/>
      <c r="RWB40" s="177"/>
      <c r="RWC40" s="120"/>
      <c r="RWD40" s="177"/>
      <c r="RWE40" s="120"/>
      <c r="RWF40" s="177"/>
      <c r="RWG40" s="120"/>
      <c r="RWH40" s="177"/>
      <c r="RWI40" s="120"/>
      <c r="RWJ40" s="177"/>
      <c r="RWK40" s="120"/>
      <c r="RWL40" s="177"/>
      <c r="RWM40" s="120"/>
      <c r="RWN40" s="177"/>
      <c r="RWO40" s="120"/>
      <c r="RWP40" s="177"/>
      <c r="RWQ40" s="120"/>
      <c r="RWR40" s="177"/>
      <c r="RWS40" s="120"/>
      <c r="RWT40" s="177"/>
      <c r="RWU40" s="120"/>
      <c r="RWV40" s="177"/>
      <c r="RWW40" s="120"/>
      <c r="RWX40" s="177"/>
      <c r="RWY40" s="120"/>
      <c r="RWZ40" s="177"/>
      <c r="RXA40" s="120"/>
      <c r="RXB40" s="177"/>
      <c r="RXC40" s="120"/>
      <c r="RXD40" s="177"/>
      <c r="RXE40" s="120"/>
      <c r="RXF40" s="177"/>
      <c r="RXG40" s="120"/>
      <c r="RXH40" s="177"/>
      <c r="RXI40" s="120"/>
      <c r="RXJ40" s="177"/>
      <c r="RXK40" s="120"/>
      <c r="RXL40" s="177"/>
      <c r="RXM40" s="120"/>
      <c r="RXN40" s="177"/>
      <c r="RXO40" s="120"/>
      <c r="RXP40" s="177"/>
      <c r="RXQ40" s="120"/>
      <c r="RXR40" s="177"/>
      <c r="RXS40" s="120"/>
      <c r="RXT40" s="177"/>
      <c r="RXU40" s="120"/>
      <c r="RXV40" s="177"/>
      <c r="RXW40" s="120"/>
      <c r="RXX40" s="177"/>
      <c r="RXY40" s="120"/>
      <c r="RXZ40" s="177"/>
      <c r="RYA40" s="120"/>
      <c r="RYB40" s="177"/>
      <c r="RYC40" s="120"/>
      <c r="RYD40" s="177"/>
      <c r="RYE40" s="120"/>
      <c r="RYF40" s="177"/>
      <c r="RYG40" s="120"/>
      <c r="RYH40" s="177"/>
      <c r="RYI40" s="120"/>
      <c r="RYJ40" s="177"/>
      <c r="RYK40" s="120"/>
      <c r="RYL40" s="177"/>
      <c r="RYM40" s="120"/>
      <c r="RYN40" s="177"/>
      <c r="RYO40" s="120"/>
      <c r="RYP40" s="177"/>
      <c r="RYQ40" s="120"/>
      <c r="RYR40" s="177"/>
      <c r="RYS40" s="120"/>
      <c r="RYT40" s="177"/>
      <c r="RYU40" s="120"/>
      <c r="RYV40" s="177"/>
      <c r="RYW40" s="120"/>
      <c r="RYX40" s="177"/>
      <c r="RYY40" s="120"/>
      <c r="RYZ40" s="177"/>
      <c r="RZA40" s="120"/>
      <c r="RZB40" s="177"/>
      <c r="RZC40" s="120"/>
      <c r="RZD40" s="177"/>
      <c r="RZE40" s="120"/>
      <c r="RZF40" s="177"/>
      <c r="RZG40" s="120"/>
      <c r="RZH40" s="177"/>
      <c r="RZI40" s="120"/>
      <c r="RZJ40" s="177"/>
      <c r="RZK40" s="120"/>
      <c r="RZL40" s="177"/>
      <c r="RZM40" s="120"/>
      <c r="RZN40" s="177"/>
      <c r="RZO40" s="120"/>
      <c r="RZP40" s="177"/>
      <c r="RZQ40" s="120"/>
      <c r="RZR40" s="177"/>
      <c r="RZS40" s="120"/>
      <c r="RZT40" s="177"/>
      <c r="RZU40" s="120"/>
      <c r="RZV40" s="177"/>
      <c r="RZW40" s="120"/>
      <c r="RZX40" s="177"/>
      <c r="RZY40" s="120"/>
      <c r="RZZ40" s="177"/>
      <c r="SAA40" s="120"/>
      <c r="SAB40" s="177"/>
      <c r="SAC40" s="120"/>
      <c r="SAD40" s="177"/>
      <c r="SAE40" s="120"/>
      <c r="SAF40" s="177"/>
      <c r="SAG40" s="120"/>
      <c r="SAH40" s="177"/>
      <c r="SAI40" s="120"/>
      <c r="SAJ40" s="177"/>
      <c r="SAK40" s="120"/>
      <c r="SAL40" s="177"/>
      <c r="SAM40" s="120"/>
      <c r="SAN40" s="177"/>
      <c r="SAO40" s="120"/>
      <c r="SAP40" s="177"/>
      <c r="SAQ40" s="120"/>
      <c r="SAR40" s="177"/>
      <c r="SAS40" s="120"/>
      <c r="SAT40" s="177"/>
      <c r="SAU40" s="120"/>
      <c r="SAV40" s="177"/>
      <c r="SAW40" s="120"/>
      <c r="SAX40" s="177"/>
      <c r="SAY40" s="120"/>
      <c r="SAZ40" s="177"/>
      <c r="SBA40" s="120"/>
      <c r="SBB40" s="177"/>
      <c r="SBC40" s="120"/>
      <c r="SBD40" s="177"/>
      <c r="SBE40" s="120"/>
      <c r="SBF40" s="177"/>
      <c r="SBG40" s="120"/>
      <c r="SBH40" s="177"/>
      <c r="SBI40" s="120"/>
      <c r="SBJ40" s="177"/>
      <c r="SBK40" s="120"/>
      <c r="SBL40" s="177"/>
      <c r="SBM40" s="120"/>
      <c r="SBN40" s="177"/>
      <c r="SBO40" s="120"/>
      <c r="SBP40" s="177"/>
      <c r="SBQ40" s="120"/>
      <c r="SBR40" s="177"/>
      <c r="SBS40" s="120"/>
      <c r="SBT40" s="177"/>
      <c r="SBU40" s="120"/>
      <c r="SBV40" s="177"/>
      <c r="SBW40" s="120"/>
      <c r="SBX40" s="177"/>
      <c r="SBY40" s="120"/>
      <c r="SBZ40" s="177"/>
      <c r="SCA40" s="120"/>
      <c r="SCB40" s="177"/>
      <c r="SCC40" s="120"/>
      <c r="SCD40" s="177"/>
      <c r="SCE40" s="120"/>
      <c r="SCF40" s="177"/>
      <c r="SCG40" s="120"/>
      <c r="SCH40" s="177"/>
      <c r="SCI40" s="120"/>
      <c r="SCJ40" s="177"/>
      <c r="SCK40" s="120"/>
      <c r="SCL40" s="177"/>
      <c r="SCM40" s="120"/>
      <c r="SCN40" s="177"/>
      <c r="SCO40" s="120"/>
      <c r="SCP40" s="177"/>
      <c r="SCQ40" s="120"/>
      <c r="SCR40" s="177"/>
      <c r="SCS40" s="120"/>
      <c r="SCT40" s="177"/>
      <c r="SCU40" s="120"/>
      <c r="SCV40" s="177"/>
      <c r="SCW40" s="120"/>
      <c r="SCX40" s="177"/>
      <c r="SCY40" s="120"/>
      <c r="SCZ40" s="177"/>
      <c r="SDA40" s="120"/>
      <c r="SDB40" s="177"/>
      <c r="SDC40" s="120"/>
      <c r="SDD40" s="177"/>
      <c r="SDE40" s="120"/>
      <c r="SDF40" s="177"/>
      <c r="SDG40" s="120"/>
      <c r="SDH40" s="177"/>
      <c r="SDI40" s="120"/>
      <c r="SDJ40" s="177"/>
      <c r="SDK40" s="120"/>
      <c r="SDL40" s="177"/>
      <c r="SDM40" s="120"/>
      <c r="SDN40" s="177"/>
      <c r="SDO40" s="120"/>
      <c r="SDP40" s="177"/>
      <c r="SDQ40" s="120"/>
      <c r="SDR40" s="177"/>
      <c r="SDS40" s="120"/>
      <c r="SDT40" s="177"/>
      <c r="SDU40" s="120"/>
      <c r="SDV40" s="177"/>
      <c r="SDW40" s="120"/>
      <c r="SDX40" s="177"/>
      <c r="SDY40" s="120"/>
      <c r="SDZ40" s="177"/>
      <c r="SEA40" s="120"/>
      <c r="SEB40" s="177"/>
      <c r="SEC40" s="120"/>
      <c r="SED40" s="177"/>
      <c r="SEE40" s="120"/>
      <c r="SEF40" s="177"/>
      <c r="SEG40" s="120"/>
      <c r="SEH40" s="177"/>
      <c r="SEI40" s="120"/>
      <c r="SEJ40" s="177"/>
      <c r="SEK40" s="120"/>
      <c r="SEL40" s="177"/>
      <c r="SEM40" s="120"/>
      <c r="SEN40" s="177"/>
      <c r="SEO40" s="120"/>
      <c r="SEP40" s="177"/>
      <c r="SEQ40" s="120"/>
      <c r="SER40" s="177"/>
      <c r="SES40" s="120"/>
      <c r="SET40" s="177"/>
      <c r="SEU40" s="120"/>
      <c r="SEV40" s="177"/>
      <c r="SEW40" s="120"/>
      <c r="SEX40" s="177"/>
      <c r="SEY40" s="120"/>
      <c r="SEZ40" s="177"/>
      <c r="SFA40" s="120"/>
      <c r="SFB40" s="177"/>
      <c r="SFC40" s="120"/>
      <c r="SFD40" s="177"/>
      <c r="SFE40" s="120"/>
      <c r="SFF40" s="177"/>
      <c r="SFG40" s="120"/>
      <c r="SFH40" s="177"/>
      <c r="SFI40" s="120"/>
      <c r="SFJ40" s="177"/>
      <c r="SFK40" s="120"/>
      <c r="SFL40" s="177"/>
      <c r="SFM40" s="120"/>
      <c r="SFN40" s="177"/>
      <c r="SFO40" s="120"/>
      <c r="SFP40" s="177"/>
      <c r="SFQ40" s="120"/>
      <c r="SFR40" s="177"/>
      <c r="SFS40" s="120"/>
      <c r="SFT40" s="177"/>
      <c r="SFU40" s="120"/>
      <c r="SFV40" s="177"/>
      <c r="SFW40" s="120"/>
      <c r="SFX40" s="177"/>
      <c r="SFY40" s="120"/>
      <c r="SFZ40" s="177"/>
      <c r="SGA40" s="120"/>
      <c r="SGB40" s="177"/>
      <c r="SGC40" s="120"/>
      <c r="SGD40" s="177"/>
      <c r="SGE40" s="120"/>
      <c r="SGF40" s="177"/>
      <c r="SGG40" s="120"/>
      <c r="SGH40" s="177"/>
      <c r="SGI40" s="120"/>
      <c r="SGJ40" s="177"/>
      <c r="SGK40" s="120"/>
      <c r="SGL40" s="177"/>
      <c r="SGM40" s="120"/>
      <c r="SGN40" s="177"/>
      <c r="SGO40" s="120"/>
      <c r="SGP40" s="177"/>
      <c r="SGQ40" s="120"/>
      <c r="SGR40" s="177"/>
      <c r="SGS40" s="120"/>
      <c r="SGT40" s="177"/>
      <c r="SGU40" s="120"/>
      <c r="SGV40" s="177"/>
      <c r="SGW40" s="120"/>
      <c r="SGX40" s="177"/>
      <c r="SGY40" s="120"/>
      <c r="SGZ40" s="177"/>
      <c r="SHA40" s="120"/>
      <c r="SHB40" s="177"/>
      <c r="SHC40" s="120"/>
      <c r="SHD40" s="177"/>
      <c r="SHE40" s="120"/>
      <c r="SHF40" s="177"/>
      <c r="SHG40" s="120"/>
      <c r="SHH40" s="177"/>
      <c r="SHI40" s="120"/>
      <c r="SHJ40" s="177"/>
      <c r="SHK40" s="120"/>
      <c r="SHL40" s="177"/>
      <c r="SHM40" s="120"/>
      <c r="SHN40" s="177"/>
      <c r="SHO40" s="120"/>
      <c r="SHP40" s="177"/>
      <c r="SHQ40" s="120"/>
      <c r="SHR40" s="177"/>
      <c r="SHS40" s="120"/>
      <c r="SHT40" s="177"/>
      <c r="SHU40" s="120"/>
      <c r="SHV40" s="177"/>
      <c r="SHW40" s="120"/>
      <c r="SHX40" s="177"/>
      <c r="SHY40" s="120"/>
      <c r="SHZ40" s="177"/>
      <c r="SIA40" s="120"/>
      <c r="SIB40" s="177"/>
      <c r="SIC40" s="120"/>
      <c r="SID40" s="177"/>
      <c r="SIE40" s="120"/>
      <c r="SIF40" s="177"/>
      <c r="SIG40" s="120"/>
      <c r="SIH40" s="177"/>
      <c r="SII40" s="120"/>
      <c r="SIJ40" s="177"/>
      <c r="SIK40" s="120"/>
      <c r="SIL40" s="177"/>
      <c r="SIM40" s="120"/>
      <c r="SIN40" s="177"/>
      <c r="SIO40" s="120"/>
      <c r="SIP40" s="177"/>
      <c r="SIQ40" s="120"/>
      <c r="SIR40" s="177"/>
      <c r="SIS40" s="120"/>
      <c r="SIT40" s="177"/>
      <c r="SIU40" s="120"/>
      <c r="SIV40" s="177"/>
      <c r="SIW40" s="120"/>
      <c r="SIX40" s="177"/>
      <c r="SIY40" s="120"/>
      <c r="SIZ40" s="177"/>
      <c r="SJA40" s="120"/>
      <c r="SJB40" s="177"/>
      <c r="SJC40" s="120"/>
      <c r="SJD40" s="177"/>
      <c r="SJE40" s="120"/>
      <c r="SJF40" s="177"/>
      <c r="SJG40" s="120"/>
      <c r="SJH40" s="177"/>
      <c r="SJI40" s="120"/>
      <c r="SJJ40" s="177"/>
      <c r="SJK40" s="120"/>
      <c r="SJL40" s="177"/>
      <c r="SJM40" s="120"/>
      <c r="SJN40" s="177"/>
      <c r="SJO40" s="120"/>
      <c r="SJP40" s="177"/>
      <c r="SJQ40" s="120"/>
      <c r="SJR40" s="177"/>
      <c r="SJS40" s="120"/>
      <c r="SJT40" s="177"/>
      <c r="SJU40" s="120"/>
      <c r="SJV40" s="177"/>
      <c r="SJW40" s="120"/>
      <c r="SJX40" s="177"/>
      <c r="SJY40" s="120"/>
      <c r="SJZ40" s="177"/>
      <c r="SKA40" s="120"/>
      <c r="SKB40" s="177"/>
      <c r="SKC40" s="120"/>
      <c r="SKD40" s="177"/>
      <c r="SKE40" s="120"/>
      <c r="SKF40" s="177"/>
      <c r="SKG40" s="120"/>
      <c r="SKH40" s="177"/>
      <c r="SKI40" s="120"/>
      <c r="SKJ40" s="177"/>
      <c r="SKK40" s="120"/>
      <c r="SKL40" s="177"/>
      <c r="SKM40" s="120"/>
      <c r="SKN40" s="177"/>
      <c r="SKO40" s="120"/>
      <c r="SKP40" s="177"/>
      <c r="SKQ40" s="120"/>
      <c r="SKR40" s="177"/>
      <c r="SKS40" s="120"/>
      <c r="SKT40" s="177"/>
      <c r="SKU40" s="120"/>
      <c r="SKV40" s="177"/>
      <c r="SKW40" s="120"/>
      <c r="SKX40" s="177"/>
      <c r="SKY40" s="120"/>
      <c r="SKZ40" s="177"/>
      <c r="SLA40" s="120"/>
      <c r="SLB40" s="177"/>
      <c r="SLC40" s="120"/>
      <c r="SLD40" s="177"/>
      <c r="SLE40" s="120"/>
      <c r="SLF40" s="177"/>
      <c r="SLG40" s="120"/>
      <c r="SLH40" s="177"/>
      <c r="SLI40" s="120"/>
      <c r="SLJ40" s="177"/>
      <c r="SLK40" s="120"/>
      <c r="SLL40" s="177"/>
      <c r="SLM40" s="120"/>
      <c r="SLN40" s="177"/>
      <c r="SLO40" s="120"/>
      <c r="SLP40" s="177"/>
      <c r="SLQ40" s="120"/>
      <c r="SLR40" s="177"/>
      <c r="SLS40" s="120"/>
      <c r="SLT40" s="177"/>
      <c r="SLU40" s="120"/>
      <c r="SLV40" s="177"/>
      <c r="SLW40" s="120"/>
      <c r="SLX40" s="177"/>
      <c r="SLY40" s="120"/>
      <c r="SLZ40" s="177"/>
      <c r="SMA40" s="120"/>
      <c r="SMB40" s="177"/>
      <c r="SMC40" s="120"/>
      <c r="SMD40" s="177"/>
      <c r="SME40" s="120"/>
      <c r="SMF40" s="177"/>
      <c r="SMG40" s="120"/>
      <c r="SMH40" s="177"/>
      <c r="SMI40" s="120"/>
      <c r="SMJ40" s="177"/>
      <c r="SMK40" s="120"/>
      <c r="SML40" s="177"/>
      <c r="SMM40" s="120"/>
      <c r="SMN40" s="177"/>
      <c r="SMO40" s="120"/>
      <c r="SMP40" s="177"/>
      <c r="SMQ40" s="120"/>
      <c r="SMR40" s="177"/>
      <c r="SMS40" s="120"/>
      <c r="SMT40" s="177"/>
      <c r="SMU40" s="120"/>
      <c r="SMV40" s="177"/>
      <c r="SMW40" s="120"/>
      <c r="SMX40" s="177"/>
      <c r="SMY40" s="120"/>
      <c r="SMZ40" s="177"/>
      <c r="SNA40" s="120"/>
      <c r="SNB40" s="177"/>
      <c r="SNC40" s="120"/>
      <c r="SND40" s="177"/>
      <c r="SNE40" s="120"/>
      <c r="SNF40" s="177"/>
      <c r="SNG40" s="120"/>
      <c r="SNH40" s="177"/>
      <c r="SNI40" s="120"/>
      <c r="SNJ40" s="177"/>
      <c r="SNK40" s="120"/>
      <c r="SNL40" s="177"/>
      <c r="SNM40" s="120"/>
      <c r="SNN40" s="177"/>
      <c r="SNO40" s="120"/>
      <c r="SNP40" s="177"/>
      <c r="SNQ40" s="120"/>
      <c r="SNR40" s="177"/>
      <c r="SNS40" s="120"/>
      <c r="SNT40" s="177"/>
      <c r="SNU40" s="120"/>
      <c r="SNV40" s="177"/>
      <c r="SNW40" s="120"/>
      <c r="SNX40" s="177"/>
      <c r="SNY40" s="120"/>
      <c r="SNZ40" s="177"/>
      <c r="SOA40" s="120"/>
      <c r="SOB40" s="177"/>
      <c r="SOC40" s="120"/>
      <c r="SOD40" s="177"/>
      <c r="SOE40" s="120"/>
      <c r="SOF40" s="177"/>
      <c r="SOG40" s="120"/>
      <c r="SOH40" s="177"/>
      <c r="SOI40" s="120"/>
      <c r="SOJ40" s="177"/>
      <c r="SOK40" s="120"/>
      <c r="SOL40" s="177"/>
      <c r="SOM40" s="120"/>
      <c r="SON40" s="177"/>
      <c r="SOO40" s="120"/>
      <c r="SOP40" s="177"/>
      <c r="SOQ40" s="120"/>
      <c r="SOR40" s="177"/>
      <c r="SOS40" s="120"/>
      <c r="SOT40" s="177"/>
      <c r="SOU40" s="120"/>
      <c r="SOV40" s="177"/>
      <c r="SOW40" s="120"/>
      <c r="SOX40" s="177"/>
      <c r="SOY40" s="120"/>
      <c r="SOZ40" s="177"/>
      <c r="SPA40" s="120"/>
      <c r="SPB40" s="177"/>
      <c r="SPC40" s="120"/>
      <c r="SPD40" s="177"/>
      <c r="SPE40" s="120"/>
      <c r="SPF40" s="177"/>
      <c r="SPG40" s="120"/>
      <c r="SPH40" s="177"/>
      <c r="SPI40" s="120"/>
      <c r="SPJ40" s="177"/>
      <c r="SPK40" s="120"/>
      <c r="SPL40" s="177"/>
      <c r="SPM40" s="120"/>
      <c r="SPN40" s="177"/>
      <c r="SPO40" s="120"/>
      <c r="SPP40" s="177"/>
      <c r="SPQ40" s="120"/>
      <c r="SPR40" s="177"/>
      <c r="SPS40" s="120"/>
      <c r="SPT40" s="177"/>
      <c r="SPU40" s="120"/>
      <c r="SPV40" s="177"/>
      <c r="SPW40" s="120"/>
      <c r="SPX40" s="177"/>
      <c r="SPY40" s="120"/>
      <c r="SPZ40" s="177"/>
      <c r="SQA40" s="120"/>
      <c r="SQB40" s="177"/>
      <c r="SQC40" s="120"/>
      <c r="SQD40" s="177"/>
      <c r="SQE40" s="120"/>
      <c r="SQF40" s="177"/>
      <c r="SQG40" s="120"/>
      <c r="SQH40" s="177"/>
      <c r="SQI40" s="120"/>
      <c r="SQJ40" s="177"/>
      <c r="SQK40" s="120"/>
      <c r="SQL40" s="177"/>
      <c r="SQM40" s="120"/>
      <c r="SQN40" s="177"/>
      <c r="SQO40" s="120"/>
      <c r="SQP40" s="177"/>
      <c r="SQQ40" s="120"/>
      <c r="SQR40" s="177"/>
      <c r="SQS40" s="120"/>
      <c r="SQT40" s="177"/>
      <c r="SQU40" s="120"/>
      <c r="SQV40" s="177"/>
      <c r="SQW40" s="120"/>
      <c r="SQX40" s="177"/>
      <c r="SQY40" s="120"/>
      <c r="SQZ40" s="177"/>
      <c r="SRA40" s="120"/>
      <c r="SRB40" s="177"/>
      <c r="SRC40" s="120"/>
      <c r="SRD40" s="177"/>
      <c r="SRE40" s="120"/>
      <c r="SRF40" s="177"/>
      <c r="SRG40" s="120"/>
      <c r="SRH40" s="177"/>
      <c r="SRI40" s="120"/>
      <c r="SRJ40" s="177"/>
      <c r="SRK40" s="120"/>
      <c r="SRL40" s="177"/>
      <c r="SRM40" s="120"/>
      <c r="SRN40" s="177"/>
      <c r="SRO40" s="120"/>
      <c r="SRP40" s="177"/>
      <c r="SRQ40" s="120"/>
      <c r="SRR40" s="177"/>
      <c r="SRS40" s="120"/>
      <c r="SRT40" s="177"/>
      <c r="SRU40" s="120"/>
      <c r="SRV40" s="177"/>
      <c r="SRW40" s="120"/>
      <c r="SRX40" s="177"/>
      <c r="SRY40" s="120"/>
      <c r="SRZ40" s="177"/>
      <c r="SSA40" s="120"/>
      <c r="SSB40" s="177"/>
      <c r="SSC40" s="120"/>
      <c r="SSD40" s="177"/>
      <c r="SSE40" s="120"/>
      <c r="SSF40" s="177"/>
      <c r="SSG40" s="120"/>
      <c r="SSH40" s="177"/>
      <c r="SSI40" s="120"/>
      <c r="SSJ40" s="177"/>
      <c r="SSK40" s="120"/>
      <c r="SSL40" s="177"/>
      <c r="SSM40" s="120"/>
      <c r="SSN40" s="177"/>
      <c r="SSO40" s="120"/>
      <c r="SSP40" s="177"/>
      <c r="SSQ40" s="120"/>
      <c r="SSR40" s="177"/>
      <c r="SSS40" s="120"/>
      <c r="SST40" s="177"/>
      <c r="SSU40" s="120"/>
      <c r="SSV40" s="177"/>
      <c r="SSW40" s="120"/>
      <c r="SSX40" s="177"/>
      <c r="SSY40" s="120"/>
      <c r="SSZ40" s="177"/>
      <c r="STA40" s="120"/>
      <c r="STB40" s="177"/>
      <c r="STC40" s="120"/>
      <c r="STD40" s="177"/>
      <c r="STE40" s="120"/>
      <c r="STF40" s="177"/>
      <c r="STG40" s="120"/>
      <c r="STH40" s="177"/>
      <c r="STI40" s="120"/>
      <c r="STJ40" s="177"/>
      <c r="STK40" s="120"/>
      <c r="STL40" s="177"/>
      <c r="STM40" s="120"/>
      <c r="STN40" s="177"/>
      <c r="STO40" s="120"/>
      <c r="STP40" s="177"/>
      <c r="STQ40" s="120"/>
      <c r="STR40" s="177"/>
      <c r="STS40" s="120"/>
      <c r="STT40" s="177"/>
      <c r="STU40" s="120"/>
      <c r="STV40" s="177"/>
      <c r="STW40" s="120"/>
      <c r="STX40" s="177"/>
      <c r="STY40" s="120"/>
      <c r="STZ40" s="177"/>
      <c r="SUA40" s="120"/>
      <c r="SUB40" s="177"/>
      <c r="SUC40" s="120"/>
      <c r="SUD40" s="177"/>
      <c r="SUE40" s="120"/>
      <c r="SUF40" s="177"/>
      <c r="SUG40" s="120"/>
      <c r="SUH40" s="177"/>
      <c r="SUI40" s="120"/>
      <c r="SUJ40" s="177"/>
      <c r="SUK40" s="120"/>
      <c r="SUL40" s="177"/>
      <c r="SUM40" s="120"/>
      <c r="SUN40" s="177"/>
      <c r="SUO40" s="120"/>
      <c r="SUP40" s="177"/>
      <c r="SUQ40" s="120"/>
      <c r="SUR40" s="177"/>
      <c r="SUS40" s="120"/>
      <c r="SUT40" s="177"/>
      <c r="SUU40" s="120"/>
      <c r="SUV40" s="177"/>
      <c r="SUW40" s="120"/>
      <c r="SUX40" s="177"/>
      <c r="SUY40" s="120"/>
      <c r="SUZ40" s="177"/>
      <c r="SVA40" s="120"/>
      <c r="SVB40" s="177"/>
      <c r="SVC40" s="120"/>
      <c r="SVD40" s="177"/>
      <c r="SVE40" s="120"/>
      <c r="SVF40" s="177"/>
      <c r="SVG40" s="120"/>
      <c r="SVH40" s="177"/>
      <c r="SVI40" s="120"/>
      <c r="SVJ40" s="177"/>
      <c r="SVK40" s="120"/>
      <c r="SVL40" s="177"/>
      <c r="SVM40" s="120"/>
      <c r="SVN40" s="177"/>
      <c r="SVO40" s="120"/>
      <c r="SVP40" s="177"/>
      <c r="SVQ40" s="120"/>
      <c r="SVR40" s="177"/>
      <c r="SVS40" s="120"/>
      <c r="SVT40" s="177"/>
      <c r="SVU40" s="120"/>
      <c r="SVV40" s="177"/>
      <c r="SVW40" s="120"/>
      <c r="SVX40" s="177"/>
      <c r="SVY40" s="120"/>
      <c r="SVZ40" s="177"/>
      <c r="SWA40" s="120"/>
      <c r="SWB40" s="177"/>
      <c r="SWC40" s="120"/>
      <c r="SWD40" s="177"/>
      <c r="SWE40" s="120"/>
      <c r="SWF40" s="177"/>
      <c r="SWG40" s="120"/>
      <c r="SWH40" s="177"/>
      <c r="SWI40" s="120"/>
      <c r="SWJ40" s="177"/>
      <c r="SWK40" s="120"/>
      <c r="SWL40" s="177"/>
      <c r="SWM40" s="120"/>
      <c r="SWN40" s="177"/>
      <c r="SWO40" s="120"/>
      <c r="SWP40" s="177"/>
      <c r="SWQ40" s="120"/>
      <c r="SWR40" s="177"/>
      <c r="SWS40" s="120"/>
      <c r="SWT40" s="177"/>
      <c r="SWU40" s="120"/>
      <c r="SWV40" s="177"/>
      <c r="SWW40" s="120"/>
      <c r="SWX40" s="177"/>
      <c r="SWY40" s="120"/>
      <c r="SWZ40" s="177"/>
      <c r="SXA40" s="120"/>
      <c r="SXB40" s="177"/>
      <c r="SXC40" s="120"/>
      <c r="SXD40" s="177"/>
      <c r="SXE40" s="120"/>
      <c r="SXF40" s="177"/>
      <c r="SXG40" s="120"/>
      <c r="SXH40" s="177"/>
      <c r="SXI40" s="120"/>
      <c r="SXJ40" s="177"/>
      <c r="SXK40" s="120"/>
      <c r="SXL40" s="177"/>
      <c r="SXM40" s="120"/>
      <c r="SXN40" s="177"/>
      <c r="SXO40" s="120"/>
      <c r="SXP40" s="177"/>
      <c r="SXQ40" s="120"/>
      <c r="SXR40" s="177"/>
      <c r="SXS40" s="120"/>
      <c r="SXT40" s="177"/>
      <c r="SXU40" s="120"/>
      <c r="SXV40" s="177"/>
      <c r="SXW40" s="120"/>
      <c r="SXX40" s="177"/>
      <c r="SXY40" s="120"/>
      <c r="SXZ40" s="177"/>
      <c r="SYA40" s="120"/>
      <c r="SYB40" s="177"/>
      <c r="SYC40" s="120"/>
      <c r="SYD40" s="177"/>
      <c r="SYE40" s="120"/>
      <c r="SYF40" s="177"/>
      <c r="SYG40" s="120"/>
      <c r="SYH40" s="177"/>
      <c r="SYI40" s="120"/>
      <c r="SYJ40" s="177"/>
      <c r="SYK40" s="120"/>
      <c r="SYL40" s="177"/>
      <c r="SYM40" s="120"/>
      <c r="SYN40" s="177"/>
      <c r="SYO40" s="120"/>
      <c r="SYP40" s="177"/>
      <c r="SYQ40" s="120"/>
      <c r="SYR40" s="177"/>
      <c r="SYS40" s="120"/>
      <c r="SYT40" s="177"/>
      <c r="SYU40" s="120"/>
      <c r="SYV40" s="177"/>
      <c r="SYW40" s="120"/>
      <c r="SYX40" s="177"/>
      <c r="SYY40" s="120"/>
      <c r="SYZ40" s="177"/>
      <c r="SZA40" s="120"/>
      <c r="SZB40" s="177"/>
      <c r="SZC40" s="120"/>
      <c r="SZD40" s="177"/>
      <c r="SZE40" s="120"/>
      <c r="SZF40" s="177"/>
      <c r="SZG40" s="120"/>
      <c r="SZH40" s="177"/>
      <c r="SZI40" s="120"/>
      <c r="SZJ40" s="177"/>
      <c r="SZK40" s="120"/>
      <c r="SZL40" s="177"/>
      <c r="SZM40" s="120"/>
      <c r="SZN40" s="177"/>
      <c r="SZO40" s="120"/>
      <c r="SZP40" s="177"/>
      <c r="SZQ40" s="120"/>
      <c r="SZR40" s="177"/>
      <c r="SZS40" s="120"/>
      <c r="SZT40" s="177"/>
      <c r="SZU40" s="120"/>
      <c r="SZV40" s="177"/>
      <c r="SZW40" s="120"/>
      <c r="SZX40" s="177"/>
      <c r="SZY40" s="120"/>
      <c r="SZZ40" s="177"/>
      <c r="TAA40" s="120"/>
      <c r="TAB40" s="177"/>
      <c r="TAC40" s="120"/>
      <c r="TAD40" s="177"/>
      <c r="TAE40" s="120"/>
      <c r="TAF40" s="177"/>
      <c r="TAG40" s="120"/>
      <c r="TAH40" s="177"/>
      <c r="TAI40" s="120"/>
      <c r="TAJ40" s="177"/>
      <c r="TAK40" s="120"/>
      <c r="TAL40" s="177"/>
      <c r="TAM40" s="120"/>
      <c r="TAN40" s="177"/>
      <c r="TAO40" s="120"/>
      <c r="TAP40" s="177"/>
      <c r="TAQ40" s="120"/>
      <c r="TAR40" s="177"/>
      <c r="TAS40" s="120"/>
      <c r="TAT40" s="177"/>
      <c r="TAU40" s="120"/>
      <c r="TAV40" s="177"/>
      <c r="TAW40" s="120"/>
      <c r="TAX40" s="177"/>
      <c r="TAY40" s="120"/>
      <c r="TAZ40" s="177"/>
      <c r="TBA40" s="120"/>
      <c r="TBB40" s="177"/>
      <c r="TBC40" s="120"/>
      <c r="TBD40" s="177"/>
      <c r="TBE40" s="120"/>
      <c r="TBF40" s="177"/>
      <c r="TBG40" s="120"/>
      <c r="TBH40" s="177"/>
      <c r="TBI40" s="120"/>
      <c r="TBJ40" s="177"/>
      <c r="TBK40" s="120"/>
      <c r="TBL40" s="177"/>
      <c r="TBM40" s="120"/>
      <c r="TBN40" s="177"/>
      <c r="TBO40" s="120"/>
      <c r="TBP40" s="177"/>
      <c r="TBQ40" s="120"/>
      <c r="TBR40" s="177"/>
      <c r="TBS40" s="120"/>
      <c r="TBT40" s="177"/>
      <c r="TBU40" s="120"/>
      <c r="TBV40" s="177"/>
      <c r="TBW40" s="120"/>
      <c r="TBX40" s="177"/>
      <c r="TBY40" s="120"/>
      <c r="TBZ40" s="177"/>
      <c r="TCA40" s="120"/>
      <c r="TCB40" s="177"/>
      <c r="TCC40" s="120"/>
      <c r="TCD40" s="177"/>
      <c r="TCE40" s="120"/>
      <c r="TCF40" s="177"/>
      <c r="TCG40" s="120"/>
      <c r="TCH40" s="177"/>
      <c r="TCI40" s="120"/>
      <c r="TCJ40" s="177"/>
      <c r="TCK40" s="120"/>
      <c r="TCL40" s="177"/>
      <c r="TCM40" s="120"/>
      <c r="TCN40" s="177"/>
      <c r="TCO40" s="120"/>
      <c r="TCP40" s="177"/>
      <c r="TCQ40" s="120"/>
      <c r="TCR40" s="177"/>
      <c r="TCS40" s="120"/>
      <c r="TCT40" s="177"/>
      <c r="TCU40" s="120"/>
      <c r="TCV40" s="177"/>
      <c r="TCW40" s="120"/>
      <c r="TCX40" s="177"/>
      <c r="TCY40" s="120"/>
      <c r="TCZ40" s="177"/>
      <c r="TDA40" s="120"/>
      <c r="TDB40" s="177"/>
      <c r="TDC40" s="120"/>
      <c r="TDD40" s="177"/>
      <c r="TDE40" s="120"/>
      <c r="TDF40" s="177"/>
      <c r="TDG40" s="120"/>
      <c r="TDH40" s="177"/>
      <c r="TDI40" s="120"/>
      <c r="TDJ40" s="177"/>
      <c r="TDK40" s="120"/>
      <c r="TDL40" s="177"/>
      <c r="TDM40" s="120"/>
      <c r="TDN40" s="177"/>
      <c r="TDO40" s="120"/>
      <c r="TDP40" s="177"/>
      <c r="TDQ40" s="120"/>
      <c r="TDR40" s="177"/>
      <c r="TDS40" s="120"/>
      <c r="TDT40" s="177"/>
      <c r="TDU40" s="120"/>
      <c r="TDV40" s="177"/>
      <c r="TDW40" s="120"/>
      <c r="TDX40" s="177"/>
      <c r="TDY40" s="120"/>
      <c r="TDZ40" s="177"/>
      <c r="TEA40" s="120"/>
      <c r="TEB40" s="177"/>
      <c r="TEC40" s="120"/>
      <c r="TED40" s="177"/>
      <c r="TEE40" s="120"/>
      <c r="TEF40" s="177"/>
      <c r="TEG40" s="120"/>
      <c r="TEH40" s="177"/>
      <c r="TEI40" s="120"/>
      <c r="TEJ40" s="177"/>
      <c r="TEK40" s="120"/>
      <c r="TEL40" s="177"/>
      <c r="TEM40" s="120"/>
      <c r="TEN40" s="177"/>
      <c r="TEO40" s="120"/>
      <c r="TEP40" s="177"/>
      <c r="TEQ40" s="120"/>
      <c r="TER40" s="177"/>
      <c r="TES40" s="120"/>
      <c r="TET40" s="177"/>
      <c r="TEU40" s="120"/>
      <c r="TEV40" s="177"/>
      <c r="TEW40" s="120"/>
      <c r="TEX40" s="177"/>
      <c r="TEY40" s="120"/>
      <c r="TEZ40" s="177"/>
      <c r="TFA40" s="120"/>
      <c r="TFB40" s="177"/>
      <c r="TFC40" s="120"/>
      <c r="TFD40" s="177"/>
      <c r="TFE40" s="120"/>
      <c r="TFF40" s="177"/>
      <c r="TFG40" s="120"/>
      <c r="TFH40" s="177"/>
      <c r="TFI40" s="120"/>
      <c r="TFJ40" s="177"/>
      <c r="TFK40" s="120"/>
      <c r="TFL40" s="177"/>
      <c r="TFM40" s="120"/>
      <c r="TFN40" s="177"/>
      <c r="TFO40" s="120"/>
      <c r="TFP40" s="177"/>
      <c r="TFQ40" s="120"/>
      <c r="TFR40" s="177"/>
      <c r="TFS40" s="120"/>
      <c r="TFT40" s="177"/>
      <c r="TFU40" s="120"/>
      <c r="TFV40" s="177"/>
      <c r="TFW40" s="120"/>
      <c r="TFX40" s="177"/>
      <c r="TFY40" s="120"/>
      <c r="TFZ40" s="177"/>
      <c r="TGA40" s="120"/>
      <c r="TGB40" s="177"/>
      <c r="TGC40" s="120"/>
      <c r="TGD40" s="177"/>
      <c r="TGE40" s="120"/>
      <c r="TGF40" s="177"/>
      <c r="TGG40" s="120"/>
      <c r="TGH40" s="177"/>
      <c r="TGI40" s="120"/>
      <c r="TGJ40" s="177"/>
      <c r="TGK40" s="120"/>
      <c r="TGL40" s="177"/>
      <c r="TGM40" s="120"/>
      <c r="TGN40" s="177"/>
      <c r="TGO40" s="120"/>
      <c r="TGP40" s="177"/>
      <c r="TGQ40" s="120"/>
      <c r="TGR40" s="177"/>
      <c r="TGS40" s="120"/>
      <c r="TGT40" s="177"/>
      <c r="TGU40" s="120"/>
      <c r="TGV40" s="177"/>
      <c r="TGW40" s="120"/>
      <c r="TGX40" s="177"/>
      <c r="TGY40" s="120"/>
      <c r="TGZ40" s="177"/>
      <c r="THA40" s="120"/>
      <c r="THB40" s="177"/>
      <c r="THC40" s="120"/>
      <c r="THD40" s="177"/>
      <c r="THE40" s="120"/>
      <c r="THF40" s="177"/>
      <c r="THG40" s="120"/>
      <c r="THH40" s="177"/>
      <c r="THI40" s="120"/>
      <c r="THJ40" s="177"/>
      <c r="THK40" s="120"/>
      <c r="THL40" s="177"/>
      <c r="THM40" s="120"/>
      <c r="THN40" s="177"/>
      <c r="THO40" s="120"/>
      <c r="THP40" s="177"/>
      <c r="THQ40" s="120"/>
      <c r="THR40" s="177"/>
      <c r="THS40" s="120"/>
      <c r="THT40" s="177"/>
      <c r="THU40" s="120"/>
      <c r="THV40" s="177"/>
      <c r="THW40" s="120"/>
      <c r="THX40" s="177"/>
      <c r="THY40" s="120"/>
      <c r="THZ40" s="177"/>
      <c r="TIA40" s="120"/>
      <c r="TIB40" s="177"/>
      <c r="TIC40" s="120"/>
      <c r="TID40" s="177"/>
      <c r="TIE40" s="120"/>
      <c r="TIF40" s="177"/>
      <c r="TIG40" s="120"/>
      <c r="TIH40" s="177"/>
      <c r="TII40" s="120"/>
      <c r="TIJ40" s="177"/>
      <c r="TIK40" s="120"/>
      <c r="TIL40" s="177"/>
      <c r="TIM40" s="120"/>
      <c r="TIN40" s="177"/>
      <c r="TIO40" s="120"/>
      <c r="TIP40" s="177"/>
      <c r="TIQ40" s="120"/>
      <c r="TIR40" s="177"/>
      <c r="TIS40" s="120"/>
      <c r="TIT40" s="177"/>
      <c r="TIU40" s="120"/>
      <c r="TIV40" s="177"/>
      <c r="TIW40" s="120"/>
      <c r="TIX40" s="177"/>
      <c r="TIY40" s="120"/>
      <c r="TIZ40" s="177"/>
      <c r="TJA40" s="120"/>
      <c r="TJB40" s="177"/>
      <c r="TJC40" s="120"/>
      <c r="TJD40" s="177"/>
      <c r="TJE40" s="120"/>
      <c r="TJF40" s="177"/>
      <c r="TJG40" s="120"/>
      <c r="TJH40" s="177"/>
      <c r="TJI40" s="120"/>
      <c r="TJJ40" s="177"/>
      <c r="TJK40" s="120"/>
      <c r="TJL40" s="177"/>
      <c r="TJM40" s="120"/>
      <c r="TJN40" s="177"/>
      <c r="TJO40" s="120"/>
      <c r="TJP40" s="177"/>
      <c r="TJQ40" s="120"/>
      <c r="TJR40" s="177"/>
      <c r="TJS40" s="120"/>
      <c r="TJT40" s="177"/>
      <c r="TJU40" s="120"/>
      <c r="TJV40" s="177"/>
      <c r="TJW40" s="120"/>
      <c r="TJX40" s="177"/>
      <c r="TJY40" s="120"/>
      <c r="TJZ40" s="177"/>
      <c r="TKA40" s="120"/>
      <c r="TKB40" s="177"/>
      <c r="TKC40" s="120"/>
      <c r="TKD40" s="177"/>
      <c r="TKE40" s="120"/>
      <c r="TKF40" s="177"/>
      <c r="TKG40" s="120"/>
      <c r="TKH40" s="177"/>
      <c r="TKI40" s="120"/>
      <c r="TKJ40" s="177"/>
      <c r="TKK40" s="120"/>
      <c r="TKL40" s="177"/>
      <c r="TKM40" s="120"/>
      <c r="TKN40" s="177"/>
      <c r="TKO40" s="120"/>
      <c r="TKP40" s="177"/>
      <c r="TKQ40" s="120"/>
      <c r="TKR40" s="177"/>
      <c r="TKS40" s="120"/>
      <c r="TKT40" s="177"/>
      <c r="TKU40" s="120"/>
      <c r="TKV40" s="177"/>
      <c r="TKW40" s="120"/>
      <c r="TKX40" s="177"/>
      <c r="TKY40" s="120"/>
      <c r="TKZ40" s="177"/>
      <c r="TLA40" s="120"/>
      <c r="TLB40" s="177"/>
      <c r="TLC40" s="120"/>
      <c r="TLD40" s="177"/>
      <c r="TLE40" s="120"/>
      <c r="TLF40" s="177"/>
      <c r="TLG40" s="120"/>
      <c r="TLH40" s="177"/>
      <c r="TLI40" s="120"/>
      <c r="TLJ40" s="177"/>
      <c r="TLK40" s="120"/>
      <c r="TLL40" s="177"/>
      <c r="TLM40" s="120"/>
      <c r="TLN40" s="177"/>
      <c r="TLO40" s="120"/>
      <c r="TLP40" s="177"/>
      <c r="TLQ40" s="120"/>
      <c r="TLR40" s="177"/>
      <c r="TLS40" s="120"/>
      <c r="TLT40" s="177"/>
      <c r="TLU40" s="120"/>
      <c r="TLV40" s="177"/>
      <c r="TLW40" s="120"/>
      <c r="TLX40" s="177"/>
      <c r="TLY40" s="120"/>
      <c r="TLZ40" s="177"/>
      <c r="TMA40" s="120"/>
      <c r="TMB40" s="177"/>
      <c r="TMC40" s="120"/>
      <c r="TMD40" s="177"/>
      <c r="TME40" s="120"/>
      <c r="TMF40" s="177"/>
      <c r="TMG40" s="120"/>
      <c r="TMH40" s="177"/>
      <c r="TMI40" s="120"/>
      <c r="TMJ40" s="177"/>
      <c r="TMK40" s="120"/>
      <c r="TML40" s="177"/>
      <c r="TMM40" s="120"/>
      <c r="TMN40" s="177"/>
      <c r="TMO40" s="120"/>
      <c r="TMP40" s="177"/>
      <c r="TMQ40" s="120"/>
      <c r="TMR40" s="177"/>
      <c r="TMS40" s="120"/>
      <c r="TMT40" s="177"/>
      <c r="TMU40" s="120"/>
      <c r="TMV40" s="177"/>
      <c r="TMW40" s="120"/>
      <c r="TMX40" s="177"/>
      <c r="TMY40" s="120"/>
      <c r="TMZ40" s="177"/>
      <c r="TNA40" s="120"/>
      <c r="TNB40" s="177"/>
      <c r="TNC40" s="120"/>
      <c r="TND40" s="177"/>
      <c r="TNE40" s="120"/>
      <c r="TNF40" s="177"/>
      <c r="TNG40" s="120"/>
      <c r="TNH40" s="177"/>
      <c r="TNI40" s="120"/>
      <c r="TNJ40" s="177"/>
      <c r="TNK40" s="120"/>
      <c r="TNL40" s="177"/>
      <c r="TNM40" s="120"/>
      <c r="TNN40" s="177"/>
      <c r="TNO40" s="120"/>
      <c r="TNP40" s="177"/>
      <c r="TNQ40" s="120"/>
      <c r="TNR40" s="177"/>
      <c r="TNS40" s="120"/>
      <c r="TNT40" s="177"/>
      <c r="TNU40" s="120"/>
      <c r="TNV40" s="177"/>
      <c r="TNW40" s="120"/>
      <c r="TNX40" s="177"/>
      <c r="TNY40" s="120"/>
      <c r="TNZ40" s="177"/>
      <c r="TOA40" s="120"/>
      <c r="TOB40" s="177"/>
      <c r="TOC40" s="120"/>
      <c r="TOD40" s="177"/>
      <c r="TOE40" s="120"/>
      <c r="TOF40" s="177"/>
      <c r="TOG40" s="120"/>
      <c r="TOH40" s="177"/>
      <c r="TOI40" s="120"/>
      <c r="TOJ40" s="177"/>
      <c r="TOK40" s="120"/>
      <c r="TOL40" s="177"/>
      <c r="TOM40" s="120"/>
      <c r="TON40" s="177"/>
      <c r="TOO40" s="120"/>
      <c r="TOP40" s="177"/>
      <c r="TOQ40" s="120"/>
      <c r="TOR40" s="177"/>
      <c r="TOS40" s="120"/>
      <c r="TOT40" s="177"/>
      <c r="TOU40" s="120"/>
      <c r="TOV40" s="177"/>
      <c r="TOW40" s="120"/>
      <c r="TOX40" s="177"/>
      <c r="TOY40" s="120"/>
      <c r="TOZ40" s="177"/>
      <c r="TPA40" s="120"/>
      <c r="TPB40" s="177"/>
      <c r="TPC40" s="120"/>
      <c r="TPD40" s="177"/>
      <c r="TPE40" s="120"/>
      <c r="TPF40" s="177"/>
      <c r="TPG40" s="120"/>
      <c r="TPH40" s="177"/>
      <c r="TPI40" s="120"/>
      <c r="TPJ40" s="177"/>
      <c r="TPK40" s="120"/>
      <c r="TPL40" s="177"/>
      <c r="TPM40" s="120"/>
      <c r="TPN40" s="177"/>
      <c r="TPO40" s="120"/>
      <c r="TPP40" s="177"/>
      <c r="TPQ40" s="120"/>
      <c r="TPR40" s="177"/>
      <c r="TPS40" s="120"/>
      <c r="TPT40" s="177"/>
      <c r="TPU40" s="120"/>
      <c r="TPV40" s="177"/>
      <c r="TPW40" s="120"/>
      <c r="TPX40" s="177"/>
      <c r="TPY40" s="120"/>
      <c r="TPZ40" s="177"/>
      <c r="TQA40" s="120"/>
      <c r="TQB40" s="177"/>
      <c r="TQC40" s="120"/>
      <c r="TQD40" s="177"/>
      <c r="TQE40" s="120"/>
      <c r="TQF40" s="177"/>
      <c r="TQG40" s="120"/>
      <c r="TQH40" s="177"/>
      <c r="TQI40" s="120"/>
      <c r="TQJ40" s="177"/>
      <c r="TQK40" s="120"/>
      <c r="TQL40" s="177"/>
      <c r="TQM40" s="120"/>
      <c r="TQN40" s="177"/>
      <c r="TQO40" s="120"/>
      <c r="TQP40" s="177"/>
      <c r="TQQ40" s="120"/>
      <c r="TQR40" s="177"/>
      <c r="TQS40" s="120"/>
      <c r="TQT40" s="177"/>
      <c r="TQU40" s="120"/>
      <c r="TQV40" s="177"/>
      <c r="TQW40" s="120"/>
      <c r="TQX40" s="177"/>
      <c r="TQY40" s="120"/>
      <c r="TQZ40" s="177"/>
      <c r="TRA40" s="120"/>
      <c r="TRB40" s="177"/>
      <c r="TRC40" s="120"/>
      <c r="TRD40" s="177"/>
      <c r="TRE40" s="120"/>
      <c r="TRF40" s="177"/>
      <c r="TRG40" s="120"/>
      <c r="TRH40" s="177"/>
      <c r="TRI40" s="120"/>
      <c r="TRJ40" s="177"/>
      <c r="TRK40" s="120"/>
      <c r="TRL40" s="177"/>
      <c r="TRM40" s="120"/>
      <c r="TRN40" s="177"/>
      <c r="TRO40" s="120"/>
      <c r="TRP40" s="177"/>
      <c r="TRQ40" s="120"/>
      <c r="TRR40" s="177"/>
      <c r="TRS40" s="120"/>
      <c r="TRT40" s="177"/>
      <c r="TRU40" s="120"/>
      <c r="TRV40" s="177"/>
      <c r="TRW40" s="120"/>
      <c r="TRX40" s="177"/>
      <c r="TRY40" s="120"/>
      <c r="TRZ40" s="177"/>
      <c r="TSA40" s="120"/>
      <c r="TSB40" s="177"/>
      <c r="TSC40" s="120"/>
      <c r="TSD40" s="177"/>
      <c r="TSE40" s="120"/>
      <c r="TSF40" s="177"/>
      <c r="TSG40" s="120"/>
      <c r="TSH40" s="177"/>
      <c r="TSI40" s="120"/>
      <c r="TSJ40" s="177"/>
      <c r="TSK40" s="120"/>
      <c r="TSL40" s="177"/>
      <c r="TSM40" s="120"/>
      <c r="TSN40" s="177"/>
      <c r="TSO40" s="120"/>
      <c r="TSP40" s="177"/>
      <c r="TSQ40" s="120"/>
      <c r="TSR40" s="177"/>
      <c r="TSS40" s="120"/>
      <c r="TST40" s="177"/>
      <c r="TSU40" s="120"/>
      <c r="TSV40" s="177"/>
      <c r="TSW40" s="120"/>
      <c r="TSX40" s="177"/>
      <c r="TSY40" s="120"/>
      <c r="TSZ40" s="177"/>
      <c r="TTA40" s="120"/>
      <c r="TTB40" s="177"/>
      <c r="TTC40" s="120"/>
      <c r="TTD40" s="177"/>
      <c r="TTE40" s="120"/>
      <c r="TTF40" s="177"/>
      <c r="TTG40" s="120"/>
      <c r="TTH40" s="177"/>
      <c r="TTI40" s="120"/>
      <c r="TTJ40" s="177"/>
      <c r="TTK40" s="120"/>
      <c r="TTL40" s="177"/>
      <c r="TTM40" s="120"/>
      <c r="TTN40" s="177"/>
      <c r="TTO40" s="120"/>
      <c r="TTP40" s="177"/>
      <c r="TTQ40" s="120"/>
      <c r="TTR40" s="177"/>
      <c r="TTS40" s="120"/>
      <c r="TTT40" s="177"/>
      <c r="TTU40" s="120"/>
      <c r="TTV40" s="177"/>
      <c r="TTW40" s="120"/>
      <c r="TTX40" s="177"/>
      <c r="TTY40" s="120"/>
      <c r="TTZ40" s="177"/>
      <c r="TUA40" s="120"/>
      <c r="TUB40" s="177"/>
      <c r="TUC40" s="120"/>
      <c r="TUD40" s="177"/>
      <c r="TUE40" s="120"/>
      <c r="TUF40" s="177"/>
      <c r="TUG40" s="120"/>
      <c r="TUH40" s="177"/>
      <c r="TUI40" s="120"/>
      <c r="TUJ40" s="177"/>
      <c r="TUK40" s="120"/>
      <c r="TUL40" s="177"/>
      <c r="TUM40" s="120"/>
      <c r="TUN40" s="177"/>
      <c r="TUO40" s="120"/>
      <c r="TUP40" s="177"/>
      <c r="TUQ40" s="120"/>
      <c r="TUR40" s="177"/>
      <c r="TUS40" s="120"/>
      <c r="TUT40" s="177"/>
      <c r="TUU40" s="120"/>
      <c r="TUV40" s="177"/>
      <c r="TUW40" s="120"/>
      <c r="TUX40" s="177"/>
      <c r="TUY40" s="120"/>
      <c r="TUZ40" s="177"/>
      <c r="TVA40" s="120"/>
      <c r="TVB40" s="177"/>
      <c r="TVC40" s="120"/>
      <c r="TVD40" s="177"/>
      <c r="TVE40" s="120"/>
      <c r="TVF40" s="177"/>
      <c r="TVG40" s="120"/>
      <c r="TVH40" s="177"/>
      <c r="TVI40" s="120"/>
      <c r="TVJ40" s="177"/>
      <c r="TVK40" s="120"/>
      <c r="TVL40" s="177"/>
      <c r="TVM40" s="120"/>
      <c r="TVN40" s="177"/>
      <c r="TVO40" s="120"/>
      <c r="TVP40" s="177"/>
      <c r="TVQ40" s="120"/>
      <c r="TVR40" s="177"/>
      <c r="TVS40" s="120"/>
      <c r="TVT40" s="177"/>
      <c r="TVU40" s="120"/>
      <c r="TVV40" s="177"/>
      <c r="TVW40" s="120"/>
      <c r="TVX40" s="177"/>
      <c r="TVY40" s="120"/>
      <c r="TVZ40" s="177"/>
      <c r="TWA40" s="120"/>
      <c r="TWB40" s="177"/>
      <c r="TWC40" s="120"/>
      <c r="TWD40" s="177"/>
      <c r="TWE40" s="120"/>
      <c r="TWF40" s="177"/>
      <c r="TWG40" s="120"/>
      <c r="TWH40" s="177"/>
      <c r="TWI40" s="120"/>
      <c r="TWJ40" s="177"/>
      <c r="TWK40" s="120"/>
      <c r="TWL40" s="177"/>
      <c r="TWM40" s="120"/>
      <c r="TWN40" s="177"/>
      <c r="TWO40" s="120"/>
      <c r="TWP40" s="177"/>
      <c r="TWQ40" s="120"/>
      <c r="TWR40" s="177"/>
      <c r="TWS40" s="120"/>
      <c r="TWT40" s="177"/>
      <c r="TWU40" s="120"/>
      <c r="TWV40" s="177"/>
      <c r="TWW40" s="120"/>
      <c r="TWX40" s="177"/>
      <c r="TWY40" s="120"/>
      <c r="TWZ40" s="177"/>
      <c r="TXA40" s="120"/>
      <c r="TXB40" s="177"/>
      <c r="TXC40" s="120"/>
      <c r="TXD40" s="177"/>
      <c r="TXE40" s="120"/>
      <c r="TXF40" s="177"/>
      <c r="TXG40" s="120"/>
      <c r="TXH40" s="177"/>
      <c r="TXI40" s="120"/>
      <c r="TXJ40" s="177"/>
      <c r="TXK40" s="120"/>
      <c r="TXL40" s="177"/>
      <c r="TXM40" s="120"/>
      <c r="TXN40" s="177"/>
      <c r="TXO40" s="120"/>
      <c r="TXP40" s="177"/>
      <c r="TXQ40" s="120"/>
      <c r="TXR40" s="177"/>
      <c r="TXS40" s="120"/>
      <c r="TXT40" s="177"/>
      <c r="TXU40" s="120"/>
      <c r="TXV40" s="177"/>
      <c r="TXW40" s="120"/>
      <c r="TXX40" s="177"/>
      <c r="TXY40" s="120"/>
      <c r="TXZ40" s="177"/>
      <c r="TYA40" s="120"/>
      <c r="TYB40" s="177"/>
      <c r="TYC40" s="120"/>
      <c r="TYD40" s="177"/>
      <c r="TYE40" s="120"/>
      <c r="TYF40" s="177"/>
      <c r="TYG40" s="120"/>
      <c r="TYH40" s="177"/>
      <c r="TYI40" s="120"/>
      <c r="TYJ40" s="177"/>
      <c r="TYK40" s="120"/>
      <c r="TYL40" s="177"/>
      <c r="TYM40" s="120"/>
      <c r="TYN40" s="177"/>
      <c r="TYO40" s="120"/>
      <c r="TYP40" s="177"/>
      <c r="TYQ40" s="120"/>
      <c r="TYR40" s="177"/>
      <c r="TYS40" s="120"/>
      <c r="TYT40" s="177"/>
      <c r="TYU40" s="120"/>
      <c r="TYV40" s="177"/>
      <c r="TYW40" s="120"/>
      <c r="TYX40" s="177"/>
      <c r="TYY40" s="120"/>
      <c r="TYZ40" s="177"/>
      <c r="TZA40" s="120"/>
      <c r="TZB40" s="177"/>
      <c r="TZC40" s="120"/>
      <c r="TZD40" s="177"/>
      <c r="TZE40" s="120"/>
      <c r="TZF40" s="177"/>
      <c r="TZG40" s="120"/>
      <c r="TZH40" s="177"/>
      <c r="TZI40" s="120"/>
      <c r="TZJ40" s="177"/>
      <c r="TZK40" s="120"/>
      <c r="TZL40" s="177"/>
      <c r="TZM40" s="120"/>
      <c r="TZN40" s="177"/>
      <c r="TZO40" s="120"/>
      <c r="TZP40" s="177"/>
      <c r="TZQ40" s="120"/>
      <c r="TZR40" s="177"/>
      <c r="TZS40" s="120"/>
      <c r="TZT40" s="177"/>
      <c r="TZU40" s="120"/>
      <c r="TZV40" s="177"/>
      <c r="TZW40" s="120"/>
      <c r="TZX40" s="177"/>
      <c r="TZY40" s="120"/>
      <c r="TZZ40" s="177"/>
      <c r="UAA40" s="120"/>
      <c r="UAB40" s="177"/>
      <c r="UAC40" s="120"/>
      <c r="UAD40" s="177"/>
      <c r="UAE40" s="120"/>
      <c r="UAF40" s="177"/>
      <c r="UAG40" s="120"/>
      <c r="UAH40" s="177"/>
      <c r="UAI40" s="120"/>
      <c r="UAJ40" s="177"/>
      <c r="UAK40" s="120"/>
      <c r="UAL40" s="177"/>
      <c r="UAM40" s="120"/>
      <c r="UAN40" s="177"/>
      <c r="UAO40" s="120"/>
      <c r="UAP40" s="177"/>
      <c r="UAQ40" s="120"/>
      <c r="UAR40" s="177"/>
      <c r="UAS40" s="120"/>
      <c r="UAT40" s="177"/>
      <c r="UAU40" s="120"/>
      <c r="UAV40" s="177"/>
      <c r="UAW40" s="120"/>
      <c r="UAX40" s="177"/>
      <c r="UAY40" s="120"/>
      <c r="UAZ40" s="177"/>
      <c r="UBA40" s="120"/>
      <c r="UBB40" s="177"/>
      <c r="UBC40" s="120"/>
      <c r="UBD40" s="177"/>
      <c r="UBE40" s="120"/>
      <c r="UBF40" s="177"/>
      <c r="UBG40" s="120"/>
      <c r="UBH40" s="177"/>
      <c r="UBI40" s="120"/>
      <c r="UBJ40" s="177"/>
      <c r="UBK40" s="120"/>
      <c r="UBL40" s="177"/>
      <c r="UBM40" s="120"/>
      <c r="UBN40" s="177"/>
      <c r="UBO40" s="120"/>
      <c r="UBP40" s="177"/>
      <c r="UBQ40" s="120"/>
      <c r="UBR40" s="177"/>
      <c r="UBS40" s="120"/>
      <c r="UBT40" s="177"/>
      <c r="UBU40" s="120"/>
      <c r="UBV40" s="177"/>
      <c r="UBW40" s="120"/>
      <c r="UBX40" s="177"/>
      <c r="UBY40" s="120"/>
      <c r="UBZ40" s="177"/>
      <c r="UCA40" s="120"/>
      <c r="UCB40" s="177"/>
      <c r="UCC40" s="120"/>
      <c r="UCD40" s="177"/>
      <c r="UCE40" s="120"/>
      <c r="UCF40" s="177"/>
      <c r="UCG40" s="120"/>
      <c r="UCH40" s="177"/>
      <c r="UCI40" s="120"/>
      <c r="UCJ40" s="177"/>
      <c r="UCK40" s="120"/>
      <c r="UCL40" s="177"/>
      <c r="UCM40" s="120"/>
      <c r="UCN40" s="177"/>
      <c r="UCO40" s="120"/>
      <c r="UCP40" s="177"/>
      <c r="UCQ40" s="120"/>
      <c r="UCR40" s="177"/>
      <c r="UCS40" s="120"/>
      <c r="UCT40" s="177"/>
      <c r="UCU40" s="120"/>
      <c r="UCV40" s="177"/>
      <c r="UCW40" s="120"/>
      <c r="UCX40" s="177"/>
      <c r="UCY40" s="120"/>
      <c r="UCZ40" s="177"/>
      <c r="UDA40" s="120"/>
      <c r="UDB40" s="177"/>
      <c r="UDC40" s="120"/>
      <c r="UDD40" s="177"/>
      <c r="UDE40" s="120"/>
      <c r="UDF40" s="177"/>
      <c r="UDG40" s="120"/>
      <c r="UDH40" s="177"/>
      <c r="UDI40" s="120"/>
      <c r="UDJ40" s="177"/>
      <c r="UDK40" s="120"/>
      <c r="UDL40" s="177"/>
      <c r="UDM40" s="120"/>
      <c r="UDN40" s="177"/>
      <c r="UDO40" s="120"/>
      <c r="UDP40" s="177"/>
      <c r="UDQ40" s="120"/>
      <c r="UDR40" s="177"/>
      <c r="UDS40" s="120"/>
      <c r="UDT40" s="177"/>
      <c r="UDU40" s="120"/>
      <c r="UDV40" s="177"/>
      <c r="UDW40" s="120"/>
      <c r="UDX40" s="177"/>
      <c r="UDY40" s="120"/>
      <c r="UDZ40" s="177"/>
      <c r="UEA40" s="120"/>
      <c r="UEB40" s="177"/>
      <c r="UEC40" s="120"/>
      <c r="UED40" s="177"/>
      <c r="UEE40" s="120"/>
      <c r="UEF40" s="177"/>
      <c r="UEG40" s="120"/>
      <c r="UEH40" s="177"/>
      <c r="UEI40" s="120"/>
      <c r="UEJ40" s="177"/>
      <c r="UEK40" s="120"/>
      <c r="UEL40" s="177"/>
      <c r="UEM40" s="120"/>
      <c r="UEN40" s="177"/>
      <c r="UEO40" s="120"/>
      <c r="UEP40" s="177"/>
      <c r="UEQ40" s="120"/>
      <c r="UER40" s="177"/>
      <c r="UES40" s="120"/>
      <c r="UET40" s="177"/>
      <c r="UEU40" s="120"/>
      <c r="UEV40" s="177"/>
      <c r="UEW40" s="120"/>
      <c r="UEX40" s="177"/>
      <c r="UEY40" s="120"/>
      <c r="UEZ40" s="177"/>
      <c r="UFA40" s="120"/>
      <c r="UFB40" s="177"/>
      <c r="UFC40" s="120"/>
      <c r="UFD40" s="177"/>
      <c r="UFE40" s="120"/>
      <c r="UFF40" s="177"/>
      <c r="UFG40" s="120"/>
      <c r="UFH40" s="177"/>
      <c r="UFI40" s="120"/>
      <c r="UFJ40" s="177"/>
      <c r="UFK40" s="120"/>
      <c r="UFL40" s="177"/>
      <c r="UFM40" s="120"/>
      <c r="UFN40" s="177"/>
      <c r="UFO40" s="120"/>
      <c r="UFP40" s="177"/>
      <c r="UFQ40" s="120"/>
      <c r="UFR40" s="177"/>
      <c r="UFS40" s="120"/>
      <c r="UFT40" s="177"/>
      <c r="UFU40" s="120"/>
      <c r="UFV40" s="177"/>
      <c r="UFW40" s="120"/>
      <c r="UFX40" s="177"/>
      <c r="UFY40" s="120"/>
      <c r="UFZ40" s="177"/>
      <c r="UGA40" s="120"/>
      <c r="UGB40" s="177"/>
      <c r="UGC40" s="120"/>
      <c r="UGD40" s="177"/>
      <c r="UGE40" s="120"/>
      <c r="UGF40" s="177"/>
      <c r="UGG40" s="120"/>
      <c r="UGH40" s="177"/>
      <c r="UGI40" s="120"/>
      <c r="UGJ40" s="177"/>
      <c r="UGK40" s="120"/>
      <c r="UGL40" s="177"/>
      <c r="UGM40" s="120"/>
      <c r="UGN40" s="177"/>
      <c r="UGO40" s="120"/>
      <c r="UGP40" s="177"/>
      <c r="UGQ40" s="120"/>
      <c r="UGR40" s="177"/>
      <c r="UGS40" s="120"/>
      <c r="UGT40" s="177"/>
      <c r="UGU40" s="120"/>
      <c r="UGV40" s="177"/>
      <c r="UGW40" s="120"/>
      <c r="UGX40" s="177"/>
      <c r="UGY40" s="120"/>
      <c r="UGZ40" s="177"/>
      <c r="UHA40" s="120"/>
      <c r="UHB40" s="177"/>
      <c r="UHC40" s="120"/>
      <c r="UHD40" s="177"/>
      <c r="UHE40" s="120"/>
      <c r="UHF40" s="177"/>
      <c r="UHG40" s="120"/>
      <c r="UHH40" s="177"/>
      <c r="UHI40" s="120"/>
      <c r="UHJ40" s="177"/>
      <c r="UHK40" s="120"/>
      <c r="UHL40" s="177"/>
      <c r="UHM40" s="120"/>
      <c r="UHN40" s="177"/>
      <c r="UHO40" s="120"/>
      <c r="UHP40" s="177"/>
      <c r="UHQ40" s="120"/>
      <c r="UHR40" s="177"/>
      <c r="UHS40" s="120"/>
      <c r="UHT40" s="177"/>
      <c r="UHU40" s="120"/>
      <c r="UHV40" s="177"/>
      <c r="UHW40" s="120"/>
      <c r="UHX40" s="177"/>
      <c r="UHY40" s="120"/>
      <c r="UHZ40" s="177"/>
      <c r="UIA40" s="120"/>
      <c r="UIB40" s="177"/>
      <c r="UIC40" s="120"/>
      <c r="UID40" s="177"/>
      <c r="UIE40" s="120"/>
      <c r="UIF40" s="177"/>
      <c r="UIG40" s="120"/>
      <c r="UIH40" s="177"/>
      <c r="UII40" s="120"/>
      <c r="UIJ40" s="177"/>
      <c r="UIK40" s="120"/>
      <c r="UIL40" s="177"/>
      <c r="UIM40" s="120"/>
      <c r="UIN40" s="177"/>
      <c r="UIO40" s="120"/>
      <c r="UIP40" s="177"/>
      <c r="UIQ40" s="120"/>
      <c r="UIR40" s="177"/>
      <c r="UIS40" s="120"/>
      <c r="UIT40" s="177"/>
      <c r="UIU40" s="120"/>
      <c r="UIV40" s="177"/>
      <c r="UIW40" s="120"/>
      <c r="UIX40" s="177"/>
      <c r="UIY40" s="120"/>
      <c r="UIZ40" s="177"/>
      <c r="UJA40" s="120"/>
      <c r="UJB40" s="177"/>
      <c r="UJC40" s="120"/>
      <c r="UJD40" s="177"/>
      <c r="UJE40" s="120"/>
      <c r="UJF40" s="177"/>
      <c r="UJG40" s="120"/>
      <c r="UJH40" s="177"/>
      <c r="UJI40" s="120"/>
      <c r="UJJ40" s="177"/>
      <c r="UJK40" s="120"/>
      <c r="UJL40" s="177"/>
      <c r="UJM40" s="120"/>
      <c r="UJN40" s="177"/>
      <c r="UJO40" s="120"/>
      <c r="UJP40" s="177"/>
      <c r="UJQ40" s="120"/>
      <c r="UJR40" s="177"/>
      <c r="UJS40" s="120"/>
      <c r="UJT40" s="177"/>
      <c r="UJU40" s="120"/>
      <c r="UJV40" s="177"/>
      <c r="UJW40" s="120"/>
      <c r="UJX40" s="177"/>
      <c r="UJY40" s="120"/>
      <c r="UJZ40" s="177"/>
      <c r="UKA40" s="120"/>
      <c r="UKB40" s="177"/>
      <c r="UKC40" s="120"/>
      <c r="UKD40" s="177"/>
      <c r="UKE40" s="120"/>
      <c r="UKF40" s="177"/>
      <c r="UKG40" s="120"/>
      <c r="UKH40" s="177"/>
      <c r="UKI40" s="120"/>
      <c r="UKJ40" s="177"/>
      <c r="UKK40" s="120"/>
      <c r="UKL40" s="177"/>
      <c r="UKM40" s="120"/>
      <c r="UKN40" s="177"/>
      <c r="UKO40" s="120"/>
      <c r="UKP40" s="177"/>
      <c r="UKQ40" s="120"/>
      <c r="UKR40" s="177"/>
      <c r="UKS40" s="120"/>
      <c r="UKT40" s="177"/>
      <c r="UKU40" s="120"/>
      <c r="UKV40" s="177"/>
      <c r="UKW40" s="120"/>
      <c r="UKX40" s="177"/>
      <c r="UKY40" s="120"/>
      <c r="UKZ40" s="177"/>
      <c r="ULA40" s="120"/>
      <c r="ULB40" s="177"/>
      <c r="ULC40" s="120"/>
      <c r="ULD40" s="177"/>
      <c r="ULE40" s="120"/>
      <c r="ULF40" s="177"/>
      <c r="ULG40" s="120"/>
      <c r="ULH40" s="177"/>
      <c r="ULI40" s="120"/>
      <c r="ULJ40" s="177"/>
      <c r="ULK40" s="120"/>
      <c r="ULL40" s="177"/>
      <c r="ULM40" s="120"/>
      <c r="ULN40" s="177"/>
      <c r="ULO40" s="120"/>
      <c r="ULP40" s="177"/>
      <c r="ULQ40" s="120"/>
      <c r="ULR40" s="177"/>
      <c r="ULS40" s="120"/>
      <c r="ULT40" s="177"/>
      <c r="ULU40" s="120"/>
      <c r="ULV40" s="177"/>
      <c r="ULW40" s="120"/>
      <c r="ULX40" s="177"/>
      <c r="ULY40" s="120"/>
      <c r="ULZ40" s="177"/>
      <c r="UMA40" s="120"/>
      <c r="UMB40" s="177"/>
      <c r="UMC40" s="120"/>
      <c r="UMD40" s="177"/>
      <c r="UME40" s="120"/>
      <c r="UMF40" s="177"/>
      <c r="UMG40" s="120"/>
      <c r="UMH40" s="177"/>
      <c r="UMI40" s="120"/>
      <c r="UMJ40" s="177"/>
      <c r="UMK40" s="120"/>
      <c r="UML40" s="177"/>
      <c r="UMM40" s="120"/>
      <c r="UMN40" s="177"/>
      <c r="UMO40" s="120"/>
      <c r="UMP40" s="177"/>
      <c r="UMQ40" s="120"/>
      <c r="UMR40" s="177"/>
      <c r="UMS40" s="120"/>
      <c r="UMT40" s="177"/>
      <c r="UMU40" s="120"/>
      <c r="UMV40" s="177"/>
      <c r="UMW40" s="120"/>
      <c r="UMX40" s="177"/>
      <c r="UMY40" s="120"/>
      <c r="UMZ40" s="177"/>
      <c r="UNA40" s="120"/>
      <c r="UNB40" s="177"/>
      <c r="UNC40" s="120"/>
      <c r="UND40" s="177"/>
      <c r="UNE40" s="120"/>
      <c r="UNF40" s="177"/>
      <c r="UNG40" s="120"/>
      <c r="UNH40" s="177"/>
      <c r="UNI40" s="120"/>
      <c r="UNJ40" s="177"/>
      <c r="UNK40" s="120"/>
      <c r="UNL40" s="177"/>
      <c r="UNM40" s="120"/>
      <c r="UNN40" s="177"/>
      <c r="UNO40" s="120"/>
      <c r="UNP40" s="177"/>
      <c r="UNQ40" s="120"/>
      <c r="UNR40" s="177"/>
      <c r="UNS40" s="120"/>
      <c r="UNT40" s="177"/>
      <c r="UNU40" s="120"/>
      <c r="UNV40" s="177"/>
      <c r="UNW40" s="120"/>
      <c r="UNX40" s="177"/>
      <c r="UNY40" s="120"/>
      <c r="UNZ40" s="177"/>
      <c r="UOA40" s="120"/>
      <c r="UOB40" s="177"/>
      <c r="UOC40" s="120"/>
      <c r="UOD40" s="177"/>
      <c r="UOE40" s="120"/>
      <c r="UOF40" s="177"/>
      <c r="UOG40" s="120"/>
      <c r="UOH40" s="177"/>
      <c r="UOI40" s="120"/>
      <c r="UOJ40" s="177"/>
      <c r="UOK40" s="120"/>
      <c r="UOL40" s="177"/>
      <c r="UOM40" s="120"/>
      <c r="UON40" s="177"/>
      <c r="UOO40" s="120"/>
      <c r="UOP40" s="177"/>
      <c r="UOQ40" s="120"/>
      <c r="UOR40" s="177"/>
      <c r="UOS40" s="120"/>
      <c r="UOT40" s="177"/>
      <c r="UOU40" s="120"/>
      <c r="UOV40" s="177"/>
      <c r="UOW40" s="120"/>
      <c r="UOX40" s="177"/>
      <c r="UOY40" s="120"/>
      <c r="UOZ40" s="177"/>
      <c r="UPA40" s="120"/>
      <c r="UPB40" s="177"/>
      <c r="UPC40" s="120"/>
      <c r="UPD40" s="177"/>
      <c r="UPE40" s="120"/>
      <c r="UPF40" s="177"/>
      <c r="UPG40" s="120"/>
      <c r="UPH40" s="177"/>
      <c r="UPI40" s="120"/>
      <c r="UPJ40" s="177"/>
      <c r="UPK40" s="120"/>
      <c r="UPL40" s="177"/>
      <c r="UPM40" s="120"/>
      <c r="UPN40" s="177"/>
      <c r="UPO40" s="120"/>
      <c r="UPP40" s="177"/>
      <c r="UPQ40" s="120"/>
      <c r="UPR40" s="177"/>
      <c r="UPS40" s="120"/>
      <c r="UPT40" s="177"/>
      <c r="UPU40" s="120"/>
      <c r="UPV40" s="177"/>
      <c r="UPW40" s="120"/>
      <c r="UPX40" s="177"/>
      <c r="UPY40" s="120"/>
      <c r="UPZ40" s="177"/>
      <c r="UQA40" s="120"/>
      <c r="UQB40" s="177"/>
      <c r="UQC40" s="120"/>
      <c r="UQD40" s="177"/>
      <c r="UQE40" s="120"/>
      <c r="UQF40" s="177"/>
      <c r="UQG40" s="120"/>
      <c r="UQH40" s="177"/>
      <c r="UQI40" s="120"/>
      <c r="UQJ40" s="177"/>
      <c r="UQK40" s="120"/>
      <c r="UQL40" s="177"/>
      <c r="UQM40" s="120"/>
      <c r="UQN40" s="177"/>
      <c r="UQO40" s="120"/>
      <c r="UQP40" s="177"/>
      <c r="UQQ40" s="120"/>
      <c r="UQR40" s="177"/>
      <c r="UQS40" s="120"/>
      <c r="UQT40" s="177"/>
      <c r="UQU40" s="120"/>
      <c r="UQV40" s="177"/>
      <c r="UQW40" s="120"/>
      <c r="UQX40" s="177"/>
      <c r="UQY40" s="120"/>
      <c r="UQZ40" s="177"/>
      <c r="URA40" s="120"/>
      <c r="URB40" s="177"/>
      <c r="URC40" s="120"/>
      <c r="URD40" s="177"/>
      <c r="URE40" s="120"/>
      <c r="URF40" s="177"/>
      <c r="URG40" s="120"/>
      <c r="URH40" s="177"/>
      <c r="URI40" s="120"/>
      <c r="URJ40" s="177"/>
      <c r="URK40" s="120"/>
      <c r="URL40" s="177"/>
      <c r="URM40" s="120"/>
      <c r="URN40" s="177"/>
      <c r="URO40" s="120"/>
      <c r="URP40" s="177"/>
      <c r="URQ40" s="120"/>
      <c r="URR40" s="177"/>
      <c r="URS40" s="120"/>
      <c r="URT40" s="177"/>
      <c r="URU40" s="120"/>
      <c r="URV40" s="177"/>
      <c r="URW40" s="120"/>
      <c r="URX40" s="177"/>
      <c r="URY40" s="120"/>
      <c r="URZ40" s="177"/>
      <c r="USA40" s="120"/>
      <c r="USB40" s="177"/>
      <c r="USC40" s="120"/>
      <c r="USD40" s="177"/>
      <c r="USE40" s="120"/>
      <c r="USF40" s="177"/>
      <c r="USG40" s="120"/>
      <c r="USH40" s="177"/>
      <c r="USI40" s="120"/>
      <c r="USJ40" s="177"/>
      <c r="USK40" s="120"/>
      <c r="USL40" s="177"/>
      <c r="USM40" s="120"/>
      <c r="USN40" s="177"/>
      <c r="USO40" s="120"/>
      <c r="USP40" s="177"/>
      <c r="USQ40" s="120"/>
      <c r="USR40" s="177"/>
      <c r="USS40" s="120"/>
      <c r="UST40" s="177"/>
      <c r="USU40" s="120"/>
      <c r="USV40" s="177"/>
      <c r="USW40" s="120"/>
      <c r="USX40" s="177"/>
      <c r="USY40" s="120"/>
      <c r="USZ40" s="177"/>
      <c r="UTA40" s="120"/>
      <c r="UTB40" s="177"/>
      <c r="UTC40" s="120"/>
      <c r="UTD40" s="177"/>
      <c r="UTE40" s="120"/>
      <c r="UTF40" s="177"/>
      <c r="UTG40" s="120"/>
      <c r="UTH40" s="177"/>
      <c r="UTI40" s="120"/>
      <c r="UTJ40" s="177"/>
      <c r="UTK40" s="120"/>
      <c r="UTL40" s="177"/>
      <c r="UTM40" s="120"/>
      <c r="UTN40" s="177"/>
      <c r="UTO40" s="120"/>
      <c r="UTP40" s="177"/>
      <c r="UTQ40" s="120"/>
      <c r="UTR40" s="177"/>
      <c r="UTS40" s="120"/>
      <c r="UTT40" s="177"/>
      <c r="UTU40" s="120"/>
      <c r="UTV40" s="177"/>
      <c r="UTW40" s="120"/>
      <c r="UTX40" s="177"/>
      <c r="UTY40" s="120"/>
      <c r="UTZ40" s="177"/>
      <c r="UUA40" s="120"/>
      <c r="UUB40" s="177"/>
      <c r="UUC40" s="120"/>
      <c r="UUD40" s="177"/>
      <c r="UUE40" s="120"/>
      <c r="UUF40" s="177"/>
      <c r="UUG40" s="120"/>
      <c r="UUH40" s="177"/>
      <c r="UUI40" s="120"/>
      <c r="UUJ40" s="177"/>
      <c r="UUK40" s="120"/>
      <c r="UUL40" s="177"/>
      <c r="UUM40" s="120"/>
      <c r="UUN40" s="177"/>
      <c r="UUO40" s="120"/>
      <c r="UUP40" s="177"/>
      <c r="UUQ40" s="120"/>
      <c r="UUR40" s="177"/>
      <c r="UUS40" s="120"/>
      <c r="UUT40" s="177"/>
      <c r="UUU40" s="120"/>
      <c r="UUV40" s="177"/>
      <c r="UUW40" s="120"/>
      <c r="UUX40" s="177"/>
      <c r="UUY40" s="120"/>
      <c r="UUZ40" s="177"/>
      <c r="UVA40" s="120"/>
      <c r="UVB40" s="177"/>
      <c r="UVC40" s="120"/>
      <c r="UVD40" s="177"/>
      <c r="UVE40" s="120"/>
      <c r="UVF40" s="177"/>
      <c r="UVG40" s="120"/>
      <c r="UVH40" s="177"/>
      <c r="UVI40" s="120"/>
      <c r="UVJ40" s="177"/>
      <c r="UVK40" s="120"/>
      <c r="UVL40" s="177"/>
      <c r="UVM40" s="120"/>
      <c r="UVN40" s="177"/>
      <c r="UVO40" s="120"/>
      <c r="UVP40" s="177"/>
      <c r="UVQ40" s="120"/>
      <c r="UVR40" s="177"/>
      <c r="UVS40" s="120"/>
      <c r="UVT40" s="177"/>
      <c r="UVU40" s="120"/>
      <c r="UVV40" s="177"/>
      <c r="UVW40" s="120"/>
      <c r="UVX40" s="177"/>
      <c r="UVY40" s="120"/>
      <c r="UVZ40" s="177"/>
      <c r="UWA40" s="120"/>
      <c r="UWB40" s="177"/>
      <c r="UWC40" s="120"/>
      <c r="UWD40" s="177"/>
      <c r="UWE40" s="120"/>
      <c r="UWF40" s="177"/>
      <c r="UWG40" s="120"/>
      <c r="UWH40" s="177"/>
      <c r="UWI40" s="120"/>
      <c r="UWJ40" s="177"/>
      <c r="UWK40" s="120"/>
      <c r="UWL40" s="177"/>
      <c r="UWM40" s="120"/>
      <c r="UWN40" s="177"/>
      <c r="UWO40" s="120"/>
      <c r="UWP40" s="177"/>
      <c r="UWQ40" s="120"/>
      <c r="UWR40" s="177"/>
      <c r="UWS40" s="120"/>
      <c r="UWT40" s="177"/>
      <c r="UWU40" s="120"/>
      <c r="UWV40" s="177"/>
      <c r="UWW40" s="120"/>
      <c r="UWX40" s="177"/>
      <c r="UWY40" s="120"/>
      <c r="UWZ40" s="177"/>
      <c r="UXA40" s="120"/>
      <c r="UXB40" s="177"/>
      <c r="UXC40" s="120"/>
      <c r="UXD40" s="177"/>
      <c r="UXE40" s="120"/>
      <c r="UXF40" s="177"/>
      <c r="UXG40" s="120"/>
      <c r="UXH40" s="177"/>
      <c r="UXI40" s="120"/>
      <c r="UXJ40" s="177"/>
      <c r="UXK40" s="120"/>
      <c r="UXL40" s="177"/>
      <c r="UXM40" s="120"/>
      <c r="UXN40" s="177"/>
      <c r="UXO40" s="120"/>
      <c r="UXP40" s="177"/>
      <c r="UXQ40" s="120"/>
      <c r="UXR40" s="177"/>
      <c r="UXS40" s="120"/>
      <c r="UXT40" s="177"/>
      <c r="UXU40" s="120"/>
      <c r="UXV40" s="177"/>
      <c r="UXW40" s="120"/>
      <c r="UXX40" s="177"/>
      <c r="UXY40" s="120"/>
      <c r="UXZ40" s="177"/>
      <c r="UYA40" s="120"/>
      <c r="UYB40" s="177"/>
      <c r="UYC40" s="120"/>
      <c r="UYD40" s="177"/>
      <c r="UYE40" s="120"/>
      <c r="UYF40" s="177"/>
      <c r="UYG40" s="120"/>
      <c r="UYH40" s="177"/>
      <c r="UYI40" s="120"/>
      <c r="UYJ40" s="177"/>
      <c r="UYK40" s="120"/>
      <c r="UYL40" s="177"/>
      <c r="UYM40" s="120"/>
      <c r="UYN40" s="177"/>
      <c r="UYO40" s="120"/>
      <c r="UYP40" s="177"/>
      <c r="UYQ40" s="120"/>
      <c r="UYR40" s="177"/>
      <c r="UYS40" s="120"/>
      <c r="UYT40" s="177"/>
      <c r="UYU40" s="120"/>
      <c r="UYV40" s="177"/>
      <c r="UYW40" s="120"/>
      <c r="UYX40" s="177"/>
      <c r="UYY40" s="120"/>
      <c r="UYZ40" s="177"/>
      <c r="UZA40" s="120"/>
      <c r="UZB40" s="177"/>
      <c r="UZC40" s="120"/>
      <c r="UZD40" s="177"/>
      <c r="UZE40" s="120"/>
      <c r="UZF40" s="177"/>
      <c r="UZG40" s="120"/>
      <c r="UZH40" s="177"/>
      <c r="UZI40" s="120"/>
      <c r="UZJ40" s="177"/>
      <c r="UZK40" s="120"/>
      <c r="UZL40" s="177"/>
      <c r="UZM40" s="120"/>
      <c r="UZN40" s="177"/>
      <c r="UZO40" s="120"/>
      <c r="UZP40" s="177"/>
      <c r="UZQ40" s="120"/>
      <c r="UZR40" s="177"/>
      <c r="UZS40" s="120"/>
      <c r="UZT40" s="177"/>
      <c r="UZU40" s="120"/>
      <c r="UZV40" s="177"/>
      <c r="UZW40" s="120"/>
      <c r="UZX40" s="177"/>
      <c r="UZY40" s="120"/>
      <c r="UZZ40" s="177"/>
      <c r="VAA40" s="120"/>
      <c r="VAB40" s="177"/>
      <c r="VAC40" s="120"/>
      <c r="VAD40" s="177"/>
      <c r="VAE40" s="120"/>
      <c r="VAF40" s="177"/>
      <c r="VAG40" s="120"/>
      <c r="VAH40" s="177"/>
      <c r="VAI40" s="120"/>
      <c r="VAJ40" s="177"/>
      <c r="VAK40" s="120"/>
      <c r="VAL40" s="177"/>
      <c r="VAM40" s="120"/>
      <c r="VAN40" s="177"/>
      <c r="VAO40" s="120"/>
      <c r="VAP40" s="177"/>
      <c r="VAQ40" s="120"/>
      <c r="VAR40" s="177"/>
      <c r="VAS40" s="120"/>
      <c r="VAT40" s="177"/>
      <c r="VAU40" s="120"/>
      <c r="VAV40" s="177"/>
      <c r="VAW40" s="120"/>
      <c r="VAX40" s="177"/>
      <c r="VAY40" s="120"/>
      <c r="VAZ40" s="177"/>
      <c r="VBA40" s="120"/>
      <c r="VBB40" s="177"/>
      <c r="VBC40" s="120"/>
      <c r="VBD40" s="177"/>
      <c r="VBE40" s="120"/>
      <c r="VBF40" s="177"/>
      <c r="VBG40" s="120"/>
      <c r="VBH40" s="177"/>
      <c r="VBI40" s="120"/>
      <c r="VBJ40" s="177"/>
      <c r="VBK40" s="120"/>
      <c r="VBL40" s="177"/>
      <c r="VBM40" s="120"/>
      <c r="VBN40" s="177"/>
      <c r="VBO40" s="120"/>
      <c r="VBP40" s="177"/>
      <c r="VBQ40" s="120"/>
      <c r="VBR40" s="177"/>
      <c r="VBS40" s="120"/>
      <c r="VBT40" s="177"/>
      <c r="VBU40" s="120"/>
      <c r="VBV40" s="177"/>
      <c r="VBW40" s="120"/>
      <c r="VBX40" s="177"/>
      <c r="VBY40" s="120"/>
      <c r="VBZ40" s="177"/>
      <c r="VCA40" s="120"/>
      <c r="VCB40" s="177"/>
      <c r="VCC40" s="120"/>
      <c r="VCD40" s="177"/>
      <c r="VCE40" s="120"/>
      <c r="VCF40" s="177"/>
      <c r="VCG40" s="120"/>
      <c r="VCH40" s="177"/>
      <c r="VCI40" s="120"/>
      <c r="VCJ40" s="177"/>
      <c r="VCK40" s="120"/>
      <c r="VCL40" s="177"/>
      <c r="VCM40" s="120"/>
      <c r="VCN40" s="177"/>
      <c r="VCO40" s="120"/>
      <c r="VCP40" s="177"/>
      <c r="VCQ40" s="120"/>
      <c r="VCR40" s="177"/>
      <c r="VCS40" s="120"/>
      <c r="VCT40" s="177"/>
      <c r="VCU40" s="120"/>
      <c r="VCV40" s="177"/>
      <c r="VCW40" s="120"/>
      <c r="VCX40" s="177"/>
      <c r="VCY40" s="120"/>
      <c r="VCZ40" s="177"/>
      <c r="VDA40" s="120"/>
      <c r="VDB40" s="177"/>
      <c r="VDC40" s="120"/>
      <c r="VDD40" s="177"/>
      <c r="VDE40" s="120"/>
      <c r="VDF40" s="177"/>
      <c r="VDG40" s="120"/>
      <c r="VDH40" s="177"/>
      <c r="VDI40" s="120"/>
      <c r="VDJ40" s="177"/>
      <c r="VDK40" s="120"/>
      <c r="VDL40" s="177"/>
      <c r="VDM40" s="120"/>
      <c r="VDN40" s="177"/>
      <c r="VDO40" s="120"/>
      <c r="VDP40" s="177"/>
      <c r="VDQ40" s="120"/>
      <c r="VDR40" s="177"/>
      <c r="VDS40" s="120"/>
      <c r="VDT40" s="177"/>
      <c r="VDU40" s="120"/>
      <c r="VDV40" s="177"/>
      <c r="VDW40" s="120"/>
      <c r="VDX40" s="177"/>
      <c r="VDY40" s="120"/>
      <c r="VDZ40" s="177"/>
      <c r="VEA40" s="120"/>
      <c r="VEB40" s="177"/>
      <c r="VEC40" s="120"/>
      <c r="VED40" s="177"/>
      <c r="VEE40" s="120"/>
      <c r="VEF40" s="177"/>
      <c r="VEG40" s="120"/>
      <c r="VEH40" s="177"/>
      <c r="VEI40" s="120"/>
      <c r="VEJ40" s="177"/>
      <c r="VEK40" s="120"/>
      <c r="VEL40" s="177"/>
      <c r="VEM40" s="120"/>
      <c r="VEN40" s="177"/>
      <c r="VEO40" s="120"/>
      <c r="VEP40" s="177"/>
      <c r="VEQ40" s="120"/>
      <c r="VER40" s="177"/>
      <c r="VES40" s="120"/>
      <c r="VET40" s="177"/>
      <c r="VEU40" s="120"/>
      <c r="VEV40" s="177"/>
      <c r="VEW40" s="120"/>
      <c r="VEX40" s="177"/>
      <c r="VEY40" s="120"/>
      <c r="VEZ40" s="177"/>
      <c r="VFA40" s="120"/>
      <c r="VFB40" s="177"/>
      <c r="VFC40" s="120"/>
      <c r="VFD40" s="177"/>
      <c r="VFE40" s="120"/>
      <c r="VFF40" s="177"/>
      <c r="VFG40" s="120"/>
      <c r="VFH40" s="177"/>
      <c r="VFI40" s="120"/>
      <c r="VFJ40" s="177"/>
      <c r="VFK40" s="120"/>
      <c r="VFL40" s="177"/>
      <c r="VFM40" s="120"/>
      <c r="VFN40" s="177"/>
      <c r="VFO40" s="120"/>
      <c r="VFP40" s="177"/>
      <c r="VFQ40" s="120"/>
      <c r="VFR40" s="177"/>
      <c r="VFS40" s="120"/>
      <c r="VFT40" s="177"/>
      <c r="VFU40" s="120"/>
      <c r="VFV40" s="177"/>
      <c r="VFW40" s="120"/>
      <c r="VFX40" s="177"/>
      <c r="VFY40" s="120"/>
      <c r="VFZ40" s="177"/>
      <c r="VGA40" s="120"/>
      <c r="VGB40" s="177"/>
      <c r="VGC40" s="120"/>
      <c r="VGD40" s="177"/>
      <c r="VGE40" s="120"/>
      <c r="VGF40" s="177"/>
      <c r="VGG40" s="120"/>
      <c r="VGH40" s="177"/>
      <c r="VGI40" s="120"/>
      <c r="VGJ40" s="177"/>
      <c r="VGK40" s="120"/>
      <c r="VGL40" s="177"/>
      <c r="VGM40" s="120"/>
      <c r="VGN40" s="177"/>
      <c r="VGO40" s="120"/>
      <c r="VGP40" s="177"/>
      <c r="VGQ40" s="120"/>
      <c r="VGR40" s="177"/>
      <c r="VGS40" s="120"/>
      <c r="VGT40" s="177"/>
      <c r="VGU40" s="120"/>
      <c r="VGV40" s="177"/>
      <c r="VGW40" s="120"/>
      <c r="VGX40" s="177"/>
      <c r="VGY40" s="120"/>
      <c r="VGZ40" s="177"/>
      <c r="VHA40" s="120"/>
      <c r="VHB40" s="177"/>
      <c r="VHC40" s="120"/>
      <c r="VHD40" s="177"/>
      <c r="VHE40" s="120"/>
      <c r="VHF40" s="177"/>
      <c r="VHG40" s="120"/>
      <c r="VHH40" s="177"/>
      <c r="VHI40" s="120"/>
      <c r="VHJ40" s="177"/>
      <c r="VHK40" s="120"/>
      <c r="VHL40" s="177"/>
      <c r="VHM40" s="120"/>
      <c r="VHN40" s="177"/>
      <c r="VHO40" s="120"/>
      <c r="VHP40" s="177"/>
      <c r="VHQ40" s="120"/>
      <c r="VHR40" s="177"/>
      <c r="VHS40" s="120"/>
      <c r="VHT40" s="177"/>
      <c r="VHU40" s="120"/>
      <c r="VHV40" s="177"/>
      <c r="VHW40" s="120"/>
      <c r="VHX40" s="177"/>
      <c r="VHY40" s="120"/>
      <c r="VHZ40" s="177"/>
      <c r="VIA40" s="120"/>
      <c r="VIB40" s="177"/>
      <c r="VIC40" s="120"/>
      <c r="VID40" s="177"/>
      <c r="VIE40" s="120"/>
      <c r="VIF40" s="177"/>
      <c r="VIG40" s="120"/>
      <c r="VIH40" s="177"/>
      <c r="VII40" s="120"/>
      <c r="VIJ40" s="177"/>
      <c r="VIK40" s="120"/>
      <c r="VIL40" s="177"/>
      <c r="VIM40" s="120"/>
      <c r="VIN40" s="177"/>
      <c r="VIO40" s="120"/>
      <c r="VIP40" s="177"/>
      <c r="VIQ40" s="120"/>
      <c r="VIR40" s="177"/>
      <c r="VIS40" s="120"/>
      <c r="VIT40" s="177"/>
      <c r="VIU40" s="120"/>
      <c r="VIV40" s="177"/>
      <c r="VIW40" s="120"/>
      <c r="VIX40" s="177"/>
      <c r="VIY40" s="120"/>
      <c r="VIZ40" s="177"/>
      <c r="VJA40" s="120"/>
      <c r="VJB40" s="177"/>
      <c r="VJC40" s="120"/>
      <c r="VJD40" s="177"/>
      <c r="VJE40" s="120"/>
      <c r="VJF40" s="177"/>
      <c r="VJG40" s="120"/>
      <c r="VJH40" s="177"/>
      <c r="VJI40" s="120"/>
      <c r="VJJ40" s="177"/>
      <c r="VJK40" s="120"/>
      <c r="VJL40" s="177"/>
      <c r="VJM40" s="120"/>
      <c r="VJN40" s="177"/>
      <c r="VJO40" s="120"/>
      <c r="VJP40" s="177"/>
      <c r="VJQ40" s="120"/>
      <c r="VJR40" s="177"/>
      <c r="VJS40" s="120"/>
      <c r="VJT40" s="177"/>
      <c r="VJU40" s="120"/>
      <c r="VJV40" s="177"/>
      <c r="VJW40" s="120"/>
      <c r="VJX40" s="177"/>
      <c r="VJY40" s="120"/>
      <c r="VJZ40" s="177"/>
      <c r="VKA40" s="120"/>
      <c r="VKB40" s="177"/>
      <c r="VKC40" s="120"/>
      <c r="VKD40" s="177"/>
      <c r="VKE40" s="120"/>
      <c r="VKF40" s="177"/>
      <c r="VKG40" s="120"/>
      <c r="VKH40" s="177"/>
      <c r="VKI40" s="120"/>
      <c r="VKJ40" s="177"/>
      <c r="VKK40" s="120"/>
      <c r="VKL40" s="177"/>
      <c r="VKM40" s="120"/>
      <c r="VKN40" s="177"/>
      <c r="VKO40" s="120"/>
      <c r="VKP40" s="177"/>
      <c r="VKQ40" s="120"/>
      <c r="VKR40" s="177"/>
      <c r="VKS40" s="120"/>
      <c r="VKT40" s="177"/>
      <c r="VKU40" s="120"/>
      <c r="VKV40" s="177"/>
      <c r="VKW40" s="120"/>
      <c r="VKX40" s="177"/>
      <c r="VKY40" s="120"/>
      <c r="VKZ40" s="177"/>
      <c r="VLA40" s="120"/>
      <c r="VLB40" s="177"/>
      <c r="VLC40" s="120"/>
      <c r="VLD40" s="177"/>
      <c r="VLE40" s="120"/>
      <c r="VLF40" s="177"/>
      <c r="VLG40" s="120"/>
      <c r="VLH40" s="177"/>
      <c r="VLI40" s="120"/>
      <c r="VLJ40" s="177"/>
      <c r="VLK40" s="120"/>
      <c r="VLL40" s="177"/>
      <c r="VLM40" s="120"/>
      <c r="VLN40" s="177"/>
      <c r="VLO40" s="120"/>
      <c r="VLP40" s="177"/>
      <c r="VLQ40" s="120"/>
      <c r="VLR40" s="177"/>
      <c r="VLS40" s="120"/>
      <c r="VLT40" s="177"/>
      <c r="VLU40" s="120"/>
      <c r="VLV40" s="177"/>
      <c r="VLW40" s="120"/>
      <c r="VLX40" s="177"/>
      <c r="VLY40" s="120"/>
      <c r="VLZ40" s="177"/>
      <c r="VMA40" s="120"/>
      <c r="VMB40" s="177"/>
      <c r="VMC40" s="120"/>
      <c r="VMD40" s="177"/>
      <c r="VME40" s="120"/>
      <c r="VMF40" s="177"/>
      <c r="VMG40" s="120"/>
      <c r="VMH40" s="177"/>
      <c r="VMI40" s="120"/>
      <c r="VMJ40" s="177"/>
      <c r="VMK40" s="120"/>
      <c r="VML40" s="177"/>
      <c r="VMM40" s="120"/>
      <c r="VMN40" s="177"/>
      <c r="VMO40" s="120"/>
      <c r="VMP40" s="177"/>
      <c r="VMQ40" s="120"/>
      <c r="VMR40" s="177"/>
      <c r="VMS40" s="120"/>
      <c r="VMT40" s="177"/>
      <c r="VMU40" s="120"/>
      <c r="VMV40" s="177"/>
      <c r="VMW40" s="120"/>
      <c r="VMX40" s="177"/>
      <c r="VMY40" s="120"/>
      <c r="VMZ40" s="177"/>
      <c r="VNA40" s="120"/>
      <c r="VNB40" s="177"/>
      <c r="VNC40" s="120"/>
      <c r="VND40" s="177"/>
      <c r="VNE40" s="120"/>
      <c r="VNF40" s="177"/>
      <c r="VNG40" s="120"/>
      <c r="VNH40" s="177"/>
      <c r="VNI40" s="120"/>
      <c r="VNJ40" s="177"/>
      <c r="VNK40" s="120"/>
      <c r="VNL40" s="177"/>
      <c r="VNM40" s="120"/>
      <c r="VNN40" s="177"/>
      <c r="VNO40" s="120"/>
      <c r="VNP40" s="177"/>
      <c r="VNQ40" s="120"/>
      <c r="VNR40" s="177"/>
      <c r="VNS40" s="120"/>
      <c r="VNT40" s="177"/>
      <c r="VNU40" s="120"/>
      <c r="VNV40" s="177"/>
      <c r="VNW40" s="120"/>
      <c r="VNX40" s="177"/>
      <c r="VNY40" s="120"/>
      <c r="VNZ40" s="177"/>
      <c r="VOA40" s="120"/>
      <c r="VOB40" s="177"/>
      <c r="VOC40" s="120"/>
      <c r="VOD40" s="177"/>
      <c r="VOE40" s="120"/>
      <c r="VOF40" s="177"/>
      <c r="VOG40" s="120"/>
      <c r="VOH40" s="177"/>
      <c r="VOI40" s="120"/>
      <c r="VOJ40" s="177"/>
      <c r="VOK40" s="120"/>
      <c r="VOL40" s="177"/>
      <c r="VOM40" s="120"/>
      <c r="VON40" s="177"/>
      <c r="VOO40" s="120"/>
      <c r="VOP40" s="177"/>
      <c r="VOQ40" s="120"/>
      <c r="VOR40" s="177"/>
      <c r="VOS40" s="120"/>
      <c r="VOT40" s="177"/>
      <c r="VOU40" s="120"/>
      <c r="VOV40" s="177"/>
      <c r="VOW40" s="120"/>
      <c r="VOX40" s="177"/>
      <c r="VOY40" s="120"/>
      <c r="VOZ40" s="177"/>
      <c r="VPA40" s="120"/>
      <c r="VPB40" s="177"/>
      <c r="VPC40" s="120"/>
      <c r="VPD40" s="177"/>
      <c r="VPE40" s="120"/>
      <c r="VPF40" s="177"/>
      <c r="VPG40" s="120"/>
      <c r="VPH40" s="177"/>
      <c r="VPI40" s="120"/>
      <c r="VPJ40" s="177"/>
      <c r="VPK40" s="120"/>
      <c r="VPL40" s="177"/>
      <c r="VPM40" s="120"/>
      <c r="VPN40" s="177"/>
      <c r="VPO40" s="120"/>
      <c r="VPP40" s="177"/>
      <c r="VPQ40" s="120"/>
      <c r="VPR40" s="177"/>
      <c r="VPS40" s="120"/>
      <c r="VPT40" s="177"/>
      <c r="VPU40" s="120"/>
      <c r="VPV40" s="177"/>
      <c r="VPW40" s="120"/>
      <c r="VPX40" s="177"/>
      <c r="VPY40" s="120"/>
      <c r="VPZ40" s="177"/>
      <c r="VQA40" s="120"/>
      <c r="VQB40" s="177"/>
      <c r="VQC40" s="120"/>
      <c r="VQD40" s="177"/>
      <c r="VQE40" s="120"/>
      <c r="VQF40" s="177"/>
      <c r="VQG40" s="120"/>
      <c r="VQH40" s="177"/>
      <c r="VQI40" s="120"/>
      <c r="VQJ40" s="177"/>
      <c r="VQK40" s="120"/>
      <c r="VQL40" s="177"/>
      <c r="VQM40" s="120"/>
      <c r="VQN40" s="177"/>
      <c r="VQO40" s="120"/>
      <c r="VQP40" s="177"/>
      <c r="VQQ40" s="120"/>
      <c r="VQR40" s="177"/>
      <c r="VQS40" s="120"/>
      <c r="VQT40" s="177"/>
      <c r="VQU40" s="120"/>
      <c r="VQV40" s="177"/>
      <c r="VQW40" s="120"/>
      <c r="VQX40" s="177"/>
      <c r="VQY40" s="120"/>
      <c r="VQZ40" s="177"/>
      <c r="VRA40" s="120"/>
      <c r="VRB40" s="177"/>
      <c r="VRC40" s="120"/>
      <c r="VRD40" s="177"/>
      <c r="VRE40" s="120"/>
      <c r="VRF40" s="177"/>
      <c r="VRG40" s="120"/>
      <c r="VRH40" s="177"/>
      <c r="VRI40" s="120"/>
      <c r="VRJ40" s="177"/>
      <c r="VRK40" s="120"/>
      <c r="VRL40" s="177"/>
      <c r="VRM40" s="120"/>
      <c r="VRN40" s="177"/>
      <c r="VRO40" s="120"/>
      <c r="VRP40" s="177"/>
      <c r="VRQ40" s="120"/>
      <c r="VRR40" s="177"/>
      <c r="VRS40" s="120"/>
      <c r="VRT40" s="177"/>
      <c r="VRU40" s="120"/>
      <c r="VRV40" s="177"/>
      <c r="VRW40" s="120"/>
      <c r="VRX40" s="177"/>
      <c r="VRY40" s="120"/>
      <c r="VRZ40" s="177"/>
      <c r="VSA40" s="120"/>
      <c r="VSB40" s="177"/>
      <c r="VSC40" s="120"/>
      <c r="VSD40" s="177"/>
      <c r="VSE40" s="120"/>
      <c r="VSF40" s="177"/>
      <c r="VSG40" s="120"/>
      <c r="VSH40" s="177"/>
      <c r="VSI40" s="120"/>
      <c r="VSJ40" s="177"/>
      <c r="VSK40" s="120"/>
      <c r="VSL40" s="177"/>
      <c r="VSM40" s="120"/>
      <c r="VSN40" s="177"/>
      <c r="VSO40" s="120"/>
      <c r="VSP40" s="177"/>
      <c r="VSQ40" s="120"/>
      <c r="VSR40" s="177"/>
      <c r="VSS40" s="120"/>
      <c r="VST40" s="177"/>
      <c r="VSU40" s="120"/>
      <c r="VSV40" s="177"/>
      <c r="VSW40" s="120"/>
      <c r="VSX40" s="177"/>
      <c r="VSY40" s="120"/>
      <c r="VSZ40" s="177"/>
      <c r="VTA40" s="120"/>
      <c r="VTB40" s="177"/>
      <c r="VTC40" s="120"/>
      <c r="VTD40" s="177"/>
      <c r="VTE40" s="120"/>
      <c r="VTF40" s="177"/>
      <c r="VTG40" s="120"/>
      <c r="VTH40" s="177"/>
      <c r="VTI40" s="120"/>
      <c r="VTJ40" s="177"/>
      <c r="VTK40" s="120"/>
      <c r="VTL40" s="177"/>
      <c r="VTM40" s="120"/>
      <c r="VTN40" s="177"/>
      <c r="VTO40" s="120"/>
      <c r="VTP40" s="177"/>
      <c r="VTQ40" s="120"/>
      <c r="VTR40" s="177"/>
      <c r="VTS40" s="120"/>
      <c r="VTT40" s="177"/>
      <c r="VTU40" s="120"/>
      <c r="VTV40" s="177"/>
      <c r="VTW40" s="120"/>
      <c r="VTX40" s="177"/>
      <c r="VTY40" s="120"/>
      <c r="VTZ40" s="177"/>
      <c r="VUA40" s="120"/>
      <c r="VUB40" s="177"/>
      <c r="VUC40" s="120"/>
      <c r="VUD40" s="177"/>
      <c r="VUE40" s="120"/>
      <c r="VUF40" s="177"/>
      <c r="VUG40" s="120"/>
      <c r="VUH40" s="177"/>
      <c r="VUI40" s="120"/>
      <c r="VUJ40" s="177"/>
      <c r="VUK40" s="120"/>
      <c r="VUL40" s="177"/>
      <c r="VUM40" s="120"/>
      <c r="VUN40" s="177"/>
      <c r="VUO40" s="120"/>
      <c r="VUP40" s="177"/>
      <c r="VUQ40" s="120"/>
      <c r="VUR40" s="177"/>
      <c r="VUS40" s="120"/>
      <c r="VUT40" s="177"/>
      <c r="VUU40" s="120"/>
      <c r="VUV40" s="177"/>
      <c r="VUW40" s="120"/>
      <c r="VUX40" s="177"/>
      <c r="VUY40" s="120"/>
      <c r="VUZ40" s="177"/>
      <c r="VVA40" s="120"/>
      <c r="VVB40" s="177"/>
      <c r="VVC40" s="120"/>
      <c r="VVD40" s="177"/>
      <c r="VVE40" s="120"/>
      <c r="VVF40" s="177"/>
      <c r="VVG40" s="120"/>
      <c r="VVH40" s="177"/>
      <c r="VVI40" s="120"/>
      <c r="VVJ40" s="177"/>
      <c r="VVK40" s="120"/>
      <c r="VVL40" s="177"/>
      <c r="VVM40" s="120"/>
      <c r="VVN40" s="177"/>
      <c r="VVO40" s="120"/>
      <c r="VVP40" s="177"/>
      <c r="VVQ40" s="120"/>
      <c r="VVR40" s="177"/>
      <c r="VVS40" s="120"/>
      <c r="VVT40" s="177"/>
      <c r="VVU40" s="120"/>
      <c r="VVV40" s="177"/>
      <c r="VVW40" s="120"/>
      <c r="VVX40" s="177"/>
      <c r="VVY40" s="120"/>
      <c r="VVZ40" s="177"/>
      <c r="VWA40" s="120"/>
      <c r="VWB40" s="177"/>
      <c r="VWC40" s="120"/>
      <c r="VWD40" s="177"/>
      <c r="VWE40" s="120"/>
      <c r="VWF40" s="177"/>
      <c r="VWG40" s="120"/>
      <c r="VWH40" s="177"/>
      <c r="VWI40" s="120"/>
      <c r="VWJ40" s="177"/>
      <c r="VWK40" s="120"/>
      <c r="VWL40" s="177"/>
      <c r="VWM40" s="120"/>
      <c r="VWN40" s="177"/>
      <c r="VWO40" s="120"/>
      <c r="VWP40" s="177"/>
      <c r="VWQ40" s="120"/>
      <c r="VWR40" s="177"/>
      <c r="VWS40" s="120"/>
      <c r="VWT40" s="177"/>
      <c r="VWU40" s="120"/>
      <c r="VWV40" s="177"/>
      <c r="VWW40" s="120"/>
      <c r="VWX40" s="177"/>
      <c r="VWY40" s="120"/>
      <c r="VWZ40" s="177"/>
      <c r="VXA40" s="120"/>
      <c r="VXB40" s="177"/>
      <c r="VXC40" s="120"/>
      <c r="VXD40" s="177"/>
      <c r="VXE40" s="120"/>
      <c r="VXF40" s="177"/>
      <c r="VXG40" s="120"/>
      <c r="VXH40" s="177"/>
      <c r="VXI40" s="120"/>
      <c r="VXJ40" s="177"/>
      <c r="VXK40" s="120"/>
      <c r="VXL40" s="177"/>
      <c r="VXM40" s="120"/>
      <c r="VXN40" s="177"/>
      <c r="VXO40" s="120"/>
      <c r="VXP40" s="177"/>
      <c r="VXQ40" s="120"/>
      <c r="VXR40" s="177"/>
      <c r="VXS40" s="120"/>
      <c r="VXT40" s="177"/>
      <c r="VXU40" s="120"/>
      <c r="VXV40" s="177"/>
      <c r="VXW40" s="120"/>
      <c r="VXX40" s="177"/>
      <c r="VXY40" s="120"/>
      <c r="VXZ40" s="177"/>
      <c r="VYA40" s="120"/>
      <c r="VYB40" s="177"/>
      <c r="VYC40" s="120"/>
      <c r="VYD40" s="177"/>
      <c r="VYE40" s="120"/>
      <c r="VYF40" s="177"/>
      <c r="VYG40" s="120"/>
      <c r="VYH40" s="177"/>
      <c r="VYI40" s="120"/>
      <c r="VYJ40" s="177"/>
      <c r="VYK40" s="120"/>
      <c r="VYL40" s="177"/>
      <c r="VYM40" s="120"/>
      <c r="VYN40" s="177"/>
      <c r="VYO40" s="120"/>
      <c r="VYP40" s="177"/>
      <c r="VYQ40" s="120"/>
      <c r="VYR40" s="177"/>
      <c r="VYS40" s="120"/>
      <c r="VYT40" s="177"/>
      <c r="VYU40" s="120"/>
      <c r="VYV40" s="177"/>
      <c r="VYW40" s="120"/>
      <c r="VYX40" s="177"/>
      <c r="VYY40" s="120"/>
      <c r="VYZ40" s="177"/>
      <c r="VZA40" s="120"/>
      <c r="VZB40" s="177"/>
      <c r="VZC40" s="120"/>
      <c r="VZD40" s="177"/>
      <c r="VZE40" s="120"/>
      <c r="VZF40" s="177"/>
      <c r="VZG40" s="120"/>
      <c r="VZH40" s="177"/>
      <c r="VZI40" s="120"/>
      <c r="VZJ40" s="177"/>
      <c r="VZK40" s="120"/>
      <c r="VZL40" s="177"/>
      <c r="VZM40" s="120"/>
      <c r="VZN40" s="177"/>
      <c r="VZO40" s="120"/>
      <c r="VZP40" s="177"/>
      <c r="VZQ40" s="120"/>
      <c r="VZR40" s="177"/>
      <c r="VZS40" s="120"/>
      <c r="VZT40" s="177"/>
      <c r="VZU40" s="120"/>
      <c r="VZV40" s="177"/>
      <c r="VZW40" s="120"/>
      <c r="VZX40" s="177"/>
      <c r="VZY40" s="120"/>
      <c r="VZZ40" s="177"/>
      <c r="WAA40" s="120"/>
      <c r="WAB40" s="177"/>
      <c r="WAC40" s="120"/>
      <c r="WAD40" s="177"/>
      <c r="WAE40" s="120"/>
      <c r="WAF40" s="177"/>
      <c r="WAG40" s="120"/>
      <c r="WAH40" s="177"/>
      <c r="WAI40" s="120"/>
      <c r="WAJ40" s="177"/>
      <c r="WAK40" s="120"/>
      <c r="WAL40" s="177"/>
      <c r="WAM40" s="120"/>
      <c r="WAN40" s="177"/>
      <c r="WAO40" s="120"/>
      <c r="WAP40" s="177"/>
      <c r="WAQ40" s="120"/>
      <c r="WAR40" s="177"/>
      <c r="WAS40" s="120"/>
      <c r="WAT40" s="177"/>
      <c r="WAU40" s="120"/>
      <c r="WAV40" s="177"/>
      <c r="WAW40" s="120"/>
      <c r="WAX40" s="177"/>
      <c r="WAY40" s="120"/>
      <c r="WAZ40" s="177"/>
      <c r="WBA40" s="120"/>
      <c r="WBB40" s="177"/>
      <c r="WBC40" s="120"/>
      <c r="WBD40" s="177"/>
      <c r="WBE40" s="120"/>
      <c r="WBF40" s="177"/>
      <c r="WBG40" s="120"/>
      <c r="WBH40" s="177"/>
      <c r="WBI40" s="120"/>
      <c r="WBJ40" s="177"/>
      <c r="WBK40" s="120"/>
      <c r="WBL40" s="177"/>
      <c r="WBM40" s="120"/>
      <c r="WBN40" s="177"/>
      <c r="WBO40" s="120"/>
      <c r="WBP40" s="177"/>
      <c r="WBQ40" s="120"/>
      <c r="WBR40" s="177"/>
      <c r="WBS40" s="120"/>
      <c r="WBT40" s="177"/>
      <c r="WBU40" s="120"/>
      <c r="WBV40" s="177"/>
      <c r="WBW40" s="120"/>
      <c r="WBX40" s="177"/>
      <c r="WBY40" s="120"/>
      <c r="WBZ40" s="177"/>
      <c r="WCA40" s="120"/>
      <c r="WCB40" s="177"/>
      <c r="WCC40" s="120"/>
      <c r="WCD40" s="177"/>
      <c r="WCE40" s="120"/>
      <c r="WCF40" s="177"/>
      <c r="WCG40" s="120"/>
      <c r="WCH40" s="177"/>
      <c r="WCI40" s="120"/>
      <c r="WCJ40" s="177"/>
      <c r="WCK40" s="120"/>
      <c r="WCL40" s="177"/>
      <c r="WCM40" s="120"/>
      <c r="WCN40" s="177"/>
      <c r="WCO40" s="120"/>
      <c r="WCP40" s="177"/>
      <c r="WCQ40" s="120"/>
      <c r="WCR40" s="177"/>
      <c r="WCS40" s="120"/>
      <c r="WCT40" s="177"/>
      <c r="WCU40" s="120"/>
      <c r="WCV40" s="177"/>
      <c r="WCW40" s="120"/>
      <c r="WCX40" s="177"/>
      <c r="WCY40" s="120"/>
      <c r="WCZ40" s="177"/>
      <c r="WDA40" s="120"/>
      <c r="WDB40" s="177"/>
      <c r="WDC40" s="120"/>
      <c r="WDD40" s="177"/>
      <c r="WDE40" s="120"/>
      <c r="WDF40" s="177"/>
      <c r="WDG40" s="120"/>
      <c r="WDH40" s="177"/>
      <c r="WDI40" s="120"/>
      <c r="WDJ40" s="177"/>
      <c r="WDK40" s="120"/>
      <c r="WDL40" s="177"/>
      <c r="WDM40" s="120"/>
      <c r="WDN40" s="177"/>
      <c r="WDO40" s="120"/>
      <c r="WDP40" s="177"/>
      <c r="WDQ40" s="120"/>
      <c r="WDR40" s="177"/>
      <c r="WDS40" s="120"/>
      <c r="WDT40" s="177"/>
      <c r="WDU40" s="120"/>
      <c r="WDV40" s="177"/>
      <c r="WDW40" s="120"/>
      <c r="WDX40" s="177"/>
      <c r="WDY40" s="120"/>
      <c r="WDZ40" s="177"/>
      <c r="WEA40" s="120"/>
      <c r="WEB40" s="177"/>
      <c r="WEC40" s="120"/>
      <c r="WED40" s="177"/>
      <c r="WEE40" s="120"/>
      <c r="WEF40" s="177"/>
      <c r="WEG40" s="120"/>
      <c r="WEH40" s="177"/>
      <c r="WEI40" s="120"/>
      <c r="WEJ40" s="177"/>
      <c r="WEK40" s="120"/>
      <c r="WEL40" s="177"/>
      <c r="WEM40" s="120"/>
      <c r="WEN40" s="177"/>
      <c r="WEO40" s="120"/>
      <c r="WEP40" s="177"/>
      <c r="WEQ40" s="120"/>
      <c r="WER40" s="177"/>
      <c r="WES40" s="120"/>
      <c r="WET40" s="177"/>
      <c r="WEU40" s="120"/>
      <c r="WEV40" s="177"/>
      <c r="WEW40" s="120"/>
      <c r="WEX40" s="177"/>
      <c r="WEY40" s="120"/>
      <c r="WEZ40" s="177"/>
      <c r="WFA40" s="120"/>
      <c r="WFB40" s="177"/>
      <c r="WFC40" s="120"/>
      <c r="WFD40" s="177"/>
      <c r="WFE40" s="120"/>
      <c r="WFF40" s="177"/>
      <c r="WFG40" s="120"/>
      <c r="WFH40" s="177"/>
      <c r="WFI40" s="120"/>
      <c r="WFJ40" s="177"/>
      <c r="WFK40" s="120"/>
      <c r="WFL40" s="177"/>
      <c r="WFM40" s="120"/>
      <c r="WFN40" s="177"/>
      <c r="WFO40" s="120"/>
      <c r="WFP40" s="177"/>
      <c r="WFQ40" s="120"/>
      <c r="WFR40" s="177"/>
      <c r="WFS40" s="120"/>
      <c r="WFT40" s="177"/>
      <c r="WFU40" s="120"/>
      <c r="WFV40" s="177"/>
      <c r="WFW40" s="120"/>
      <c r="WFX40" s="177"/>
      <c r="WFY40" s="120"/>
      <c r="WFZ40" s="177"/>
      <c r="WGA40" s="120"/>
      <c r="WGB40" s="177"/>
      <c r="WGC40" s="120"/>
      <c r="WGD40" s="177"/>
      <c r="WGE40" s="120"/>
      <c r="WGF40" s="177"/>
      <c r="WGG40" s="120"/>
      <c r="WGH40" s="177"/>
      <c r="WGI40" s="120"/>
      <c r="WGJ40" s="177"/>
      <c r="WGK40" s="120"/>
      <c r="WGL40" s="177"/>
      <c r="WGM40" s="120"/>
      <c r="WGN40" s="177"/>
      <c r="WGO40" s="120"/>
      <c r="WGP40" s="177"/>
      <c r="WGQ40" s="120"/>
      <c r="WGR40" s="177"/>
      <c r="WGS40" s="120"/>
      <c r="WGT40" s="177"/>
      <c r="WGU40" s="120"/>
      <c r="WGV40" s="177"/>
      <c r="WGW40" s="120"/>
      <c r="WGX40" s="177"/>
      <c r="WGY40" s="120"/>
      <c r="WGZ40" s="177"/>
      <c r="WHA40" s="120"/>
      <c r="WHB40" s="177"/>
      <c r="WHC40" s="120"/>
      <c r="WHD40" s="177"/>
      <c r="WHE40" s="120"/>
      <c r="WHF40" s="177"/>
      <c r="WHG40" s="120"/>
      <c r="WHH40" s="177"/>
      <c r="WHI40" s="120"/>
      <c r="WHJ40" s="177"/>
      <c r="WHK40" s="120"/>
      <c r="WHL40" s="177"/>
      <c r="WHM40" s="120"/>
      <c r="WHN40" s="177"/>
      <c r="WHO40" s="120"/>
      <c r="WHP40" s="177"/>
      <c r="WHQ40" s="120"/>
      <c r="WHR40" s="177"/>
      <c r="WHS40" s="120"/>
      <c r="WHT40" s="177"/>
      <c r="WHU40" s="120"/>
      <c r="WHV40" s="177"/>
      <c r="WHW40" s="120"/>
      <c r="WHX40" s="177"/>
      <c r="WHY40" s="120"/>
      <c r="WHZ40" s="177"/>
      <c r="WIA40" s="120"/>
      <c r="WIB40" s="177"/>
      <c r="WIC40" s="120"/>
      <c r="WID40" s="177"/>
      <c r="WIE40" s="120"/>
      <c r="WIF40" s="177"/>
      <c r="WIG40" s="120"/>
      <c r="WIH40" s="177"/>
      <c r="WII40" s="120"/>
      <c r="WIJ40" s="177"/>
      <c r="WIK40" s="120"/>
      <c r="WIL40" s="177"/>
      <c r="WIM40" s="120"/>
      <c r="WIN40" s="177"/>
      <c r="WIO40" s="120"/>
      <c r="WIP40" s="177"/>
      <c r="WIQ40" s="120"/>
      <c r="WIR40" s="177"/>
      <c r="WIS40" s="120"/>
      <c r="WIT40" s="177"/>
      <c r="WIU40" s="120"/>
      <c r="WIV40" s="177"/>
      <c r="WIW40" s="120"/>
      <c r="WIX40" s="177"/>
      <c r="WIY40" s="120"/>
      <c r="WIZ40" s="177"/>
      <c r="WJA40" s="120"/>
      <c r="WJB40" s="177"/>
      <c r="WJC40" s="120"/>
      <c r="WJD40" s="177"/>
      <c r="WJE40" s="120"/>
      <c r="WJF40" s="177"/>
      <c r="WJG40" s="120"/>
      <c r="WJH40" s="177"/>
      <c r="WJI40" s="120"/>
      <c r="WJJ40" s="177"/>
      <c r="WJK40" s="120"/>
      <c r="WJL40" s="177"/>
      <c r="WJM40" s="120"/>
      <c r="WJN40" s="177"/>
      <c r="WJO40" s="120"/>
      <c r="WJP40" s="177"/>
      <c r="WJQ40" s="120"/>
      <c r="WJR40" s="177"/>
      <c r="WJS40" s="120"/>
      <c r="WJT40" s="177"/>
      <c r="WJU40" s="120"/>
      <c r="WJV40" s="177"/>
      <c r="WJW40" s="120"/>
      <c r="WJX40" s="177"/>
      <c r="WJY40" s="120"/>
      <c r="WJZ40" s="177"/>
      <c r="WKA40" s="120"/>
      <c r="WKB40" s="177"/>
      <c r="WKC40" s="120"/>
      <c r="WKD40" s="177"/>
      <c r="WKE40" s="120"/>
      <c r="WKF40" s="177"/>
      <c r="WKG40" s="120"/>
      <c r="WKH40" s="177"/>
      <c r="WKI40" s="120"/>
      <c r="WKJ40" s="177"/>
      <c r="WKK40" s="120"/>
      <c r="WKL40" s="177"/>
      <c r="WKM40" s="120"/>
      <c r="WKN40" s="177"/>
      <c r="WKO40" s="120"/>
      <c r="WKP40" s="177"/>
      <c r="WKQ40" s="120"/>
      <c r="WKR40" s="177"/>
      <c r="WKS40" s="120"/>
      <c r="WKT40" s="177"/>
      <c r="WKU40" s="120"/>
      <c r="WKV40" s="177"/>
      <c r="WKW40" s="120"/>
      <c r="WKX40" s="177"/>
      <c r="WKY40" s="120"/>
      <c r="WKZ40" s="177"/>
      <c r="WLA40" s="120"/>
      <c r="WLB40" s="177"/>
      <c r="WLC40" s="120"/>
      <c r="WLD40" s="177"/>
      <c r="WLE40" s="120"/>
      <c r="WLF40" s="177"/>
      <c r="WLG40" s="120"/>
      <c r="WLH40" s="177"/>
      <c r="WLI40" s="120"/>
      <c r="WLJ40" s="177"/>
      <c r="WLK40" s="120"/>
      <c r="WLL40" s="177"/>
      <c r="WLM40" s="120"/>
      <c r="WLN40" s="177"/>
      <c r="WLO40" s="120"/>
      <c r="WLP40" s="177"/>
      <c r="WLQ40" s="120"/>
      <c r="WLR40" s="177"/>
      <c r="WLS40" s="120"/>
      <c r="WLT40" s="177"/>
      <c r="WLU40" s="120"/>
      <c r="WLV40" s="177"/>
      <c r="WLW40" s="120"/>
      <c r="WLX40" s="177"/>
      <c r="WLY40" s="120"/>
      <c r="WLZ40" s="177"/>
      <c r="WMA40" s="120"/>
      <c r="WMB40" s="177"/>
      <c r="WMC40" s="120"/>
      <c r="WMD40" s="177"/>
      <c r="WME40" s="120"/>
      <c r="WMF40" s="177"/>
      <c r="WMG40" s="120"/>
      <c r="WMH40" s="177"/>
      <c r="WMI40" s="120"/>
      <c r="WMJ40" s="177"/>
      <c r="WMK40" s="120"/>
      <c r="WML40" s="177"/>
      <c r="WMM40" s="120"/>
      <c r="WMN40" s="177"/>
      <c r="WMO40" s="120"/>
      <c r="WMP40" s="177"/>
      <c r="WMQ40" s="120"/>
      <c r="WMR40" s="177"/>
      <c r="WMS40" s="120"/>
      <c r="WMT40" s="177"/>
      <c r="WMU40" s="120"/>
      <c r="WMV40" s="177"/>
      <c r="WMW40" s="120"/>
      <c r="WMX40" s="177"/>
      <c r="WMY40" s="120"/>
      <c r="WMZ40" s="177"/>
      <c r="WNA40" s="120"/>
      <c r="WNB40" s="177"/>
      <c r="WNC40" s="120"/>
      <c r="WND40" s="177"/>
      <c r="WNE40" s="120"/>
      <c r="WNF40" s="177"/>
      <c r="WNG40" s="120"/>
      <c r="WNH40" s="177"/>
      <c r="WNI40" s="120"/>
      <c r="WNJ40" s="177"/>
      <c r="WNK40" s="120"/>
      <c r="WNL40" s="177"/>
      <c r="WNM40" s="120"/>
      <c r="WNN40" s="177"/>
      <c r="WNO40" s="120"/>
      <c r="WNP40" s="177"/>
      <c r="WNQ40" s="120"/>
      <c r="WNR40" s="177"/>
      <c r="WNS40" s="120"/>
      <c r="WNT40" s="177"/>
      <c r="WNU40" s="120"/>
      <c r="WNV40" s="177"/>
      <c r="WNW40" s="120"/>
      <c r="WNX40" s="177"/>
      <c r="WNY40" s="120"/>
      <c r="WNZ40" s="177"/>
      <c r="WOA40" s="120"/>
      <c r="WOB40" s="177"/>
      <c r="WOC40" s="120"/>
      <c r="WOD40" s="177"/>
      <c r="WOE40" s="120"/>
      <c r="WOF40" s="177"/>
      <c r="WOG40" s="120"/>
      <c r="WOH40" s="177"/>
      <c r="WOI40" s="120"/>
      <c r="WOJ40" s="177"/>
      <c r="WOK40" s="120"/>
      <c r="WOL40" s="177"/>
      <c r="WOM40" s="120"/>
      <c r="WON40" s="177"/>
      <c r="WOO40" s="120"/>
      <c r="WOP40" s="177"/>
      <c r="WOQ40" s="120"/>
      <c r="WOR40" s="177"/>
      <c r="WOS40" s="120"/>
      <c r="WOT40" s="177"/>
      <c r="WOU40" s="120"/>
      <c r="WOV40" s="177"/>
      <c r="WOW40" s="120"/>
      <c r="WOX40" s="177"/>
      <c r="WOY40" s="120"/>
      <c r="WOZ40" s="177"/>
      <c r="WPA40" s="120"/>
      <c r="WPB40" s="177"/>
      <c r="WPC40" s="120"/>
      <c r="WPD40" s="177"/>
      <c r="WPE40" s="120"/>
      <c r="WPF40" s="177"/>
      <c r="WPG40" s="120"/>
      <c r="WPH40" s="177"/>
      <c r="WPI40" s="120"/>
      <c r="WPJ40" s="177"/>
      <c r="WPK40" s="120"/>
      <c r="WPL40" s="177"/>
      <c r="WPM40" s="120"/>
      <c r="WPN40" s="177"/>
      <c r="WPO40" s="120"/>
      <c r="WPP40" s="177"/>
      <c r="WPQ40" s="120"/>
      <c r="WPR40" s="177"/>
      <c r="WPS40" s="120"/>
      <c r="WPT40" s="177"/>
      <c r="WPU40" s="120"/>
      <c r="WPV40" s="177"/>
      <c r="WPW40" s="120"/>
      <c r="WPX40" s="177"/>
      <c r="WPY40" s="120"/>
      <c r="WPZ40" s="177"/>
      <c r="WQA40" s="120"/>
      <c r="WQB40" s="177"/>
      <c r="WQC40" s="120"/>
      <c r="WQD40" s="177"/>
      <c r="WQE40" s="120"/>
      <c r="WQF40" s="177"/>
      <c r="WQG40" s="120"/>
      <c r="WQH40" s="177"/>
      <c r="WQI40" s="120"/>
      <c r="WQJ40" s="177"/>
      <c r="WQK40" s="120"/>
      <c r="WQL40" s="177"/>
      <c r="WQM40" s="120"/>
      <c r="WQN40" s="177"/>
      <c r="WQO40" s="120"/>
      <c r="WQP40" s="177"/>
      <c r="WQQ40" s="120"/>
      <c r="WQR40" s="177"/>
      <c r="WQS40" s="120"/>
      <c r="WQT40" s="177"/>
      <c r="WQU40" s="120"/>
      <c r="WQV40" s="177"/>
      <c r="WQW40" s="120"/>
      <c r="WQX40" s="177"/>
      <c r="WQY40" s="120"/>
      <c r="WQZ40" s="177"/>
      <c r="WRA40" s="120"/>
      <c r="WRB40" s="177"/>
      <c r="WRC40" s="120"/>
      <c r="WRD40" s="177"/>
      <c r="WRE40" s="120"/>
      <c r="WRF40" s="177"/>
      <c r="WRG40" s="120"/>
      <c r="WRH40" s="177"/>
      <c r="WRI40" s="120"/>
      <c r="WRJ40" s="177"/>
      <c r="WRK40" s="120"/>
      <c r="WRL40" s="177"/>
      <c r="WRM40" s="120"/>
      <c r="WRN40" s="177"/>
      <c r="WRO40" s="120"/>
      <c r="WRP40" s="177"/>
      <c r="WRQ40" s="120"/>
      <c r="WRR40" s="177"/>
      <c r="WRS40" s="120"/>
      <c r="WRT40" s="177"/>
      <c r="WRU40" s="120"/>
      <c r="WRV40" s="177"/>
      <c r="WRW40" s="120"/>
      <c r="WRX40" s="177"/>
      <c r="WRY40" s="120"/>
      <c r="WRZ40" s="177"/>
      <c r="WSA40" s="120"/>
      <c r="WSB40" s="177"/>
      <c r="WSC40" s="120"/>
      <c r="WSD40" s="177"/>
      <c r="WSE40" s="120"/>
      <c r="WSF40" s="177"/>
      <c r="WSG40" s="120"/>
      <c r="WSH40" s="177"/>
      <c r="WSI40" s="120"/>
      <c r="WSJ40" s="177"/>
      <c r="WSK40" s="120"/>
      <c r="WSL40" s="177"/>
      <c r="WSM40" s="120"/>
      <c r="WSN40" s="177"/>
      <c r="WSO40" s="120"/>
      <c r="WSP40" s="177"/>
      <c r="WSQ40" s="120"/>
      <c r="WSR40" s="177"/>
      <c r="WSS40" s="120"/>
      <c r="WST40" s="177"/>
      <c r="WSU40" s="120"/>
      <c r="WSV40" s="177"/>
      <c r="WSW40" s="120"/>
      <c r="WSX40" s="177"/>
      <c r="WSY40" s="120"/>
      <c r="WSZ40" s="177"/>
      <c r="WTA40" s="120"/>
      <c r="WTB40" s="177"/>
      <c r="WTC40" s="120"/>
      <c r="WTD40" s="177"/>
      <c r="WTE40" s="120"/>
      <c r="WTF40" s="177"/>
      <c r="WTG40" s="120"/>
      <c r="WTH40" s="177"/>
      <c r="WTI40" s="120"/>
      <c r="WTJ40" s="177"/>
      <c r="WTK40" s="120"/>
      <c r="WTL40" s="177"/>
      <c r="WTM40" s="120"/>
      <c r="WTN40" s="177"/>
      <c r="WTO40" s="120"/>
      <c r="WTP40" s="177"/>
      <c r="WTQ40" s="120"/>
      <c r="WTR40" s="177"/>
      <c r="WTS40" s="120"/>
      <c r="WTT40" s="177"/>
      <c r="WTU40" s="120"/>
      <c r="WTV40" s="177"/>
      <c r="WTW40" s="120"/>
      <c r="WTX40" s="177"/>
      <c r="WTY40" s="120"/>
      <c r="WTZ40" s="177"/>
      <c r="WUA40" s="120"/>
      <c r="WUB40" s="177"/>
      <c r="WUC40" s="120"/>
      <c r="WUD40" s="177"/>
      <c r="WUE40" s="120"/>
      <c r="WUF40" s="177"/>
      <c r="WUG40" s="120"/>
      <c r="WUH40" s="177"/>
      <c r="WUI40" s="120"/>
      <c r="WUJ40" s="177"/>
      <c r="WUK40" s="120"/>
      <c r="WUL40" s="177"/>
      <c r="WUM40" s="120"/>
      <c r="WUN40" s="177"/>
      <c r="WUO40" s="120"/>
      <c r="WUP40" s="177"/>
      <c r="WUQ40" s="120"/>
      <c r="WUR40" s="177"/>
      <c r="WUS40" s="120"/>
      <c r="WUT40" s="177"/>
      <c r="WUU40" s="120"/>
      <c r="WUV40" s="177"/>
      <c r="WUW40" s="120"/>
      <c r="WUX40" s="177"/>
      <c r="WUY40" s="120"/>
      <c r="WUZ40" s="177"/>
      <c r="WVA40" s="120"/>
      <c r="WVB40" s="177"/>
      <c r="WVC40" s="120"/>
      <c r="WVD40" s="177"/>
      <c r="WVE40" s="120"/>
      <c r="WVF40" s="177"/>
      <c r="WVG40" s="120"/>
      <c r="WVH40" s="177"/>
      <c r="WVI40" s="120"/>
      <c r="WVJ40" s="177"/>
      <c r="WVK40" s="120"/>
      <c r="WVL40" s="177"/>
      <c r="WVM40" s="120"/>
      <c r="WVN40" s="177"/>
      <c r="WVO40" s="120"/>
      <c r="WVP40" s="177"/>
      <c r="WVQ40" s="120"/>
      <c r="WVR40" s="177"/>
      <c r="WVS40" s="120"/>
      <c r="WVT40" s="177"/>
      <c r="WVU40" s="120"/>
      <c r="WVV40" s="177"/>
      <c r="WVW40" s="120"/>
      <c r="WVX40" s="177"/>
      <c r="WVY40" s="120"/>
      <c r="WVZ40" s="177"/>
      <c r="WWA40" s="120"/>
      <c r="WWB40" s="177"/>
      <c r="WWC40" s="120"/>
      <c r="WWD40" s="177"/>
      <c r="WWE40" s="120"/>
      <c r="WWF40" s="177"/>
      <c r="WWG40" s="120"/>
      <c r="WWH40" s="177"/>
      <c r="WWI40" s="120"/>
      <c r="WWJ40" s="177"/>
      <c r="WWK40" s="120"/>
      <c r="WWL40" s="177"/>
      <c r="WWM40" s="120"/>
      <c r="WWN40" s="177"/>
      <c r="WWO40" s="120"/>
      <c r="WWP40" s="177"/>
      <c r="WWQ40" s="120"/>
      <c r="WWR40" s="177"/>
      <c r="WWS40" s="120"/>
      <c r="WWT40" s="177"/>
      <c r="WWU40" s="120"/>
      <c r="WWV40" s="177"/>
      <c r="WWW40" s="120"/>
      <c r="WWX40" s="177"/>
      <c r="WWY40" s="120"/>
      <c r="WWZ40" s="177"/>
      <c r="WXA40" s="120"/>
      <c r="WXB40" s="177"/>
      <c r="WXC40" s="120"/>
      <c r="WXD40" s="177"/>
      <c r="WXE40" s="120"/>
      <c r="WXF40" s="177"/>
      <c r="WXG40" s="120"/>
      <c r="WXH40" s="177"/>
      <c r="WXI40" s="120"/>
      <c r="WXJ40" s="177"/>
      <c r="WXK40" s="120"/>
      <c r="WXL40" s="177"/>
      <c r="WXM40" s="120"/>
      <c r="WXN40" s="177"/>
      <c r="WXO40" s="120"/>
      <c r="WXP40" s="177"/>
      <c r="WXQ40" s="120"/>
      <c r="WXR40" s="177"/>
      <c r="WXS40" s="120"/>
      <c r="WXT40" s="177"/>
      <c r="WXU40" s="120"/>
      <c r="WXV40" s="177"/>
      <c r="WXW40" s="120"/>
      <c r="WXX40" s="177"/>
      <c r="WXY40" s="120"/>
      <c r="WXZ40" s="177"/>
      <c r="WYA40" s="120"/>
      <c r="WYB40" s="177"/>
      <c r="WYC40" s="120"/>
      <c r="WYD40" s="177"/>
      <c r="WYE40" s="120"/>
      <c r="WYF40" s="177"/>
      <c r="WYG40" s="120"/>
      <c r="WYH40" s="177"/>
      <c r="WYI40" s="120"/>
      <c r="WYJ40" s="177"/>
      <c r="WYK40" s="120"/>
      <c r="WYL40" s="177"/>
      <c r="WYM40" s="120"/>
      <c r="WYN40" s="177"/>
      <c r="WYO40" s="120"/>
      <c r="WYP40" s="177"/>
      <c r="WYQ40" s="120"/>
      <c r="WYR40" s="177"/>
      <c r="WYS40" s="120"/>
      <c r="WYT40" s="177"/>
      <c r="WYU40" s="120"/>
      <c r="WYV40" s="177"/>
      <c r="WYW40" s="120"/>
      <c r="WYX40" s="177"/>
      <c r="WYY40" s="120"/>
      <c r="WYZ40" s="177"/>
      <c r="WZA40" s="120"/>
      <c r="WZB40" s="177"/>
      <c r="WZC40" s="120"/>
      <c r="WZD40" s="177"/>
      <c r="WZE40" s="120"/>
      <c r="WZF40" s="177"/>
      <c r="WZG40" s="120"/>
      <c r="WZH40" s="177"/>
      <c r="WZI40" s="120"/>
      <c r="WZJ40" s="177"/>
      <c r="WZK40" s="120"/>
      <c r="WZL40" s="177"/>
      <c r="WZM40" s="120"/>
      <c r="WZN40" s="177"/>
      <c r="WZO40" s="120"/>
      <c r="WZP40" s="177"/>
      <c r="WZQ40" s="120"/>
      <c r="WZR40" s="177"/>
      <c r="WZS40" s="120"/>
      <c r="WZT40" s="177"/>
      <c r="WZU40" s="120"/>
      <c r="WZV40" s="177"/>
      <c r="WZW40" s="120"/>
      <c r="WZX40" s="177"/>
      <c r="WZY40" s="120"/>
      <c r="WZZ40" s="177"/>
      <c r="XAA40" s="120"/>
      <c r="XAB40" s="177"/>
      <c r="XAC40" s="120"/>
      <c r="XAD40" s="177"/>
      <c r="XAE40" s="120"/>
      <c r="XAF40" s="177"/>
      <c r="XAG40" s="120"/>
      <c r="XAH40" s="177"/>
      <c r="XAI40" s="120"/>
      <c r="XAJ40" s="177"/>
      <c r="XAK40" s="120"/>
      <c r="XAL40" s="177"/>
      <c r="XAM40" s="120"/>
      <c r="XAN40" s="177"/>
      <c r="XAO40" s="120"/>
      <c r="XAP40" s="177"/>
      <c r="XAQ40" s="120"/>
      <c r="XAR40" s="177"/>
      <c r="XAS40" s="120"/>
      <c r="XAT40" s="177"/>
      <c r="XAU40" s="120"/>
      <c r="XAV40" s="177"/>
      <c r="XAW40" s="120"/>
      <c r="XAX40" s="177"/>
      <c r="XAY40" s="120"/>
      <c r="XAZ40" s="177"/>
      <c r="XBA40" s="120"/>
      <c r="XBB40" s="177"/>
      <c r="XBC40" s="120"/>
      <c r="XBD40" s="177"/>
      <c r="XBE40" s="120"/>
      <c r="XBF40" s="177"/>
      <c r="XBG40" s="120"/>
      <c r="XBH40" s="177"/>
      <c r="XBI40" s="120"/>
      <c r="XBJ40" s="177"/>
      <c r="XBK40" s="120"/>
      <c r="XBL40" s="177"/>
      <c r="XBM40" s="120"/>
      <c r="XBN40" s="177"/>
      <c r="XBO40" s="120"/>
      <c r="XBP40" s="177"/>
      <c r="XBQ40" s="120"/>
      <c r="XBR40" s="177"/>
      <c r="XBS40" s="120"/>
      <c r="XBT40" s="177"/>
      <c r="XBU40" s="120"/>
      <c r="XBV40" s="177"/>
      <c r="XBW40" s="120"/>
      <c r="XBX40" s="177"/>
      <c r="XBY40" s="120"/>
      <c r="XBZ40" s="177"/>
      <c r="XCA40" s="120"/>
      <c r="XCB40" s="177"/>
      <c r="XCC40" s="120"/>
      <c r="XCD40" s="177"/>
      <c r="XCE40" s="120"/>
      <c r="XCF40" s="177"/>
      <c r="XCG40" s="120"/>
      <c r="XCH40" s="177"/>
      <c r="XCI40" s="120"/>
      <c r="XCJ40" s="177"/>
      <c r="XCK40" s="120"/>
      <c r="XCL40" s="177"/>
      <c r="XCM40" s="120"/>
      <c r="XCN40" s="177"/>
      <c r="XCO40" s="120"/>
      <c r="XCP40" s="177"/>
      <c r="XCQ40" s="120"/>
      <c r="XCR40" s="177"/>
      <c r="XCS40" s="120"/>
      <c r="XCT40" s="177"/>
      <c r="XCU40" s="120"/>
      <c r="XCV40" s="177"/>
      <c r="XCW40" s="120"/>
      <c r="XCX40" s="177"/>
      <c r="XCY40" s="120"/>
      <c r="XCZ40" s="177"/>
      <c r="XDA40" s="120"/>
      <c r="XDB40" s="177"/>
      <c r="XDC40" s="120"/>
      <c r="XDD40" s="177"/>
      <c r="XDE40" s="120"/>
      <c r="XDF40" s="177"/>
      <c r="XDG40" s="120"/>
      <c r="XDH40" s="177"/>
      <c r="XDI40" s="120"/>
      <c r="XDJ40" s="177"/>
      <c r="XDK40" s="120"/>
      <c r="XDL40" s="177"/>
      <c r="XDM40" s="120"/>
      <c r="XDN40" s="177"/>
      <c r="XDO40" s="120"/>
      <c r="XDP40" s="177"/>
      <c r="XDQ40" s="120"/>
      <c r="XDR40" s="177"/>
      <c r="XDS40" s="120"/>
      <c r="XDT40" s="177"/>
      <c r="XDU40" s="120"/>
      <c r="XDV40" s="177"/>
      <c r="XDW40" s="120"/>
      <c r="XDX40" s="177"/>
      <c r="XDY40" s="120"/>
      <c r="XDZ40" s="177"/>
      <c r="XEA40" s="120"/>
      <c r="XEB40" s="177"/>
      <c r="XEC40" s="120"/>
      <c r="XED40" s="177"/>
      <c r="XEE40" s="120"/>
      <c r="XEF40" s="177"/>
      <c r="XEG40" s="120"/>
      <c r="XEH40" s="177"/>
      <c r="XEI40" s="120"/>
      <c r="XEJ40" s="177"/>
      <c r="XEK40" s="120"/>
      <c r="XEL40" s="177"/>
      <c r="XEM40" s="120"/>
      <c r="XEN40" s="177"/>
      <c r="XEO40" s="120"/>
      <c r="XEP40" s="177"/>
      <c r="XEQ40" s="120"/>
      <c r="XER40" s="177"/>
      <c r="XES40" s="120"/>
      <c r="XET40" s="177"/>
      <c r="XEU40" s="120"/>
      <c r="XEV40" s="177"/>
      <c r="XEW40" s="120"/>
      <c r="XEX40" s="177"/>
      <c r="XEY40" s="120"/>
      <c r="XEZ40" s="177"/>
      <c r="XFA40" s="120"/>
      <c r="XFB40" s="177"/>
      <c r="XFC40" s="120"/>
      <c r="XFD40" s="177"/>
    </row>
    <row r="41" spans="1:16384" customHeight="1" ht="15" s="176" customFormat="1">
      <c r="A41" s="120"/>
      <c r="D41" s="177"/>
      <c r="E41" s="120"/>
      <c r="F41" s="177"/>
      <c r="G41" s="116" t="s">
        <v>62</v>
      </c>
      <c r="H41" s="174">
        <f>C16</f>
        <v>0.295</v>
      </c>
      <c r="I41" s="120"/>
      <c r="J41" s="177"/>
      <c r="K41" s="120"/>
      <c r="L41" s="177"/>
      <c r="M41" s="120"/>
      <c r="N41" s="177"/>
      <c r="O41" s="120"/>
      <c r="P41" s="177"/>
      <c r="Q41" s="120"/>
      <c r="R41" s="177"/>
      <c r="S41" s="120"/>
      <c r="T41" s="177"/>
      <c r="U41" s="120"/>
      <c r="V41" s="177"/>
      <c r="W41" s="120"/>
      <c r="X41" s="177"/>
      <c r="Y41" s="120"/>
      <c r="Z41" s="177"/>
      <c r="AA41" s="120"/>
      <c r="AB41" s="177"/>
      <c r="AC41" s="120"/>
      <c r="AD41" s="177"/>
      <c r="AE41" s="120"/>
      <c r="AF41" s="177"/>
      <c r="AG41" s="120"/>
      <c r="AH41" s="177"/>
      <c r="AI41" s="120"/>
      <c r="AJ41" s="177"/>
      <c r="AK41" s="120"/>
      <c r="AL41" s="177"/>
      <c r="AM41" s="120"/>
      <c r="AN41" s="177"/>
      <c r="AO41" s="120"/>
      <c r="AP41" s="177"/>
      <c r="AQ41" s="120"/>
      <c r="AR41" s="177"/>
      <c r="AS41" s="120"/>
      <c r="AT41" s="177"/>
      <c r="AU41" s="120"/>
      <c r="AV41" s="177"/>
      <c r="AW41" s="120"/>
      <c r="AX41" s="177"/>
      <c r="AY41" s="120"/>
      <c r="AZ41" s="177"/>
      <c r="BA41" s="120"/>
      <c r="BB41" s="177"/>
      <c r="BC41" s="120"/>
      <c r="BD41" s="177"/>
      <c r="BE41" s="120"/>
      <c r="BF41" s="177"/>
      <c r="BG41" s="120"/>
      <c r="BH41" s="177"/>
      <c r="BI41" s="120"/>
      <c r="BJ41" s="177"/>
      <c r="BK41" s="120"/>
      <c r="BL41" s="177"/>
      <c r="BM41" s="120"/>
      <c r="BN41" s="177"/>
      <c r="BO41" s="120"/>
      <c r="BP41" s="177"/>
      <c r="BQ41" s="120"/>
      <c r="BR41" s="177"/>
      <c r="BS41" s="120"/>
      <c r="BT41" s="177"/>
      <c r="BU41" s="120"/>
      <c r="BV41" s="177"/>
      <c r="BW41" s="120"/>
      <c r="BX41" s="177"/>
      <c r="BY41" s="120"/>
      <c r="BZ41" s="177"/>
      <c r="CA41" s="120"/>
      <c r="CB41" s="177"/>
      <c r="CC41" s="120"/>
      <c r="CD41" s="177"/>
      <c r="CE41" s="120"/>
      <c r="CF41" s="177"/>
      <c r="CG41" s="120"/>
      <c r="CH41" s="177"/>
      <c r="CI41" s="120"/>
      <c r="CJ41" s="177"/>
      <c r="CK41" s="120"/>
      <c r="CL41" s="177"/>
      <c r="CM41" s="120"/>
      <c r="CN41" s="177"/>
      <c r="CO41" s="120"/>
      <c r="CP41" s="177"/>
      <c r="CQ41" s="120"/>
      <c r="CR41" s="177"/>
      <c r="CS41" s="120"/>
      <c r="CT41" s="177"/>
      <c r="CU41" s="120"/>
      <c r="CV41" s="177"/>
      <c r="CW41" s="120"/>
      <c r="CX41" s="177"/>
      <c r="CY41" s="120"/>
      <c r="CZ41" s="177"/>
      <c r="DA41" s="120"/>
      <c r="DB41" s="177"/>
      <c r="DC41" s="120"/>
      <c r="DD41" s="177"/>
      <c r="DE41" s="120"/>
      <c r="DF41" s="177"/>
      <c r="DG41" s="120"/>
      <c r="DH41" s="177"/>
      <c r="DI41" s="120"/>
      <c r="DJ41" s="177"/>
      <c r="DK41" s="120"/>
      <c r="DL41" s="177"/>
      <c r="DM41" s="120"/>
      <c r="DN41" s="177"/>
      <c r="DO41" s="120"/>
      <c r="DP41" s="177"/>
      <c r="DQ41" s="120"/>
      <c r="DR41" s="177"/>
      <c r="DS41" s="120"/>
      <c r="DT41" s="177"/>
      <c r="DU41" s="120"/>
      <c r="DV41" s="177"/>
      <c r="DW41" s="120"/>
      <c r="DX41" s="177"/>
      <c r="DY41" s="120"/>
      <c r="DZ41" s="177"/>
      <c r="EA41" s="120"/>
      <c r="EB41" s="177"/>
      <c r="EC41" s="120"/>
      <c r="ED41" s="177"/>
      <c r="EE41" s="120"/>
      <c r="EF41" s="177"/>
      <c r="EG41" s="120"/>
      <c r="EH41" s="177"/>
      <c r="EI41" s="120"/>
      <c r="EJ41" s="177"/>
      <c r="EK41" s="120"/>
      <c r="EL41" s="177"/>
      <c r="EM41" s="120"/>
      <c r="EN41" s="177"/>
      <c r="EO41" s="120"/>
      <c r="EP41" s="177"/>
      <c r="EQ41" s="120"/>
      <c r="ER41" s="177"/>
      <c r="ES41" s="120"/>
      <c r="ET41" s="177"/>
      <c r="EU41" s="120"/>
      <c r="EV41" s="177"/>
      <c r="EW41" s="120"/>
      <c r="EX41" s="177"/>
      <c r="EY41" s="120"/>
      <c r="EZ41" s="177"/>
      <c r="FA41" s="120"/>
      <c r="FB41" s="177"/>
      <c r="FC41" s="120"/>
      <c r="FD41" s="177"/>
      <c r="FE41" s="120"/>
      <c r="FF41" s="177"/>
      <c r="FG41" s="120"/>
      <c r="FH41" s="177"/>
      <c r="FI41" s="120"/>
      <c r="FJ41" s="177"/>
      <c r="FK41" s="120"/>
      <c r="FL41" s="177"/>
      <c r="FM41" s="120"/>
      <c r="FN41" s="177"/>
      <c r="FO41" s="120"/>
      <c r="FP41" s="177"/>
      <c r="FQ41" s="120"/>
      <c r="FR41" s="177"/>
      <c r="FS41" s="120"/>
      <c r="FT41" s="177"/>
      <c r="FU41" s="120"/>
      <c r="FV41" s="177"/>
      <c r="FW41" s="120"/>
      <c r="FX41" s="177"/>
      <c r="FY41" s="120"/>
      <c r="FZ41" s="177"/>
      <c r="GA41" s="120"/>
      <c r="GB41" s="177"/>
      <c r="GC41" s="120"/>
      <c r="GD41" s="177"/>
      <c r="GE41" s="120"/>
      <c r="GF41" s="177"/>
      <c r="GG41" s="120"/>
      <c r="GH41" s="177"/>
      <c r="GI41" s="120"/>
      <c r="GJ41" s="177"/>
      <c r="GK41" s="120"/>
      <c r="GL41" s="177"/>
      <c r="GM41" s="120"/>
      <c r="GN41" s="177"/>
      <c r="GO41" s="120"/>
      <c r="GP41" s="177"/>
      <c r="GQ41" s="120"/>
      <c r="GR41" s="177"/>
      <c r="GS41" s="120"/>
      <c r="GT41" s="177"/>
      <c r="GU41" s="120"/>
      <c r="GV41" s="177"/>
      <c r="GW41" s="120"/>
      <c r="GX41" s="177"/>
      <c r="GY41" s="120"/>
      <c r="GZ41" s="177"/>
      <c r="HA41" s="120"/>
      <c r="HB41" s="177"/>
      <c r="HC41" s="120"/>
      <c r="HD41" s="177"/>
      <c r="HE41" s="120"/>
      <c r="HF41" s="177"/>
      <c r="HG41" s="120"/>
      <c r="HH41" s="177"/>
      <c r="HI41" s="120"/>
      <c r="HJ41" s="177"/>
      <c r="HK41" s="120"/>
      <c r="HL41" s="177"/>
      <c r="HM41" s="120"/>
      <c r="HN41" s="177"/>
      <c r="HO41" s="120"/>
      <c r="HP41" s="177"/>
      <c r="HQ41" s="120"/>
      <c r="HR41" s="177"/>
      <c r="HS41" s="120"/>
      <c r="HT41" s="177"/>
      <c r="HU41" s="120"/>
      <c r="HV41" s="177"/>
      <c r="HW41" s="120"/>
      <c r="HX41" s="177"/>
      <c r="HY41" s="120"/>
      <c r="HZ41" s="177"/>
      <c r="IA41" s="120"/>
      <c r="IB41" s="177"/>
      <c r="IC41" s="120"/>
      <c r="ID41" s="177"/>
      <c r="IE41" s="120"/>
      <c r="IF41" s="177"/>
      <c r="IG41" s="120"/>
      <c r="IH41" s="177"/>
      <c r="II41" s="120"/>
      <c r="IJ41" s="177"/>
      <c r="IK41" s="120"/>
      <c r="IL41" s="177"/>
      <c r="IM41" s="120"/>
      <c r="IN41" s="177"/>
      <c r="IO41" s="120"/>
      <c r="IP41" s="177"/>
      <c r="IQ41" s="120"/>
      <c r="IR41" s="177"/>
      <c r="IS41" s="120"/>
      <c r="IT41" s="177"/>
      <c r="IU41" s="120"/>
      <c r="IV41" s="177"/>
      <c r="IW41" s="120"/>
      <c r="IX41" s="177"/>
      <c r="IY41" s="120"/>
      <c r="IZ41" s="177"/>
      <c r="JA41" s="120"/>
      <c r="JB41" s="177"/>
      <c r="JC41" s="120"/>
      <c r="JD41" s="177"/>
      <c r="JE41" s="120"/>
      <c r="JF41" s="177"/>
      <c r="JG41" s="120"/>
      <c r="JH41" s="177"/>
      <c r="JI41" s="120"/>
      <c r="JJ41" s="177"/>
      <c r="JK41" s="120"/>
      <c r="JL41" s="177"/>
      <c r="JM41" s="120"/>
      <c r="JN41" s="177"/>
      <c r="JO41" s="120"/>
      <c r="JP41" s="177"/>
      <c r="JQ41" s="120"/>
      <c r="JR41" s="177"/>
      <c r="JS41" s="120"/>
      <c r="JT41" s="177"/>
      <c r="JU41" s="120"/>
      <c r="JV41" s="177"/>
      <c r="JW41" s="120"/>
      <c r="JX41" s="177"/>
      <c r="JY41" s="120"/>
      <c r="JZ41" s="177"/>
      <c r="KA41" s="120"/>
      <c r="KB41" s="177"/>
      <c r="KC41" s="120"/>
      <c r="KD41" s="177"/>
      <c r="KE41" s="120"/>
      <c r="KF41" s="177"/>
      <c r="KG41" s="120"/>
      <c r="KH41" s="177"/>
      <c r="KI41" s="120"/>
      <c r="KJ41" s="177"/>
      <c r="KK41" s="120"/>
      <c r="KL41" s="177"/>
      <c r="KM41" s="120"/>
      <c r="KN41" s="177"/>
      <c r="KO41" s="120"/>
      <c r="KP41" s="177"/>
      <c r="KQ41" s="120"/>
      <c r="KR41" s="177"/>
      <c r="KS41" s="120"/>
      <c r="KT41" s="177"/>
      <c r="KU41" s="120"/>
      <c r="KV41" s="177"/>
      <c r="KW41" s="120"/>
      <c r="KX41" s="177"/>
      <c r="KY41" s="120"/>
      <c r="KZ41" s="177"/>
      <c r="LA41" s="120"/>
      <c r="LB41" s="177"/>
      <c r="LC41" s="120"/>
      <c r="LD41" s="177"/>
      <c r="LE41" s="120"/>
      <c r="LF41" s="177"/>
      <c r="LG41" s="120"/>
      <c r="LH41" s="177"/>
      <c r="LI41" s="120"/>
      <c r="LJ41" s="177"/>
      <c r="LK41" s="120"/>
      <c r="LL41" s="177"/>
      <c r="LM41" s="120"/>
      <c r="LN41" s="177"/>
      <c r="LO41" s="120"/>
      <c r="LP41" s="177"/>
      <c r="LQ41" s="120"/>
      <c r="LR41" s="177"/>
      <c r="LS41" s="120"/>
      <c r="LT41" s="177"/>
      <c r="LU41" s="120"/>
      <c r="LV41" s="177"/>
      <c r="LW41" s="120"/>
      <c r="LX41" s="177"/>
      <c r="LY41" s="120"/>
      <c r="LZ41" s="177"/>
      <c r="MA41" s="120"/>
      <c r="MB41" s="177"/>
      <c r="MC41" s="120"/>
      <c r="MD41" s="177"/>
      <c r="ME41" s="120"/>
      <c r="MF41" s="177"/>
      <c r="MG41" s="120"/>
      <c r="MH41" s="177"/>
      <c r="MI41" s="120"/>
      <c r="MJ41" s="177"/>
      <c r="MK41" s="120"/>
      <c r="ML41" s="177"/>
      <c r="MM41" s="120"/>
      <c r="MN41" s="177"/>
      <c r="MO41" s="120"/>
      <c r="MP41" s="177"/>
      <c r="MQ41" s="120"/>
      <c r="MR41" s="177"/>
      <c r="MS41" s="120"/>
      <c r="MT41" s="177"/>
      <c r="MU41" s="120"/>
      <c r="MV41" s="177"/>
      <c r="MW41" s="120"/>
      <c r="MX41" s="177"/>
      <c r="MY41" s="120"/>
      <c r="MZ41" s="177"/>
      <c r="NA41" s="120"/>
      <c r="NB41" s="177"/>
      <c r="NC41" s="120"/>
      <c r="ND41" s="177"/>
      <c r="NE41" s="120"/>
      <c r="NF41" s="177"/>
      <c r="NG41" s="120"/>
      <c r="NH41" s="177"/>
      <c r="NI41" s="120"/>
      <c r="NJ41" s="177"/>
      <c r="NK41" s="120"/>
      <c r="NL41" s="177"/>
      <c r="NM41" s="120"/>
      <c r="NN41" s="177"/>
      <c r="NO41" s="120"/>
      <c r="NP41" s="177"/>
      <c r="NQ41" s="120"/>
      <c r="NR41" s="177"/>
      <c r="NS41" s="120"/>
      <c r="NT41" s="177"/>
      <c r="NU41" s="120"/>
      <c r="NV41" s="177"/>
      <c r="NW41" s="120"/>
      <c r="NX41" s="177"/>
      <c r="NY41" s="120"/>
      <c r="NZ41" s="177"/>
      <c r="OA41" s="120"/>
      <c r="OB41" s="177"/>
      <c r="OC41" s="120"/>
      <c r="OD41" s="177"/>
      <c r="OE41" s="120"/>
      <c r="OF41" s="177"/>
      <c r="OG41" s="120"/>
      <c r="OH41" s="177"/>
      <c r="OI41" s="120"/>
      <c r="OJ41" s="177"/>
      <c r="OK41" s="120"/>
      <c r="OL41" s="177"/>
      <c r="OM41" s="120"/>
      <c r="ON41" s="177"/>
      <c r="OO41" s="120"/>
      <c r="OP41" s="177"/>
      <c r="OQ41" s="120"/>
      <c r="OR41" s="177"/>
      <c r="OS41" s="120"/>
      <c r="OT41" s="177"/>
      <c r="OU41" s="120"/>
      <c r="OV41" s="177"/>
      <c r="OW41" s="120"/>
      <c r="OX41" s="177"/>
      <c r="OY41" s="120"/>
      <c r="OZ41" s="177"/>
      <c r="PA41" s="120"/>
      <c r="PB41" s="177"/>
      <c r="PC41" s="120"/>
      <c r="PD41" s="177"/>
      <c r="PE41" s="120"/>
      <c r="PF41" s="177"/>
      <c r="PG41" s="120"/>
      <c r="PH41" s="177"/>
      <c r="PI41" s="120"/>
      <c r="PJ41" s="177"/>
      <c r="PK41" s="120"/>
      <c r="PL41" s="177"/>
      <c r="PM41" s="120"/>
      <c r="PN41" s="177"/>
      <c r="PO41" s="120"/>
      <c r="PP41" s="177"/>
      <c r="PQ41" s="120"/>
      <c r="PR41" s="177"/>
      <c r="PS41" s="120"/>
      <c r="PT41" s="177"/>
      <c r="PU41" s="120"/>
      <c r="PV41" s="177"/>
      <c r="PW41" s="120"/>
      <c r="PX41" s="177"/>
      <c r="PY41" s="120"/>
      <c r="PZ41" s="177"/>
      <c r="QA41" s="120"/>
      <c r="QB41" s="177"/>
      <c r="QC41" s="120"/>
      <c r="QD41" s="177"/>
      <c r="QE41" s="120"/>
      <c r="QF41" s="177"/>
      <c r="QG41" s="120"/>
      <c r="QH41" s="177"/>
      <c r="QI41" s="120"/>
      <c r="QJ41" s="177"/>
      <c r="QK41" s="120"/>
      <c r="QL41" s="177"/>
      <c r="QM41" s="120"/>
      <c r="QN41" s="177"/>
      <c r="QO41" s="120"/>
      <c r="QP41" s="177"/>
      <c r="QQ41" s="120"/>
      <c r="QR41" s="177"/>
      <c r="QS41" s="120"/>
      <c r="QT41" s="177"/>
      <c r="QU41" s="120"/>
      <c r="QV41" s="177"/>
      <c r="QW41" s="120"/>
      <c r="QX41" s="177"/>
      <c r="QY41" s="120"/>
      <c r="QZ41" s="177"/>
      <c r="RA41" s="120"/>
      <c r="RB41" s="177"/>
      <c r="RC41" s="120"/>
      <c r="RD41" s="177"/>
      <c r="RE41" s="120"/>
      <c r="RF41" s="177"/>
      <c r="RG41" s="120"/>
      <c r="RH41" s="177"/>
      <c r="RI41" s="120"/>
      <c r="RJ41" s="177"/>
      <c r="RK41" s="120"/>
      <c r="RL41" s="177"/>
      <c r="RM41" s="120"/>
      <c r="RN41" s="177"/>
      <c r="RO41" s="120"/>
      <c r="RP41" s="177"/>
      <c r="RQ41" s="120"/>
      <c r="RR41" s="177"/>
      <c r="RS41" s="120"/>
      <c r="RT41" s="177"/>
      <c r="RU41" s="120"/>
      <c r="RV41" s="177"/>
      <c r="RW41" s="120"/>
      <c r="RX41" s="177"/>
      <c r="RY41" s="120"/>
      <c r="RZ41" s="177"/>
      <c r="SA41" s="120"/>
      <c r="SB41" s="177"/>
      <c r="SC41" s="120"/>
      <c r="SD41" s="177"/>
      <c r="SE41" s="120"/>
      <c r="SF41" s="177"/>
      <c r="SG41" s="120"/>
      <c r="SH41" s="177"/>
      <c r="SI41" s="120"/>
      <c r="SJ41" s="177"/>
      <c r="SK41" s="120"/>
      <c r="SL41" s="177"/>
      <c r="SM41" s="120"/>
      <c r="SN41" s="177"/>
      <c r="SO41" s="120"/>
      <c r="SP41" s="177"/>
      <c r="SQ41" s="120"/>
      <c r="SR41" s="177"/>
      <c r="SS41" s="120"/>
      <c r="ST41" s="177"/>
      <c r="SU41" s="120"/>
      <c r="SV41" s="177"/>
      <c r="SW41" s="120"/>
      <c r="SX41" s="177"/>
      <c r="SY41" s="120"/>
      <c r="SZ41" s="177"/>
      <c r="TA41" s="120"/>
      <c r="TB41" s="177"/>
      <c r="TC41" s="120"/>
      <c r="TD41" s="177"/>
      <c r="TE41" s="120"/>
      <c r="TF41" s="177"/>
      <c r="TG41" s="120"/>
      <c r="TH41" s="177"/>
      <c r="TI41" s="120"/>
      <c r="TJ41" s="177"/>
      <c r="TK41" s="120"/>
      <c r="TL41" s="177"/>
      <c r="TM41" s="120"/>
      <c r="TN41" s="177"/>
      <c r="TO41" s="120"/>
      <c r="TP41" s="177"/>
      <c r="TQ41" s="120"/>
      <c r="TR41" s="177"/>
      <c r="TS41" s="120"/>
      <c r="TT41" s="177"/>
      <c r="TU41" s="120"/>
      <c r="TV41" s="177"/>
      <c r="TW41" s="120"/>
      <c r="TX41" s="177"/>
      <c r="TY41" s="120"/>
      <c r="TZ41" s="177"/>
      <c r="UA41" s="120"/>
      <c r="UB41" s="177"/>
      <c r="UC41" s="120"/>
      <c r="UD41" s="177"/>
      <c r="UE41" s="120"/>
      <c r="UF41" s="177"/>
      <c r="UG41" s="120"/>
      <c r="UH41" s="177"/>
      <c r="UI41" s="120"/>
      <c r="UJ41" s="177"/>
      <c r="UK41" s="120"/>
      <c r="UL41" s="177"/>
      <c r="UM41" s="120"/>
      <c r="UN41" s="177"/>
      <c r="UO41" s="120"/>
      <c r="UP41" s="177"/>
      <c r="UQ41" s="120"/>
      <c r="UR41" s="177"/>
      <c r="US41" s="120"/>
      <c r="UT41" s="177"/>
      <c r="UU41" s="120"/>
      <c r="UV41" s="177"/>
      <c r="UW41" s="120"/>
      <c r="UX41" s="177"/>
      <c r="UY41" s="120"/>
      <c r="UZ41" s="177"/>
      <c r="VA41" s="120"/>
      <c r="VB41" s="177"/>
      <c r="VC41" s="120"/>
      <c r="VD41" s="177"/>
      <c r="VE41" s="120"/>
      <c r="VF41" s="177"/>
      <c r="VG41" s="120"/>
      <c r="VH41" s="177"/>
      <c r="VI41" s="120"/>
      <c r="VJ41" s="177"/>
      <c r="VK41" s="120"/>
      <c r="VL41" s="177"/>
      <c r="VM41" s="120"/>
      <c r="VN41" s="177"/>
      <c r="VO41" s="120"/>
      <c r="VP41" s="177"/>
      <c r="VQ41" s="120"/>
      <c r="VR41" s="177"/>
      <c r="VS41" s="120"/>
      <c r="VT41" s="177"/>
      <c r="VU41" s="120"/>
      <c r="VV41" s="177"/>
      <c r="VW41" s="120"/>
      <c r="VX41" s="177"/>
      <c r="VY41" s="120"/>
      <c r="VZ41" s="177"/>
      <c r="WA41" s="120"/>
      <c r="WB41" s="177"/>
      <c r="WC41" s="120"/>
      <c r="WD41" s="177"/>
      <c r="WE41" s="120"/>
      <c r="WF41" s="177"/>
      <c r="WG41" s="120"/>
      <c r="WH41" s="177"/>
      <c r="WI41" s="120"/>
      <c r="WJ41" s="177"/>
      <c r="WK41" s="120"/>
      <c r="WL41" s="177"/>
      <c r="WM41" s="120"/>
      <c r="WN41" s="177"/>
      <c r="WO41" s="120"/>
      <c r="WP41" s="177"/>
      <c r="WQ41" s="120"/>
      <c r="WR41" s="177"/>
      <c r="WS41" s="120"/>
      <c r="WT41" s="177"/>
      <c r="WU41" s="120"/>
      <c r="WV41" s="177"/>
      <c r="WW41" s="120"/>
      <c r="WX41" s="177"/>
      <c r="WY41" s="120"/>
      <c r="WZ41" s="177"/>
      <c r="XA41" s="120"/>
      <c r="XB41" s="177"/>
      <c r="XC41" s="120"/>
      <c r="XD41" s="177"/>
      <c r="XE41" s="120"/>
      <c r="XF41" s="177"/>
      <c r="XG41" s="120"/>
      <c r="XH41" s="177"/>
      <c r="XI41" s="120"/>
      <c r="XJ41" s="177"/>
      <c r="XK41" s="120"/>
      <c r="XL41" s="177"/>
      <c r="XM41" s="120"/>
      <c r="XN41" s="177"/>
      <c r="XO41" s="120"/>
      <c r="XP41" s="177"/>
      <c r="XQ41" s="120"/>
      <c r="XR41" s="177"/>
      <c r="XS41" s="120"/>
      <c r="XT41" s="177"/>
      <c r="XU41" s="120"/>
      <c r="XV41" s="177"/>
      <c r="XW41" s="120"/>
      <c r="XX41" s="177"/>
      <c r="XY41" s="120"/>
      <c r="XZ41" s="177"/>
      <c r="YA41" s="120"/>
      <c r="YB41" s="177"/>
      <c r="YC41" s="120"/>
      <c r="YD41" s="177"/>
      <c r="YE41" s="120"/>
      <c r="YF41" s="177"/>
      <c r="YG41" s="120"/>
      <c r="YH41" s="177"/>
      <c r="YI41" s="120"/>
      <c r="YJ41" s="177"/>
      <c r="YK41" s="120"/>
      <c r="YL41" s="177"/>
      <c r="YM41" s="120"/>
      <c r="YN41" s="177"/>
      <c r="YO41" s="120"/>
      <c r="YP41" s="177"/>
      <c r="YQ41" s="120"/>
      <c r="YR41" s="177"/>
      <c r="YS41" s="120"/>
      <c r="YT41" s="177"/>
      <c r="YU41" s="120"/>
      <c r="YV41" s="177"/>
      <c r="YW41" s="120"/>
      <c r="YX41" s="177"/>
      <c r="YY41" s="120"/>
      <c r="YZ41" s="177"/>
      <c r="ZA41" s="120"/>
      <c r="ZB41" s="177"/>
      <c r="ZC41" s="120"/>
      <c r="ZD41" s="177"/>
      <c r="ZE41" s="120"/>
      <c r="ZF41" s="177"/>
      <c r="ZG41" s="120"/>
      <c r="ZH41" s="177"/>
      <c r="ZI41" s="120"/>
      <c r="ZJ41" s="177"/>
      <c r="ZK41" s="120"/>
      <c r="ZL41" s="177"/>
      <c r="ZM41" s="120"/>
      <c r="ZN41" s="177"/>
      <c r="ZO41" s="120"/>
      <c r="ZP41" s="177"/>
      <c r="ZQ41" s="120"/>
      <c r="ZR41" s="177"/>
      <c r="ZS41" s="120"/>
      <c r="ZT41" s="177"/>
      <c r="ZU41" s="120"/>
      <c r="ZV41" s="177"/>
      <c r="ZW41" s="120"/>
      <c r="ZX41" s="177"/>
      <c r="ZY41" s="120"/>
      <c r="ZZ41" s="177"/>
      <c r="AAA41" s="120"/>
      <c r="AAB41" s="177"/>
      <c r="AAC41" s="120"/>
      <c r="AAD41" s="177"/>
      <c r="AAE41" s="120"/>
      <c r="AAF41" s="177"/>
      <c r="AAG41" s="120"/>
      <c r="AAH41" s="177"/>
      <c r="AAI41" s="120"/>
      <c r="AAJ41" s="177"/>
      <c r="AAK41" s="120"/>
      <c r="AAL41" s="177"/>
      <c r="AAM41" s="120"/>
      <c r="AAN41" s="177"/>
      <c r="AAO41" s="120"/>
      <c r="AAP41" s="177"/>
      <c r="AAQ41" s="120"/>
      <c r="AAR41" s="177"/>
      <c r="AAS41" s="120"/>
      <c r="AAT41" s="177"/>
      <c r="AAU41" s="120"/>
      <c r="AAV41" s="177"/>
      <c r="AAW41" s="120"/>
      <c r="AAX41" s="177"/>
      <c r="AAY41" s="120"/>
      <c r="AAZ41" s="177"/>
      <c r="ABA41" s="120"/>
      <c r="ABB41" s="177"/>
      <c r="ABC41" s="120"/>
      <c r="ABD41" s="177"/>
      <c r="ABE41" s="120"/>
      <c r="ABF41" s="177"/>
      <c r="ABG41" s="120"/>
      <c r="ABH41" s="177"/>
      <c r="ABI41" s="120"/>
      <c r="ABJ41" s="177"/>
      <c r="ABK41" s="120"/>
      <c r="ABL41" s="177"/>
      <c r="ABM41" s="120"/>
      <c r="ABN41" s="177"/>
      <c r="ABO41" s="120"/>
      <c r="ABP41" s="177"/>
      <c r="ABQ41" s="120"/>
      <c r="ABR41" s="177"/>
      <c r="ABS41" s="120"/>
      <c r="ABT41" s="177"/>
      <c r="ABU41" s="120"/>
      <c r="ABV41" s="177"/>
      <c r="ABW41" s="120"/>
      <c r="ABX41" s="177"/>
      <c r="ABY41" s="120"/>
      <c r="ABZ41" s="177"/>
      <c r="ACA41" s="120"/>
      <c r="ACB41" s="177"/>
      <c r="ACC41" s="120"/>
      <c r="ACD41" s="177"/>
      <c r="ACE41" s="120"/>
      <c r="ACF41" s="177"/>
      <c r="ACG41" s="120"/>
      <c r="ACH41" s="177"/>
      <c r="ACI41" s="120"/>
      <c r="ACJ41" s="177"/>
      <c r="ACK41" s="120"/>
      <c r="ACL41" s="177"/>
      <c r="ACM41" s="120"/>
      <c r="ACN41" s="177"/>
      <c r="ACO41" s="120"/>
      <c r="ACP41" s="177"/>
      <c r="ACQ41" s="120"/>
      <c r="ACR41" s="177"/>
      <c r="ACS41" s="120"/>
      <c r="ACT41" s="177"/>
      <c r="ACU41" s="120"/>
      <c r="ACV41" s="177"/>
      <c r="ACW41" s="120"/>
      <c r="ACX41" s="177"/>
      <c r="ACY41" s="120"/>
      <c r="ACZ41" s="177"/>
      <c r="ADA41" s="120"/>
      <c r="ADB41" s="177"/>
      <c r="ADC41" s="120"/>
      <c r="ADD41" s="177"/>
      <c r="ADE41" s="120"/>
      <c r="ADF41" s="177"/>
      <c r="ADG41" s="120"/>
      <c r="ADH41" s="177"/>
      <c r="ADI41" s="120"/>
      <c r="ADJ41" s="177"/>
      <c r="ADK41" s="120"/>
      <c r="ADL41" s="177"/>
      <c r="ADM41" s="120"/>
      <c r="ADN41" s="177"/>
      <c r="ADO41" s="120"/>
      <c r="ADP41" s="177"/>
      <c r="ADQ41" s="120"/>
      <c r="ADR41" s="177"/>
      <c r="ADS41" s="120"/>
      <c r="ADT41" s="177"/>
      <c r="ADU41" s="120"/>
      <c r="ADV41" s="177"/>
      <c r="ADW41" s="120"/>
      <c r="ADX41" s="177"/>
      <c r="ADY41" s="120"/>
      <c r="ADZ41" s="177"/>
      <c r="AEA41" s="120"/>
      <c r="AEB41" s="177"/>
      <c r="AEC41" s="120"/>
      <c r="AED41" s="177"/>
      <c r="AEE41" s="120"/>
      <c r="AEF41" s="177"/>
      <c r="AEG41" s="120"/>
      <c r="AEH41" s="177"/>
      <c r="AEI41" s="120"/>
      <c r="AEJ41" s="177"/>
      <c r="AEK41" s="120"/>
      <c r="AEL41" s="177"/>
      <c r="AEM41" s="120"/>
      <c r="AEN41" s="177"/>
      <c r="AEO41" s="120"/>
      <c r="AEP41" s="177"/>
      <c r="AEQ41" s="120"/>
      <c r="AER41" s="177"/>
      <c r="AES41" s="120"/>
      <c r="AET41" s="177"/>
      <c r="AEU41" s="120"/>
      <c r="AEV41" s="177"/>
      <c r="AEW41" s="120"/>
      <c r="AEX41" s="177"/>
      <c r="AEY41" s="120"/>
      <c r="AEZ41" s="177"/>
      <c r="AFA41" s="120"/>
      <c r="AFB41" s="177"/>
      <c r="AFC41" s="120"/>
      <c r="AFD41" s="177"/>
      <c r="AFE41" s="120"/>
      <c r="AFF41" s="177"/>
      <c r="AFG41" s="120"/>
      <c r="AFH41" s="177"/>
      <c r="AFI41" s="120"/>
      <c r="AFJ41" s="177"/>
      <c r="AFK41" s="120"/>
      <c r="AFL41" s="177"/>
      <c r="AFM41" s="120"/>
      <c r="AFN41" s="177"/>
      <c r="AFO41" s="120"/>
      <c r="AFP41" s="177"/>
      <c r="AFQ41" s="120"/>
      <c r="AFR41" s="177"/>
      <c r="AFS41" s="120"/>
      <c r="AFT41" s="177"/>
      <c r="AFU41" s="120"/>
      <c r="AFV41" s="177"/>
      <c r="AFW41" s="120"/>
      <c r="AFX41" s="177"/>
      <c r="AFY41" s="120"/>
      <c r="AFZ41" s="177"/>
      <c r="AGA41" s="120"/>
      <c r="AGB41" s="177"/>
      <c r="AGC41" s="120"/>
      <c r="AGD41" s="177"/>
      <c r="AGE41" s="120"/>
      <c r="AGF41" s="177"/>
      <c r="AGG41" s="120"/>
      <c r="AGH41" s="177"/>
      <c r="AGI41" s="120"/>
      <c r="AGJ41" s="177"/>
      <c r="AGK41" s="120"/>
      <c r="AGL41" s="177"/>
      <c r="AGM41" s="120"/>
      <c r="AGN41" s="177"/>
      <c r="AGO41" s="120"/>
      <c r="AGP41" s="177"/>
      <c r="AGQ41" s="120"/>
      <c r="AGR41" s="177"/>
      <c r="AGS41" s="120"/>
      <c r="AGT41" s="177"/>
      <c r="AGU41" s="120"/>
      <c r="AGV41" s="177"/>
      <c r="AGW41" s="120"/>
      <c r="AGX41" s="177"/>
      <c r="AGY41" s="120"/>
      <c r="AGZ41" s="177"/>
      <c r="AHA41" s="120"/>
      <c r="AHB41" s="177"/>
      <c r="AHC41" s="120"/>
      <c r="AHD41" s="177"/>
      <c r="AHE41" s="120"/>
      <c r="AHF41" s="177"/>
      <c r="AHG41" s="120"/>
      <c r="AHH41" s="177"/>
      <c r="AHI41" s="120"/>
      <c r="AHJ41" s="177"/>
      <c r="AHK41" s="120"/>
      <c r="AHL41" s="177"/>
      <c r="AHM41" s="120"/>
      <c r="AHN41" s="177"/>
      <c r="AHO41" s="120"/>
      <c r="AHP41" s="177"/>
      <c r="AHQ41" s="120"/>
      <c r="AHR41" s="177"/>
      <c r="AHS41" s="120"/>
      <c r="AHT41" s="177"/>
      <c r="AHU41" s="120"/>
      <c r="AHV41" s="177"/>
      <c r="AHW41" s="120"/>
      <c r="AHX41" s="177"/>
      <c r="AHY41" s="120"/>
      <c r="AHZ41" s="177"/>
      <c r="AIA41" s="120"/>
      <c r="AIB41" s="177"/>
      <c r="AIC41" s="120"/>
      <c r="AID41" s="177"/>
      <c r="AIE41" s="120"/>
      <c r="AIF41" s="177"/>
      <c r="AIG41" s="120"/>
      <c r="AIH41" s="177"/>
      <c r="AII41" s="120"/>
      <c r="AIJ41" s="177"/>
      <c r="AIK41" s="120"/>
      <c r="AIL41" s="177"/>
      <c r="AIM41" s="120"/>
      <c r="AIN41" s="177"/>
      <c r="AIO41" s="120"/>
      <c r="AIP41" s="177"/>
      <c r="AIQ41" s="120"/>
      <c r="AIR41" s="177"/>
      <c r="AIS41" s="120"/>
      <c r="AIT41" s="177"/>
      <c r="AIU41" s="120"/>
      <c r="AIV41" s="177"/>
      <c r="AIW41" s="120"/>
      <c r="AIX41" s="177"/>
      <c r="AIY41" s="120"/>
      <c r="AIZ41" s="177"/>
      <c r="AJA41" s="120"/>
      <c r="AJB41" s="177"/>
      <c r="AJC41" s="120"/>
      <c r="AJD41" s="177"/>
      <c r="AJE41" s="120"/>
      <c r="AJF41" s="177"/>
      <c r="AJG41" s="120"/>
      <c r="AJH41" s="177"/>
      <c r="AJI41" s="120"/>
      <c r="AJJ41" s="177"/>
      <c r="AJK41" s="120"/>
      <c r="AJL41" s="177"/>
      <c r="AJM41" s="120"/>
      <c r="AJN41" s="177"/>
      <c r="AJO41" s="120"/>
      <c r="AJP41" s="177"/>
      <c r="AJQ41" s="120"/>
      <c r="AJR41" s="177"/>
      <c r="AJS41" s="120"/>
      <c r="AJT41" s="177"/>
      <c r="AJU41" s="120"/>
      <c r="AJV41" s="177"/>
      <c r="AJW41" s="120"/>
      <c r="AJX41" s="177"/>
      <c r="AJY41" s="120"/>
      <c r="AJZ41" s="177"/>
      <c r="AKA41" s="120"/>
      <c r="AKB41" s="177"/>
      <c r="AKC41" s="120"/>
      <c r="AKD41" s="177"/>
      <c r="AKE41" s="120"/>
      <c r="AKF41" s="177"/>
      <c r="AKG41" s="120"/>
      <c r="AKH41" s="177"/>
      <c r="AKI41" s="120"/>
      <c r="AKJ41" s="177"/>
      <c r="AKK41" s="120"/>
      <c r="AKL41" s="177"/>
      <c r="AKM41" s="120"/>
      <c r="AKN41" s="177"/>
      <c r="AKO41" s="120"/>
      <c r="AKP41" s="177"/>
      <c r="AKQ41" s="120"/>
      <c r="AKR41" s="177"/>
      <c r="AKS41" s="120"/>
      <c r="AKT41" s="177"/>
      <c r="AKU41" s="120"/>
      <c r="AKV41" s="177"/>
      <c r="AKW41" s="120"/>
      <c r="AKX41" s="177"/>
      <c r="AKY41" s="120"/>
      <c r="AKZ41" s="177"/>
      <c r="ALA41" s="120"/>
      <c r="ALB41" s="177"/>
      <c r="ALC41" s="120"/>
      <c r="ALD41" s="177"/>
      <c r="ALE41" s="120"/>
      <c r="ALF41" s="177"/>
      <c r="ALG41" s="120"/>
      <c r="ALH41" s="177"/>
      <c r="ALI41" s="120"/>
      <c r="ALJ41" s="177"/>
      <c r="ALK41" s="120"/>
      <c r="ALL41" s="177"/>
      <c r="ALM41" s="120"/>
      <c r="ALN41" s="177"/>
      <c r="ALO41" s="120"/>
      <c r="ALP41" s="177"/>
      <c r="ALQ41" s="120"/>
      <c r="ALR41" s="177"/>
      <c r="ALS41" s="120"/>
      <c r="ALT41" s="177"/>
      <c r="ALU41" s="120"/>
      <c r="ALV41" s="177"/>
      <c r="ALW41" s="120"/>
      <c r="ALX41" s="177"/>
      <c r="ALY41" s="120"/>
      <c r="ALZ41" s="177"/>
      <c r="AMA41" s="120"/>
      <c r="AMB41" s="177"/>
      <c r="AMC41" s="120"/>
      <c r="AMD41" s="177"/>
      <c r="AME41" s="120"/>
      <c r="AMF41" s="177"/>
      <c r="AMG41" s="120"/>
      <c r="AMH41" s="177"/>
      <c r="AMI41" s="120"/>
      <c r="AMJ41" s="177"/>
      <c r="AMK41" s="120"/>
      <c r="AML41" s="177"/>
      <c r="AMM41" s="120"/>
      <c r="AMN41" s="177"/>
      <c r="AMO41" s="120"/>
      <c r="AMP41" s="177"/>
      <c r="AMQ41" s="120"/>
      <c r="AMR41" s="177"/>
      <c r="AMS41" s="120"/>
      <c r="AMT41" s="177"/>
      <c r="AMU41" s="120"/>
      <c r="AMV41" s="177"/>
      <c r="AMW41" s="120"/>
      <c r="AMX41" s="177"/>
      <c r="AMY41" s="120"/>
      <c r="AMZ41" s="177"/>
      <c r="ANA41" s="120"/>
      <c r="ANB41" s="177"/>
      <c r="ANC41" s="120"/>
      <c r="AND41" s="177"/>
      <c r="ANE41" s="120"/>
      <c r="ANF41" s="177"/>
      <c r="ANG41" s="120"/>
      <c r="ANH41" s="177"/>
      <c r="ANI41" s="120"/>
      <c r="ANJ41" s="177"/>
      <c r="ANK41" s="120"/>
      <c r="ANL41" s="177"/>
      <c r="ANM41" s="120"/>
      <c r="ANN41" s="177"/>
      <c r="ANO41" s="120"/>
      <c r="ANP41" s="177"/>
      <c r="ANQ41" s="120"/>
      <c r="ANR41" s="177"/>
      <c r="ANS41" s="120"/>
      <c r="ANT41" s="177"/>
      <c r="ANU41" s="120"/>
      <c r="ANV41" s="177"/>
      <c r="ANW41" s="120"/>
      <c r="ANX41" s="177"/>
      <c r="ANY41" s="120"/>
      <c r="ANZ41" s="177"/>
      <c r="AOA41" s="120"/>
      <c r="AOB41" s="177"/>
      <c r="AOC41" s="120"/>
      <c r="AOD41" s="177"/>
      <c r="AOE41" s="120"/>
      <c r="AOF41" s="177"/>
      <c r="AOG41" s="120"/>
      <c r="AOH41" s="177"/>
      <c r="AOI41" s="120"/>
      <c r="AOJ41" s="177"/>
      <c r="AOK41" s="120"/>
      <c r="AOL41" s="177"/>
      <c r="AOM41" s="120"/>
      <c r="AON41" s="177"/>
      <c r="AOO41" s="120"/>
      <c r="AOP41" s="177"/>
      <c r="AOQ41" s="120"/>
      <c r="AOR41" s="177"/>
      <c r="AOS41" s="120"/>
      <c r="AOT41" s="177"/>
      <c r="AOU41" s="120"/>
      <c r="AOV41" s="177"/>
      <c r="AOW41" s="120"/>
      <c r="AOX41" s="177"/>
      <c r="AOY41" s="120"/>
      <c r="AOZ41" s="177"/>
      <c r="APA41" s="120"/>
      <c r="APB41" s="177"/>
      <c r="APC41" s="120"/>
      <c r="APD41" s="177"/>
      <c r="APE41" s="120"/>
      <c r="APF41" s="177"/>
      <c r="APG41" s="120"/>
      <c r="APH41" s="177"/>
      <c r="API41" s="120"/>
      <c r="APJ41" s="177"/>
      <c r="APK41" s="120"/>
      <c r="APL41" s="177"/>
      <c r="APM41" s="120"/>
      <c r="APN41" s="177"/>
      <c r="APO41" s="120"/>
      <c r="APP41" s="177"/>
      <c r="APQ41" s="120"/>
      <c r="APR41" s="177"/>
      <c r="APS41" s="120"/>
      <c r="APT41" s="177"/>
      <c r="APU41" s="120"/>
      <c r="APV41" s="177"/>
      <c r="APW41" s="120"/>
      <c r="APX41" s="177"/>
      <c r="APY41" s="120"/>
      <c r="APZ41" s="177"/>
      <c r="AQA41" s="120"/>
      <c r="AQB41" s="177"/>
      <c r="AQC41" s="120"/>
      <c r="AQD41" s="177"/>
      <c r="AQE41" s="120"/>
      <c r="AQF41" s="177"/>
      <c r="AQG41" s="120"/>
      <c r="AQH41" s="177"/>
      <c r="AQI41" s="120"/>
      <c r="AQJ41" s="177"/>
      <c r="AQK41" s="120"/>
      <c r="AQL41" s="177"/>
      <c r="AQM41" s="120"/>
      <c r="AQN41" s="177"/>
      <c r="AQO41" s="120"/>
      <c r="AQP41" s="177"/>
      <c r="AQQ41" s="120"/>
      <c r="AQR41" s="177"/>
      <c r="AQS41" s="120"/>
      <c r="AQT41" s="177"/>
      <c r="AQU41" s="120"/>
      <c r="AQV41" s="177"/>
      <c r="AQW41" s="120"/>
      <c r="AQX41" s="177"/>
      <c r="AQY41" s="120"/>
      <c r="AQZ41" s="177"/>
      <c r="ARA41" s="120"/>
      <c r="ARB41" s="177"/>
      <c r="ARC41" s="120"/>
      <c r="ARD41" s="177"/>
      <c r="ARE41" s="120"/>
      <c r="ARF41" s="177"/>
      <c r="ARG41" s="120"/>
      <c r="ARH41" s="177"/>
      <c r="ARI41" s="120"/>
      <c r="ARJ41" s="177"/>
      <c r="ARK41" s="120"/>
      <c r="ARL41" s="177"/>
      <c r="ARM41" s="120"/>
      <c r="ARN41" s="177"/>
      <c r="ARO41" s="120"/>
      <c r="ARP41" s="177"/>
      <c r="ARQ41" s="120"/>
      <c r="ARR41" s="177"/>
      <c r="ARS41" s="120"/>
      <c r="ART41" s="177"/>
      <c r="ARU41" s="120"/>
      <c r="ARV41" s="177"/>
      <c r="ARW41" s="120"/>
      <c r="ARX41" s="177"/>
      <c r="ARY41" s="120"/>
      <c r="ARZ41" s="177"/>
      <c r="ASA41" s="120"/>
      <c r="ASB41" s="177"/>
      <c r="ASC41" s="120"/>
      <c r="ASD41" s="177"/>
      <c r="ASE41" s="120"/>
      <c r="ASF41" s="177"/>
      <c r="ASG41" s="120"/>
      <c r="ASH41" s="177"/>
      <c r="ASI41" s="120"/>
      <c r="ASJ41" s="177"/>
      <c r="ASK41" s="120"/>
      <c r="ASL41" s="177"/>
      <c r="ASM41" s="120"/>
      <c r="ASN41" s="177"/>
      <c r="ASO41" s="120"/>
      <c r="ASP41" s="177"/>
      <c r="ASQ41" s="120"/>
      <c r="ASR41" s="177"/>
      <c r="ASS41" s="120"/>
      <c r="AST41" s="177"/>
      <c r="ASU41" s="120"/>
      <c r="ASV41" s="177"/>
      <c r="ASW41" s="120"/>
      <c r="ASX41" s="177"/>
      <c r="ASY41" s="120"/>
      <c r="ASZ41" s="177"/>
      <c r="ATA41" s="120"/>
      <c r="ATB41" s="177"/>
      <c r="ATC41" s="120"/>
      <c r="ATD41" s="177"/>
      <c r="ATE41" s="120"/>
      <c r="ATF41" s="177"/>
      <c r="ATG41" s="120"/>
      <c r="ATH41" s="177"/>
      <c r="ATI41" s="120"/>
      <c r="ATJ41" s="177"/>
      <c r="ATK41" s="120"/>
      <c r="ATL41" s="177"/>
      <c r="ATM41" s="120"/>
      <c r="ATN41" s="177"/>
      <c r="ATO41" s="120"/>
      <c r="ATP41" s="177"/>
      <c r="ATQ41" s="120"/>
      <c r="ATR41" s="177"/>
      <c r="ATS41" s="120"/>
      <c r="ATT41" s="177"/>
      <c r="ATU41" s="120"/>
      <c r="ATV41" s="177"/>
      <c r="ATW41" s="120"/>
      <c r="ATX41" s="177"/>
      <c r="ATY41" s="120"/>
      <c r="ATZ41" s="177"/>
      <c r="AUA41" s="120"/>
      <c r="AUB41" s="177"/>
      <c r="AUC41" s="120"/>
      <c r="AUD41" s="177"/>
      <c r="AUE41" s="120"/>
      <c r="AUF41" s="177"/>
      <c r="AUG41" s="120"/>
      <c r="AUH41" s="177"/>
      <c r="AUI41" s="120"/>
      <c r="AUJ41" s="177"/>
      <c r="AUK41" s="120"/>
      <c r="AUL41" s="177"/>
      <c r="AUM41" s="120"/>
      <c r="AUN41" s="177"/>
      <c r="AUO41" s="120"/>
      <c r="AUP41" s="177"/>
      <c r="AUQ41" s="120"/>
      <c r="AUR41" s="177"/>
      <c r="AUS41" s="120"/>
      <c r="AUT41" s="177"/>
      <c r="AUU41" s="120"/>
      <c r="AUV41" s="177"/>
      <c r="AUW41" s="120"/>
      <c r="AUX41" s="177"/>
      <c r="AUY41" s="120"/>
      <c r="AUZ41" s="177"/>
      <c r="AVA41" s="120"/>
      <c r="AVB41" s="177"/>
      <c r="AVC41" s="120"/>
      <c r="AVD41" s="177"/>
      <c r="AVE41" s="120"/>
      <c r="AVF41" s="177"/>
      <c r="AVG41" s="120"/>
      <c r="AVH41" s="177"/>
      <c r="AVI41" s="120"/>
      <c r="AVJ41" s="177"/>
      <c r="AVK41" s="120"/>
      <c r="AVL41" s="177"/>
      <c r="AVM41" s="120"/>
      <c r="AVN41" s="177"/>
      <c r="AVO41" s="120"/>
      <c r="AVP41" s="177"/>
      <c r="AVQ41" s="120"/>
      <c r="AVR41" s="177"/>
      <c r="AVS41" s="120"/>
      <c r="AVT41" s="177"/>
      <c r="AVU41" s="120"/>
      <c r="AVV41" s="177"/>
      <c r="AVW41" s="120"/>
      <c r="AVX41" s="177"/>
      <c r="AVY41" s="120"/>
      <c r="AVZ41" s="177"/>
      <c r="AWA41" s="120"/>
      <c r="AWB41" s="177"/>
      <c r="AWC41" s="120"/>
      <c r="AWD41" s="177"/>
      <c r="AWE41" s="120"/>
      <c r="AWF41" s="177"/>
      <c r="AWG41" s="120"/>
      <c r="AWH41" s="177"/>
      <c r="AWI41" s="120"/>
      <c r="AWJ41" s="177"/>
      <c r="AWK41" s="120"/>
      <c r="AWL41" s="177"/>
      <c r="AWM41" s="120"/>
      <c r="AWN41" s="177"/>
      <c r="AWO41" s="120"/>
      <c r="AWP41" s="177"/>
      <c r="AWQ41" s="120"/>
      <c r="AWR41" s="177"/>
      <c r="AWS41" s="120"/>
      <c r="AWT41" s="177"/>
      <c r="AWU41" s="120"/>
      <c r="AWV41" s="177"/>
      <c r="AWW41" s="120"/>
      <c r="AWX41" s="177"/>
      <c r="AWY41" s="120"/>
      <c r="AWZ41" s="177"/>
      <c r="AXA41" s="120"/>
      <c r="AXB41" s="177"/>
      <c r="AXC41" s="120"/>
      <c r="AXD41" s="177"/>
      <c r="AXE41" s="120"/>
      <c r="AXF41" s="177"/>
      <c r="AXG41" s="120"/>
      <c r="AXH41" s="177"/>
      <c r="AXI41" s="120"/>
      <c r="AXJ41" s="177"/>
      <c r="AXK41" s="120"/>
      <c r="AXL41" s="177"/>
      <c r="AXM41" s="120"/>
      <c r="AXN41" s="177"/>
      <c r="AXO41" s="120"/>
      <c r="AXP41" s="177"/>
      <c r="AXQ41" s="120"/>
      <c r="AXR41" s="177"/>
      <c r="AXS41" s="120"/>
      <c r="AXT41" s="177"/>
      <c r="AXU41" s="120"/>
      <c r="AXV41" s="177"/>
      <c r="AXW41" s="120"/>
      <c r="AXX41" s="177"/>
      <c r="AXY41" s="120"/>
      <c r="AXZ41" s="177"/>
      <c r="AYA41" s="120"/>
      <c r="AYB41" s="177"/>
      <c r="AYC41" s="120"/>
      <c r="AYD41" s="177"/>
      <c r="AYE41" s="120"/>
      <c r="AYF41" s="177"/>
      <c r="AYG41" s="120"/>
      <c r="AYH41" s="177"/>
      <c r="AYI41" s="120"/>
      <c r="AYJ41" s="177"/>
      <c r="AYK41" s="120"/>
      <c r="AYL41" s="177"/>
      <c r="AYM41" s="120"/>
      <c r="AYN41" s="177"/>
      <c r="AYO41" s="120"/>
      <c r="AYP41" s="177"/>
      <c r="AYQ41" s="120"/>
      <c r="AYR41" s="177"/>
      <c r="AYS41" s="120"/>
      <c r="AYT41" s="177"/>
      <c r="AYU41" s="120"/>
      <c r="AYV41" s="177"/>
      <c r="AYW41" s="120"/>
      <c r="AYX41" s="177"/>
      <c r="AYY41" s="120"/>
      <c r="AYZ41" s="177"/>
      <c r="AZA41" s="120"/>
      <c r="AZB41" s="177"/>
      <c r="AZC41" s="120"/>
      <c r="AZD41" s="177"/>
      <c r="AZE41" s="120"/>
      <c r="AZF41" s="177"/>
      <c r="AZG41" s="120"/>
      <c r="AZH41" s="177"/>
      <c r="AZI41" s="120"/>
      <c r="AZJ41" s="177"/>
      <c r="AZK41" s="120"/>
      <c r="AZL41" s="177"/>
      <c r="AZM41" s="120"/>
      <c r="AZN41" s="177"/>
      <c r="AZO41" s="120"/>
      <c r="AZP41" s="177"/>
      <c r="AZQ41" s="120"/>
      <c r="AZR41" s="177"/>
      <c r="AZS41" s="120"/>
      <c r="AZT41" s="177"/>
      <c r="AZU41" s="120"/>
      <c r="AZV41" s="177"/>
      <c r="AZW41" s="120"/>
      <c r="AZX41" s="177"/>
      <c r="AZY41" s="120"/>
      <c r="AZZ41" s="177"/>
      <c r="BAA41" s="120"/>
      <c r="BAB41" s="177"/>
      <c r="BAC41" s="120"/>
      <c r="BAD41" s="177"/>
      <c r="BAE41" s="120"/>
      <c r="BAF41" s="177"/>
      <c r="BAG41" s="120"/>
      <c r="BAH41" s="177"/>
      <c r="BAI41" s="120"/>
      <c r="BAJ41" s="177"/>
      <c r="BAK41" s="120"/>
      <c r="BAL41" s="177"/>
      <c r="BAM41" s="120"/>
      <c r="BAN41" s="177"/>
      <c r="BAO41" s="120"/>
      <c r="BAP41" s="177"/>
      <c r="BAQ41" s="120"/>
      <c r="BAR41" s="177"/>
      <c r="BAS41" s="120"/>
      <c r="BAT41" s="177"/>
      <c r="BAU41" s="120"/>
      <c r="BAV41" s="177"/>
      <c r="BAW41" s="120"/>
      <c r="BAX41" s="177"/>
      <c r="BAY41" s="120"/>
      <c r="BAZ41" s="177"/>
      <c r="BBA41" s="120"/>
      <c r="BBB41" s="177"/>
      <c r="BBC41" s="120"/>
      <c r="BBD41" s="177"/>
      <c r="BBE41" s="120"/>
      <c r="BBF41" s="177"/>
      <c r="BBG41" s="120"/>
      <c r="BBH41" s="177"/>
      <c r="BBI41" s="120"/>
      <c r="BBJ41" s="177"/>
      <c r="BBK41" s="120"/>
      <c r="BBL41" s="177"/>
      <c r="BBM41" s="120"/>
      <c r="BBN41" s="177"/>
      <c r="BBO41" s="120"/>
      <c r="BBP41" s="177"/>
      <c r="BBQ41" s="120"/>
      <c r="BBR41" s="177"/>
      <c r="BBS41" s="120"/>
      <c r="BBT41" s="177"/>
      <c r="BBU41" s="120"/>
      <c r="BBV41" s="177"/>
      <c r="BBW41" s="120"/>
      <c r="BBX41" s="177"/>
      <c r="BBY41" s="120"/>
      <c r="BBZ41" s="177"/>
      <c r="BCA41" s="120"/>
      <c r="BCB41" s="177"/>
      <c r="BCC41" s="120"/>
      <c r="BCD41" s="177"/>
      <c r="BCE41" s="120"/>
      <c r="BCF41" s="177"/>
      <c r="BCG41" s="120"/>
      <c r="BCH41" s="177"/>
      <c r="BCI41" s="120"/>
      <c r="BCJ41" s="177"/>
      <c r="BCK41" s="120"/>
      <c r="BCL41" s="177"/>
      <c r="BCM41" s="120"/>
      <c r="BCN41" s="177"/>
      <c r="BCO41" s="120"/>
      <c r="BCP41" s="177"/>
      <c r="BCQ41" s="120"/>
      <c r="BCR41" s="177"/>
      <c r="BCS41" s="120"/>
      <c r="BCT41" s="177"/>
      <c r="BCU41" s="120"/>
      <c r="BCV41" s="177"/>
      <c r="BCW41" s="120"/>
      <c r="BCX41" s="177"/>
      <c r="BCY41" s="120"/>
      <c r="BCZ41" s="177"/>
      <c r="BDA41" s="120"/>
      <c r="BDB41" s="177"/>
      <c r="BDC41" s="120"/>
      <c r="BDD41" s="177"/>
      <c r="BDE41" s="120"/>
      <c r="BDF41" s="177"/>
      <c r="BDG41" s="120"/>
      <c r="BDH41" s="177"/>
      <c r="BDI41" s="120"/>
      <c r="BDJ41" s="177"/>
      <c r="BDK41" s="120"/>
      <c r="BDL41" s="177"/>
      <c r="BDM41" s="120"/>
      <c r="BDN41" s="177"/>
      <c r="BDO41" s="120"/>
      <c r="BDP41" s="177"/>
      <c r="BDQ41" s="120"/>
      <c r="BDR41" s="177"/>
      <c r="BDS41" s="120"/>
      <c r="BDT41" s="177"/>
      <c r="BDU41" s="120"/>
      <c r="BDV41" s="177"/>
      <c r="BDW41" s="120"/>
      <c r="BDX41" s="177"/>
      <c r="BDY41" s="120"/>
      <c r="BDZ41" s="177"/>
      <c r="BEA41" s="120"/>
      <c r="BEB41" s="177"/>
      <c r="BEC41" s="120"/>
      <c r="BED41" s="177"/>
      <c r="BEE41" s="120"/>
      <c r="BEF41" s="177"/>
      <c r="BEG41" s="120"/>
      <c r="BEH41" s="177"/>
      <c r="BEI41" s="120"/>
      <c r="BEJ41" s="177"/>
      <c r="BEK41" s="120"/>
      <c r="BEL41" s="177"/>
      <c r="BEM41" s="120"/>
      <c r="BEN41" s="177"/>
      <c r="BEO41" s="120"/>
      <c r="BEP41" s="177"/>
      <c r="BEQ41" s="120"/>
      <c r="BER41" s="177"/>
      <c r="BES41" s="120"/>
      <c r="BET41" s="177"/>
      <c r="BEU41" s="120"/>
      <c r="BEV41" s="177"/>
      <c r="BEW41" s="120"/>
      <c r="BEX41" s="177"/>
      <c r="BEY41" s="120"/>
      <c r="BEZ41" s="177"/>
      <c r="BFA41" s="120"/>
      <c r="BFB41" s="177"/>
      <c r="BFC41" s="120"/>
      <c r="BFD41" s="177"/>
      <c r="BFE41" s="120"/>
      <c r="BFF41" s="177"/>
      <c r="BFG41" s="120"/>
      <c r="BFH41" s="177"/>
      <c r="BFI41" s="120"/>
      <c r="BFJ41" s="177"/>
      <c r="BFK41" s="120"/>
      <c r="BFL41" s="177"/>
      <c r="BFM41" s="120"/>
      <c r="BFN41" s="177"/>
      <c r="BFO41" s="120"/>
      <c r="BFP41" s="177"/>
      <c r="BFQ41" s="120"/>
      <c r="BFR41" s="177"/>
      <c r="BFS41" s="120"/>
      <c r="BFT41" s="177"/>
      <c r="BFU41" s="120"/>
      <c r="BFV41" s="177"/>
      <c r="BFW41" s="120"/>
      <c r="BFX41" s="177"/>
      <c r="BFY41" s="120"/>
      <c r="BFZ41" s="177"/>
      <c r="BGA41" s="120"/>
      <c r="BGB41" s="177"/>
      <c r="BGC41" s="120"/>
      <c r="BGD41" s="177"/>
      <c r="BGE41" s="120"/>
      <c r="BGF41" s="177"/>
      <c r="BGG41" s="120"/>
      <c r="BGH41" s="177"/>
      <c r="BGI41" s="120"/>
      <c r="BGJ41" s="177"/>
      <c r="BGK41" s="120"/>
      <c r="BGL41" s="177"/>
      <c r="BGM41" s="120"/>
      <c r="BGN41" s="177"/>
      <c r="BGO41" s="120"/>
      <c r="BGP41" s="177"/>
      <c r="BGQ41" s="120"/>
      <c r="BGR41" s="177"/>
      <c r="BGS41" s="120"/>
      <c r="BGT41" s="177"/>
      <c r="BGU41" s="120"/>
      <c r="BGV41" s="177"/>
      <c r="BGW41" s="120"/>
      <c r="BGX41" s="177"/>
      <c r="BGY41" s="120"/>
      <c r="BGZ41" s="177"/>
      <c r="BHA41" s="120"/>
      <c r="BHB41" s="177"/>
      <c r="BHC41" s="120"/>
      <c r="BHD41" s="177"/>
      <c r="BHE41" s="120"/>
      <c r="BHF41" s="177"/>
      <c r="BHG41" s="120"/>
      <c r="BHH41" s="177"/>
      <c r="BHI41" s="120"/>
      <c r="BHJ41" s="177"/>
      <c r="BHK41" s="120"/>
      <c r="BHL41" s="177"/>
      <c r="BHM41" s="120"/>
      <c r="BHN41" s="177"/>
      <c r="BHO41" s="120"/>
      <c r="BHP41" s="177"/>
      <c r="BHQ41" s="120"/>
      <c r="BHR41" s="177"/>
      <c r="BHS41" s="120"/>
      <c r="BHT41" s="177"/>
      <c r="BHU41" s="120"/>
      <c r="BHV41" s="177"/>
      <c r="BHW41" s="120"/>
      <c r="BHX41" s="177"/>
      <c r="BHY41" s="120"/>
      <c r="BHZ41" s="177"/>
      <c r="BIA41" s="120"/>
      <c r="BIB41" s="177"/>
      <c r="BIC41" s="120"/>
      <c r="BID41" s="177"/>
      <c r="BIE41" s="120"/>
      <c r="BIF41" s="177"/>
      <c r="BIG41" s="120"/>
      <c r="BIH41" s="177"/>
      <c r="BII41" s="120"/>
      <c r="BIJ41" s="177"/>
      <c r="BIK41" s="120"/>
      <c r="BIL41" s="177"/>
      <c r="BIM41" s="120"/>
      <c r="BIN41" s="177"/>
      <c r="BIO41" s="120"/>
      <c r="BIP41" s="177"/>
      <c r="BIQ41" s="120"/>
      <c r="BIR41" s="177"/>
      <c r="BIS41" s="120"/>
      <c r="BIT41" s="177"/>
      <c r="BIU41" s="120"/>
      <c r="BIV41" s="177"/>
      <c r="BIW41" s="120"/>
      <c r="BIX41" s="177"/>
      <c r="BIY41" s="120"/>
      <c r="BIZ41" s="177"/>
      <c r="BJA41" s="120"/>
      <c r="BJB41" s="177"/>
      <c r="BJC41" s="120"/>
      <c r="BJD41" s="177"/>
      <c r="BJE41" s="120"/>
      <c r="BJF41" s="177"/>
      <c r="BJG41" s="120"/>
      <c r="BJH41" s="177"/>
      <c r="BJI41" s="120"/>
      <c r="BJJ41" s="177"/>
      <c r="BJK41" s="120"/>
      <c r="BJL41" s="177"/>
      <c r="BJM41" s="120"/>
      <c r="BJN41" s="177"/>
      <c r="BJO41" s="120"/>
      <c r="BJP41" s="177"/>
      <c r="BJQ41" s="120"/>
      <c r="BJR41" s="177"/>
      <c r="BJS41" s="120"/>
      <c r="BJT41" s="177"/>
      <c r="BJU41" s="120"/>
      <c r="BJV41" s="177"/>
      <c r="BJW41" s="120"/>
      <c r="BJX41" s="177"/>
      <c r="BJY41" s="120"/>
      <c r="BJZ41" s="177"/>
      <c r="BKA41" s="120"/>
      <c r="BKB41" s="177"/>
      <c r="BKC41" s="120"/>
      <c r="BKD41" s="177"/>
      <c r="BKE41" s="120"/>
      <c r="BKF41" s="177"/>
      <c r="BKG41" s="120"/>
      <c r="BKH41" s="177"/>
      <c r="BKI41" s="120"/>
      <c r="BKJ41" s="177"/>
      <c r="BKK41" s="120"/>
      <c r="BKL41" s="177"/>
      <c r="BKM41" s="120"/>
      <c r="BKN41" s="177"/>
      <c r="BKO41" s="120"/>
      <c r="BKP41" s="177"/>
      <c r="BKQ41" s="120"/>
      <c r="BKR41" s="177"/>
      <c r="BKS41" s="120"/>
      <c r="BKT41" s="177"/>
      <c r="BKU41" s="120"/>
      <c r="BKV41" s="177"/>
      <c r="BKW41" s="120"/>
      <c r="BKX41" s="177"/>
      <c r="BKY41" s="120"/>
      <c r="BKZ41" s="177"/>
      <c r="BLA41" s="120"/>
      <c r="BLB41" s="177"/>
      <c r="BLC41" s="120"/>
      <c r="BLD41" s="177"/>
      <c r="BLE41" s="120"/>
      <c r="BLF41" s="177"/>
      <c r="BLG41" s="120"/>
      <c r="BLH41" s="177"/>
      <c r="BLI41" s="120"/>
      <c r="BLJ41" s="177"/>
      <c r="BLK41" s="120"/>
      <c r="BLL41" s="177"/>
      <c r="BLM41" s="120"/>
      <c r="BLN41" s="177"/>
      <c r="BLO41" s="120"/>
      <c r="BLP41" s="177"/>
      <c r="BLQ41" s="120"/>
      <c r="BLR41" s="177"/>
      <c r="BLS41" s="120"/>
      <c r="BLT41" s="177"/>
      <c r="BLU41" s="120"/>
      <c r="BLV41" s="177"/>
      <c r="BLW41" s="120"/>
      <c r="BLX41" s="177"/>
      <c r="BLY41" s="120"/>
      <c r="BLZ41" s="177"/>
      <c r="BMA41" s="120"/>
      <c r="BMB41" s="177"/>
      <c r="BMC41" s="120"/>
      <c r="BMD41" s="177"/>
      <c r="BME41" s="120"/>
      <c r="BMF41" s="177"/>
      <c r="BMG41" s="120"/>
      <c r="BMH41" s="177"/>
      <c r="BMI41" s="120"/>
      <c r="BMJ41" s="177"/>
      <c r="BMK41" s="120"/>
      <c r="BML41" s="177"/>
      <c r="BMM41" s="120"/>
      <c r="BMN41" s="177"/>
      <c r="BMO41" s="120"/>
      <c r="BMP41" s="177"/>
      <c r="BMQ41" s="120"/>
      <c r="BMR41" s="177"/>
      <c r="BMS41" s="120"/>
      <c r="BMT41" s="177"/>
      <c r="BMU41" s="120"/>
      <c r="BMV41" s="177"/>
      <c r="BMW41" s="120"/>
      <c r="BMX41" s="177"/>
      <c r="BMY41" s="120"/>
      <c r="BMZ41" s="177"/>
      <c r="BNA41" s="120"/>
      <c r="BNB41" s="177"/>
      <c r="BNC41" s="120"/>
      <c r="BND41" s="177"/>
      <c r="BNE41" s="120"/>
      <c r="BNF41" s="177"/>
      <c r="BNG41" s="120"/>
      <c r="BNH41" s="177"/>
      <c r="BNI41" s="120"/>
      <c r="BNJ41" s="177"/>
      <c r="BNK41" s="120"/>
      <c r="BNL41" s="177"/>
      <c r="BNM41" s="120"/>
      <c r="BNN41" s="177"/>
      <c r="BNO41" s="120"/>
      <c r="BNP41" s="177"/>
      <c r="BNQ41" s="120"/>
      <c r="BNR41" s="177"/>
      <c r="BNS41" s="120"/>
      <c r="BNT41" s="177"/>
      <c r="BNU41" s="120"/>
      <c r="BNV41" s="177"/>
      <c r="BNW41" s="120"/>
      <c r="BNX41" s="177"/>
      <c r="BNY41" s="120"/>
      <c r="BNZ41" s="177"/>
      <c r="BOA41" s="120"/>
      <c r="BOB41" s="177"/>
      <c r="BOC41" s="120"/>
      <c r="BOD41" s="177"/>
      <c r="BOE41" s="120"/>
      <c r="BOF41" s="177"/>
      <c r="BOG41" s="120"/>
      <c r="BOH41" s="177"/>
      <c r="BOI41" s="120"/>
      <c r="BOJ41" s="177"/>
      <c r="BOK41" s="120"/>
      <c r="BOL41" s="177"/>
      <c r="BOM41" s="120"/>
      <c r="BON41" s="177"/>
      <c r="BOO41" s="120"/>
      <c r="BOP41" s="177"/>
      <c r="BOQ41" s="120"/>
      <c r="BOR41" s="177"/>
      <c r="BOS41" s="120"/>
      <c r="BOT41" s="177"/>
      <c r="BOU41" s="120"/>
      <c r="BOV41" s="177"/>
      <c r="BOW41" s="120"/>
      <c r="BOX41" s="177"/>
      <c r="BOY41" s="120"/>
      <c r="BOZ41" s="177"/>
      <c r="BPA41" s="120"/>
      <c r="BPB41" s="177"/>
      <c r="BPC41" s="120"/>
      <c r="BPD41" s="177"/>
      <c r="BPE41" s="120"/>
      <c r="BPF41" s="177"/>
      <c r="BPG41" s="120"/>
      <c r="BPH41" s="177"/>
      <c r="BPI41" s="120"/>
      <c r="BPJ41" s="177"/>
      <c r="BPK41" s="120"/>
      <c r="BPL41" s="177"/>
      <c r="BPM41" s="120"/>
      <c r="BPN41" s="177"/>
      <c r="BPO41" s="120"/>
      <c r="BPP41" s="177"/>
      <c r="BPQ41" s="120"/>
      <c r="BPR41" s="177"/>
      <c r="BPS41" s="120"/>
      <c r="BPT41" s="177"/>
      <c r="BPU41" s="120"/>
      <c r="BPV41" s="177"/>
      <c r="BPW41" s="120"/>
      <c r="BPX41" s="177"/>
      <c r="BPY41" s="120"/>
      <c r="BPZ41" s="177"/>
      <c r="BQA41" s="120"/>
      <c r="BQB41" s="177"/>
      <c r="BQC41" s="120"/>
      <c r="BQD41" s="177"/>
      <c r="BQE41" s="120"/>
      <c r="BQF41" s="177"/>
      <c r="BQG41" s="120"/>
      <c r="BQH41" s="177"/>
      <c r="BQI41" s="120"/>
      <c r="BQJ41" s="177"/>
      <c r="BQK41" s="120"/>
      <c r="BQL41" s="177"/>
      <c r="BQM41" s="120"/>
      <c r="BQN41" s="177"/>
      <c r="BQO41" s="120"/>
      <c r="BQP41" s="177"/>
      <c r="BQQ41" s="120"/>
      <c r="BQR41" s="177"/>
      <c r="BQS41" s="120"/>
      <c r="BQT41" s="177"/>
      <c r="BQU41" s="120"/>
      <c r="BQV41" s="177"/>
      <c r="BQW41" s="120"/>
      <c r="BQX41" s="177"/>
      <c r="BQY41" s="120"/>
      <c r="BQZ41" s="177"/>
      <c r="BRA41" s="120"/>
      <c r="BRB41" s="177"/>
      <c r="BRC41" s="120"/>
      <c r="BRD41" s="177"/>
      <c r="BRE41" s="120"/>
      <c r="BRF41" s="177"/>
      <c r="BRG41" s="120"/>
      <c r="BRH41" s="177"/>
      <c r="BRI41" s="120"/>
      <c r="BRJ41" s="177"/>
      <c r="BRK41" s="120"/>
      <c r="BRL41" s="177"/>
      <c r="BRM41" s="120"/>
      <c r="BRN41" s="177"/>
      <c r="BRO41" s="120"/>
      <c r="BRP41" s="177"/>
      <c r="BRQ41" s="120"/>
      <c r="BRR41" s="177"/>
      <c r="BRS41" s="120"/>
      <c r="BRT41" s="177"/>
      <c r="BRU41" s="120"/>
      <c r="BRV41" s="177"/>
      <c r="BRW41" s="120"/>
      <c r="BRX41" s="177"/>
      <c r="BRY41" s="120"/>
      <c r="BRZ41" s="177"/>
      <c r="BSA41" s="120"/>
      <c r="BSB41" s="177"/>
      <c r="BSC41" s="120"/>
      <c r="BSD41" s="177"/>
      <c r="BSE41" s="120"/>
      <c r="BSF41" s="177"/>
      <c r="BSG41" s="120"/>
      <c r="BSH41" s="177"/>
      <c r="BSI41" s="120"/>
      <c r="BSJ41" s="177"/>
      <c r="BSK41" s="120"/>
      <c r="BSL41" s="177"/>
      <c r="BSM41" s="120"/>
      <c r="BSN41" s="177"/>
      <c r="BSO41" s="120"/>
      <c r="BSP41" s="177"/>
      <c r="BSQ41" s="120"/>
      <c r="BSR41" s="177"/>
      <c r="BSS41" s="120"/>
      <c r="BST41" s="177"/>
      <c r="BSU41" s="120"/>
      <c r="BSV41" s="177"/>
      <c r="BSW41" s="120"/>
      <c r="BSX41" s="177"/>
      <c r="BSY41" s="120"/>
      <c r="BSZ41" s="177"/>
      <c r="BTA41" s="120"/>
      <c r="BTB41" s="177"/>
      <c r="BTC41" s="120"/>
      <c r="BTD41" s="177"/>
      <c r="BTE41" s="120"/>
      <c r="BTF41" s="177"/>
      <c r="BTG41" s="120"/>
      <c r="BTH41" s="177"/>
      <c r="BTI41" s="120"/>
      <c r="BTJ41" s="177"/>
      <c r="BTK41" s="120"/>
      <c r="BTL41" s="177"/>
      <c r="BTM41" s="120"/>
      <c r="BTN41" s="177"/>
      <c r="BTO41" s="120"/>
      <c r="BTP41" s="177"/>
      <c r="BTQ41" s="120"/>
      <c r="BTR41" s="177"/>
      <c r="BTS41" s="120"/>
      <c r="BTT41" s="177"/>
      <c r="BTU41" s="120"/>
      <c r="BTV41" s="177"/>
      <c r="BTW41" s="120"/>
      <c r="BTX41" s="177"/>
      <c r="BTY41" s="120"/>
      <c r="BTZ41" s="177"/>
      <c r="BUA41" s="120"/>
      <c r="BUB41" s="177"/>
      <c r="BUC41" s="120"/>
      <c r="BUD41" s="177"/>
      <c r="BUE41" s="120"/>
      <c r="BUF41" s="177"/>
      <c r="BUG41" s="120"/>
      <c r="BUH41" s="177"/>
      <c r="BUI41" s="120"/>
      <c r="BUJ41" s="177"/>
      <c r="BUK41" s="120"/>
      <c r="BUL41" s="177"/>
      <c r="BUM41" s="120"/>
      <c r="BUN41" s="177"/>
      <c r="BUO41" s="120"/>
      <c r="BUP41" s="177"/>
      <c r="BUQ41" s="120"/>
      <c r="BUR41" s="177"/>
      <c r="BUS41" s="120"/>
      <c r="BUT41" s="177"/>
      <c r="BUU41" s="120"/>
      <c r="BUV41" s="177"/>
      <c r="BUW41" s="120"/>
      <c r="BUX41" s="177"/>
      <c r="BUY41" s="120"/>
      <c r="BUZ41" s="177"/>
      <c r="BVA41" s="120"/>
      <c r="BVB41" s="177"/>
      <c r="BVC41" s="120"/>
      <c r="BVD41" s="177"/>
      <c r="BVE41" s="120"/>
      <c r="BVF41" s="177"/>
      <c r="BVG41" s="120"/>
      <c r="BVH41" s="177"/>
      <c r="BVI41" s="120"/>
      <c r="BVJ41" s="177"/>
      <c r="BVK41" s="120"/>
      <c r="BVL41" s="177"/>
      <c r="BVM41" s="120"/>
      <c r="BVN41" s="177"/>
      <c r="BVO41" s="120"/>
      <c r="BVP41" s="177"/>
      <c r="BVQ41" s="120"/>
      <c r="BVR41" s="177"/>
      <c r="BVS41" s="120"/>
      <c r="BVT41" s="177"/>
      <c r="BVU41" s="120"/>
      <c r="BVV41" s="177"/>
      <c r="BVW41" s="120"/>
      <c r="BVX41" s="177"/>
      <c r="BVY41" s="120"/>
      <c r="BVZ41" s="177"/>
      <c r="BWA41" s="120"/>
      <c r="BWB41" s="177"/>
      <c r="BWC41" s="120"/>
      <c r="BWD41" s="177"/>
      <c r="BWE41" s="120"/>
      <c r="BWF41" s="177"/>
      <c r="BWG41" s="120"/>
      <c r="BWH41" s="177"/>
      <c r="BWI41" s="120"/>
      <c r="BWJ41" s="177"/>
      <c r="BWK41" s="120"/>
      <c r="BWL41" s="177"/>
      <c r="BWM41" s="120"/>
      <c r="BWN41" s="177"/>
      <c r="BWO41" s="120"/>
      <c r="BWP41" s="177"/>
      <c r="BWQ41" s="120"/>
      <c r="BWR41" s="177"/>
      <c r="BWS41" s="120"/>
      <c r="BWT41" s="177"/>
      <c r="BWU41" s="120"/>
      <c r="BWV41" s="177"/>
      <c r="BWW41" s="120"/>
      <c r="BWX41" s="177"/>
      <c r="BWY41" s="120"/>
      <c r="BWZ41" s="177"/>
      <c r="BXA41" s="120"/>
      <c r="BXB41" s="177"/>
      <c r="BXC41" s="120"/>
      <c r="BXD41" s="177"/>
      <c r="BXE41" s="120"/>
      <c r="BXF41" s="177"/>
      <c r="BXG41" s="120"/>
      <c r="BXH41" s="177"/>
      <c r="BXI41" s="120"/>
      <c r="BXJ41" s="177"/>
      <c r="BXK41" s="120"/>
      <c r="BXL41" s="177"/>
      <c r="BXM41" s="120"/>
      <c r="BXN41" s="177"/>
      <c r="BXO41" s="120"/>
      <c r="BXP41" s="177"/>
      <c r="BXQ41" s="120"/>
      <c r="BXR41" s="177"/>
      <c r="BXS41" s="120"/>
      <c r="BXT41" s="177"/>
      <c r="BXU41" s="120"/>
      <c r="BXV41" s="177"/>
      <c r="BXW41" s="120"/>
      <c r="BXX41" s="177"/>
      <c r="BXY41" s="120"/>
      <c r="BXZ41" s="177"/>
      <c r="BYA41" s="120"/>
      <c r="BYB41" s="177"/>
      <c r="BYC41" s="120"/>
      <c r="BYD41" s="177"/>
      <c r="BYE41" s="120"/>
      <c r="BYF41" s="177"/>
      <c r="BYG41" s="120"/>
      <c r="BYH41" s="177"/>
      <c r="BYI41" s="120"/>
      <c r="BYJ41" s="177"/>
      <c r="BYK41" s="120"/>
      <c r="BYL41" s="177"/>
      <c r="BYM41" s="120"/>
      <c r="BYN41" s="177"/>
      <c r="BYO41" s="120"/>
      <c r="BYP41" s="177"/>
      <c r="BYQ41" s="120"/>
      <c r="BYR41" s="177"/>
      <c r="BYS41" s="120"/>
      <c r="BYT41" s="177"/>
      <c r="BYU41" s="120"/>
      <c r="BYV41" s="177"/>
      <c r="BYW41" s="120"/>
      <c r="BYX41" s="177"/>
      <c r="BYY41" s="120"/>
      <c r="BYZ41" s="177"/>
      <c r="BZA41" s="120"/>
      <c r="BZB41" s="177"/>
      <c r="BZC41" s="120"/>
      <c r="BZD41" s="177"/>
      <c r="BZE41" s="120"/>
      <c r="BZF41" s="177"/>
      <c r="BZG41" s="120"/>
      <c r="BZH41" s="177"/>
      <c r="BZI41" s="120"/>
      <c r="BZJ41" s="177"/>
      <c r="BZK41" s="120"/>
      <c r="BZL41" s="177"/>
      <c r="BZM41" s="120"/>
      <c r="BZN41" s="177"/>
      <c r="BZO41" s="120"/>
      <c r="BZP41" s="177"/>
      <c r="BZQ41" s="120"/>
      <c r="BZR41" s="177"/>
      <c r="BZS41" s="120"/>
      <c r="BZT41" s="177"/>
      <c r="BZU41" s="120"/>
      <c r="BZV41" s="177"/>
      <c r="BZW41" s="120"/>
      <c r="BZX41" s="177"/>
      <c r="BZY41" s="120"/>
      <c r="BZZ41" s="177"/>
      <c r="CAA41" s="120"/>
      <c r="CAB41" s="177"/>
      <c r="CAC41" s="120"/>
      <c r="CAD41" s="177"/>
      <c r="CAE41" s="120"/>
      <c r="CAF41" s="177"/>
      <c r="CAG41" s="120"/>
      <c r="CAH41" s="177"/>
      <c r="CAI41" s="120"/>
      <c r="CAJ41" s="177"/>
      <c r="CAK41" s="120"/>
      <c r="CAL41" s="177"/>
      <c r="CAM41" s="120"/>
      <c r="CAN41" s="177"/>
      <c r="CAO41" s="120"/>
      <c r="CAP41" s="177"/>
      <c r="CAQ41" s="120"/>
      <c r="CAR41" s="177"/>
      <c r="CAS41" s="120"/>
      <c r="CAT41" s="177"/>
      <c r="CAU41" s="120"/>
      <c r="CAV41" s="177"/>
      <c r="CAW41" s="120"/>
      <c r="CAX41" s="177"/>
      <c r="CAY41" s="120"/>
      <c r="CAZ41" s="177"/>
      <c r="CBA41" s="120"/>
      <c r="CBB41" s="177"/>
      <c r="CBC41" s="120"/>
      <c r="CBD41" s="177"/>
      <c r="CBE41" s="120"/>
      <c r="CBF41" s="177"/>
      <c r="CBG41" s="120"/>
      <c r="CBH41" s="177"/>
      <c r="CBI41" s="120"/>
      <c r="CBJ41" s="177"/>
      <c r="CBK41" s="120"/>
      <c r="CBL41" s="177"/>
      <c r="CBM41" s="120"/>
      <c r="CBN41" s="177"/>
      <c r="CBO41" s="120"/>
      <c r="CBP41" s="177"/>
      <c r="CBQ41" s="120"/>
      <c r="CBR41" s="177"/>
      <c r="CBS41" s="120"/>
      <c r="CBT41" s="177"/>
      <c r="CBU41" s="120"/>
      <c r="CBV41" s="177"/>
      <c r="CBW41" s="120"/>
      <c r="CBX41" s="177"/>
      <c r="CBY41" s="120"/>
      <c r="CBZ41" s="177"/>
      <c r="CCA41" s="120"/>
      <c r="CCB41" s="177"/>
      <c r="CCC41" s="120"/>
      <c r="CCD41" s="177"/>
      <c r="CCE41" s="120"/>
      <c r="CCF41" s="177"/>
      <c r="CCG41" s="120"/>
      <c r="CCH41" s="177"/>
      <c r="CCI41" s="120"/>
      <c r="CCJ41" s="177"/>
      <c r="CCK41" s="120"/>
      <c r="CCL41" s="177"/>
      <c r="CCM41" s="120"/>
      <c r="CCN41" s="177"/>
      <c r="CCO41" s="120"/>
      <c r="CCP41" s="177"/>
      <c r="CCQ41" s="120"/>
      <c r="CCR41" s="177"/>
      <c r="CCS41" s="120"/>
      <c r="CCT41" s="177"/>
      <c r="CCU41" s="120"/>
      <c r="CCV41" s="177"/>
      <c r="CCW41" s="120"/>
      <c r="CCX41" s="177"/>
      <c r="CCY41" s="120"/>
      <c r="CCZ41" s="177"/>
      <c r="CDA41" s="120"/>
      <c r="CDB41" s="177"/>
      <c r="CDC41" s="120"/>
      <c r="CDD41" s="177"/>
      <c r="CDE41" s="120"/>
      <c r="CDF41" s="177"/>
      <c r="CDG41" s="120"/>
      <c r="CDH41" s="177"/>
      <c r="CDI41" s="120"/>
      <c r="CDJ41" s="177"/>
      <c r="CDK41" s="120"/>
      <c r="CDL41" s="177"/>
      <c r="CDM41" s="120"/>
      <c r="CDN41" s="177"/>
      <c r="CDO41" s="120"/>
      <c r="CDP41" s="177"/>
      <c r="CDQ41" s="120"/>
      <c r="CDR41" s="177"/>
      <c r="CDS41" s="120"/>
      <c r="CDT41" s="177"/>
      <c r="CDU41" s="120"/>
      <c r="CDV41" s="177"/>
      <c r="CDW41" s="120"/>
      <c r="CDX41" s="177"/>
      <c r="CDY41" s="120"/>
      <c r="CDZ41" s="177"/>
      <c r="CEA41" s="120"/>
      <c r="CEB41" s="177"/>
      <c r="CEC41" s="120"/>
      <c r="CED41" s="177"/>
      <c r="CEE41" s="120"/>
      <c r="CEF41" s="177"/>
      <c r="CEG41" s="120"/>
      <c r="CEH41" s="177"/>
      <c r="CEI41" s="120"/>
      <c r="CEJ41" s="177"/>
      <c r="CEK41" s="120"/>
      <c r="CEL41" s="177"/>
      <c r="CEM41" s="120"/>
      <c r="CEN41" s="177"/>
      <c r="CEO41" s="120"/>
      <c r="CEP41" s="177"/>
      <c r="CEQ41" s="120"/>
      <c r="CER41" s="177"/>
      <c r="CES41" s="120"/>
      <c r="CET41" s="177"/>
      <c r="CEU41" s="120"/>
      <c r="CEV41" s="177"/>
      <c r="CEW41" s="120"/>
      <c r="CEX41" s="177"/>
      <c r="CEY41" s="120"/>
      <c r="CEZ41" s="177"/>
      <c r="CFA41" s="120"/>
      <c r="CFB41" s="177"/>
      <c r="CFC41" s="120"/>
      <c r="CFD41" s="177"/>
      <c r="CFE41" s="120"/>
      <c r="CFF41" s="177"/>
      <c r="CFG41" s="120"/>
      <c r="CFH41" s="177"/>
      <c r="CFI41" s="120"/>
      <c r="CFJ41" s="177"/>
      <c r="CFK41" s="120"/>
      <c r="CFL41" s="177"/>
      <c r="CFM41" s="120"/>
      <c r="CFN41" s="177"/>
      <c r="CFO41" s="120"/>
      <c r="CFP41" s="177"/>
      <c r="CFQ41" s="120"/>
      <c r="CFR41" s="177"/>
      <c r="CFS41" s="120"/>
      <c r="CFT41" s="177"/>
      <c r="CFU41" s="120"/>
      <c r="CFV41" s="177"/>
      <c r="CFW41" s="120"/>
      <c r="CFX41" s="177"/>
      <c r="CFY41" s="120"/>
      <c r="CFZ41" s="177"/>
      <c r="CGA41" s="120"/>
      <c r="CGB41" s="177"/>
      <c r="CGC41" s="120"/>
      <c r="CGD41" s="177"/>
      <c r="CGE41" s="120"/>
      <c r="CGF41" s="177"/>
      <c r="CGG41" s="120"/>
      <c r="CGH41" s="177"/>
      <c r="CGI41" s="120"/>
      <c r="CGJ41" s="177"/>
      <c r="CGK41" s="120"/>
      <c r="CGL41" s="177"/>
      <c r="CGM41" s="120"/>
      <c r="CGN41" s="177"/>
      <c r="CGO41" s="120"/>
      <c r="CGP41" s="177"/>
      <c r="CGQ41" s="120"/>
      <c r="CGR41" s="177"/>
      <c r="CGS41" s="120"/>
      <c r="CGT41" s="177"/>
      <c r="CGU41" s="120"/>
      <c r="CGV41" s="177"/>
      <c r="CGW41" s="120"/>
      <c r="CGX41" s="177"/>
      <c r="CGY41" s="120"/>
      <c r="CGZ41" s="177"/>
      <c r="CHA41" s="120"/>
      <c r="CHB41" s="177"/>
      <c r="CHC41" s="120"/>
      <c r="CHD41" s="177"/>
      <c r="CHE41" s="120"/>
      <c r="CHF41" s="177"/>
      <c r="CHG41" s="120"/>
      <c r="CHH41" s="177"/>
      <c r="CHI41" s="120"/>
      <c r="CHJ41" s="177"/>
      <c r="CHK41" s="120"/>
      <c r="CHL41" s="177"/>
      <c r="CHM41" s="120"/>
      <c r="CHN41" s="177"/>
      <c r="CHO41" s="120"/>
      <c r="CHP41" s="177"/>
      <c r="CHQ41" s="120"/>
      <c r="CHR41" s="177"/>
      <c r="CHS41" s="120"/>
      <c r="CHT41" s="177"/>
      <c r="CHU41" s="120"/>
      <c r="CHV41" s="177"/>
      <c r="CHW41" s="120"/>
      <c r="CHX41" s="177"/>
      <c r="CHY41" s="120"/>
      <c r="CHZ41" s="177"/>
      <c r="CIA41" s="120"/>
      <c r="CIB41" s="177"/>
      <c r="CIC41" s="120"/>
      <c r="CID41" s="177"/>
      <c r="CIE41" s="120"/>
      <c r="CIF41" s="177"/>
      <c r="CIG41" s="120"/>
      <c r="CIH41" s="177"/>
      <c r="CII41" s="120"/>
      <c r="CIJ41" s="177"/>
      <c r="CIK41" s="120"/>
      <c r="CIL41" s="177"/>
      <c r="CIM41" s="120"/>
      <c r="CIN41" s="177"/>
      <c r="CIO41" s="120"/>
      <c r="CIP41" s="177"/>
      <c r="CIQ41" s="120"/>
      <c r="CIR41" s="177"/>
      <c r="CIS41" s="120"/>
      <c r="CIT41" s="177"/>
      <c r="CIU41" s="120"/>
      <c r="CIV41" s="177"/>
      <c r="CIW41" s="120"/>
      <c r="CIX41" s="177"/>
      <c r="CIY41" s="120"/>
      <c r="CIZ41" s="177"/>
      <c r="CJA41" s="120"/>
      <c r="CJB41" s="177"/>
      <c r="CJC41" s="120"/>
      <c r="CJD41" s="177"/>
      <c r="CJE41" s="120"/>
      <c r="CJF41" s="177"/>
      <c r="CJG41" s="120"/>
      <c r="CJH41" s="177"/>
      <c r="CJI41" s="120"/>
      <c r="CJJ41" s="177"/>
      <c r="CJK41" s="120"/>
      <c r="CJL41" s="177"/>
      <c r="CJM41" s="120"/>
      <c r="CJN41" s="177"/>
      <c r="CJO41" s="120"/>
      <c r="CJP41" s="177"/>
      <c r="CJQ41" s="120"/>
      <c r="CJR41" s="177"/>
      <c r="CJS41" s="120"/>
      <c r="CJT41" s="177"/>
      <c r="CJU41" s="120"/>
      <c r="CJV41" s="177"/>
      <c r="CJW41" s="120"/>
      <c r="CJX41" s="177"/>
      <c r="CJY41" s="120"/>
      <c r="CJZ41" s="177"/>
      <c r="CKA41" s="120"/>
      <c r="CKB41" s="177"/>
      <c r="CKC41" s="120"/>
      <c r="CKD41" s="177"/>
      <c r="CKE41" s="120"/>
      <c r="CKF41" s="177"/>
      <c r="CKG41" s="120"/>
      <c r="CKH41" s="177"/>
      <c r="CKI41" s="120"/>
      <c r="CKJ41" s="177"/>
      <c r="CKK41" s="120"/>
      <c r="CKL41" s="177"/>
      <c r="CKM41" s="120"/>
      <c r="CKN41" s="177"/>
      <c r="CKO41" s="120"/>
      <c r="CKP41" s="177"/>
      <c r="CKQ41" s="120"/>
      <c r="CKR41" s="177"/>
      <c r="CKS41" s="120"/>
      <c r="CKT41" s="177"/>
      <c r="CKU41" s="120"/>
      <c r="CKV41" s="177"/>
      <c r="CKW41" s="120"/>
      <c r="CKX41" s="177"/>
      <c r="CKY41" s="120"/>
      <c r="CKZ41" s="177"/>
      <c r="CLA41" s="120"/>
      <c r="CLB41" s="177"/>
      <c r="CLC41" s="120"/>
      <c r="CLD41" s="177"/>
      <c r="CLE41" s="120"/>
      <c r="CLF41" s="177"/>
      <c r="CLG41" s="120"/>
      <c r="CLH41" s="177"/>
      <c r="CLI41" s="120"/>
      <c r="CLJ41" s="177"/>
      <c r="CLK41" s="120"/>
      <c r="CLL41" s="177"/>
      <c r="CLM41" s="120"/>
      <c r="CLN41" s="177"/>
      <c r="CLO41" s="120"/>
      <c r="CLP41" s="177"/>
      <c r="CLQ41" s="120"/>
      <c r="CLR41" s="177"/>
      <c r="CLS41" s="120"/>
      <c r="CLT41" s="177"/>
      <c r="CLU41" s="120"/>
      <c r="CLV41" s="177"/>
      <c r="CLW41" s="120"/>
      <c r="CLX41" s="177"/>
      <c r="CLY41" s="120"/>
      <c r="CLZ41" s="177"/>
      <c r="CMA41" s="120"/>
      <c r="CMB41" s="177"/>
      <c r="CMC41" s="120"/>
      <c r="CMD41" s="177"/>
      <c r="CME41" s="120"/>
      <c r="CMF41" s="177"/>
      <c r="CMG41" s="120"/>
      <c r="CMH41" s="177"/>
      <c r="CMI41" s="120"/>
      <c r="CMJ41" s="177"/>
      <c r="CMK41" s="120"/>
      <c r="CML41" s="177"/>
      <c r="CMM41" s="120"/>
      <c r="CMN41" s="177"/>
      <c r="CMO41" s="120"/>
      <c r="CMP41" s="177"/>
      <c r="CMQ41" s="120"/>
      <c r="CMR41" s="177"/>
      <c r="CMS41" s="120"/>
      <c r="CMT41" s="177"/>
      <c r="CMU41" s="120"/>
      <c r="CMV41" s="177"/>
      <c r="CMW41" s="120"/>
      <c r="CMX41" s="177"/>
      <c r="CMY41" s="120"/>
      <c r="CMZ41" s="177"/>
      <c r="CNA41" s="120"/>
      <c r="CNB41" s="177"/>
      <c r="CNC41" s="120"/>
      <c r="CND41" s="177"/>
      <c r="CNE41" s="120"/>
      <c r="CNF41" s="177"/>
      <c r="CNG41" s="120"/>
      <c r="CNH41" s="177"/>
      <c r="CNI41" s="120"/>
      <c r="CNJ41" s="177"/>
      <c r="CNK41" s="120"/>
      <c r="CNL41" s="177"/>
      <c r="CNM41" s="120"/>
      <c r="CNN41" s="177"/>
      <c r="CNO41" s="120"/>
      <c r="CNP41" s="177"/>
      <c r="CNQ41" s="120"/>
      <c r="CNR41" s="177"/>
      <c r="CNS41" s="120"/>
      <c r="CNT41" s="177"/>
      <c r="CNU41" s="120"/>
      <c r="CNV41" s="177"/>
      <c r="CNW41" s="120"/>
      <c r="CNX41" s="177"/>
      <c r="CNY41" s="120"/>
      <c r="CNZ41" s="177"/>
      <c r="COA41" s="120"/>
      <c r="COB41" s="177"/>
      <c r="COC41" s="120"/>
      <c r="COD41" s="177"/>
      <c r="COE41" s="120"/>
      <c r="COF41" s="177"/>
      <c r="COG41" s="120"/>
      <c r="COH41" s="177"/>
      <c r="COI41" s="120"/>
      <c r="COJ41" s="177"/>
      <c r="COK41" s="120"/>
      <c r="COL41" s="177"/>
      <c r="COM41" s="120"/>
      <c r="CON41" s="177"/>
      <c r="COO41" s="120"/>
      <c r="COP41" s="177"/>
      <c r="COQ41" s="120"/>
      <c r="COR41" s="177"/>
      <c r="COS41" s="120"/>
      <c r="COT41" s="177"/>
      <c r="COU41" s="120"/>
      <c r="COV41" s="177"/>
      <c r="COW41" s="120"/>
      <c r="COX41" s="177"/>
      <c r="COY41" s="120"/>
      <c r="COZ41" s="177"/>
      <c r="CPA41" s="120"/>
      <c r="CPB41" s="177"/>
      <c r="CPC41" s="120"/>
      <c r="CPD41" s="177"/>
      <c r="CPE41" s="120"/>
      <c r="CPF41" s="177"/>
      <c r="CPG41" s="120"/>
      <c r="CPH41" s="177"/>
      <c r="CPI41" s="120"/>
      <c r="CPJ41" s="177"/>
      <c r="CPK41" s="120"/>
      <c r="CPL41" s="177"/>
      <c r="CPM41" s="120"/>
      <c r="CPN41" s="177"/>
      <c r="CPO41" s="120"/>
      <c r="CPP41" s="177"/>
      <c r="CPQ41" s="120"/>
      <c r="CPR41" s="177"/>
      <c r="CPS41" s="120"/>
      <c r="CPT41" s="177"/>
      <c r="CPU41" s="120"/>
      <c r="CPV41" s="177"/>
      <c r="CPW41" s="120"/>
      <c r="CPX41" s="177"/>
      <c r="CPY41" s="120"/>
      <c r="CPZ41" s="177"/>
      <c r="CQA41" s="120"/>
      <c r="CQB41" s="177"/>
      <c r="CQC41" s="120"/>
      <c r="CQD41" s="177"/>
      <c r="CQE41" s="120"/>
      <c r="CQF41" s="177"/>
      <c r="CQG41" s="120"/>
      <c r="CQH41" s="177"/>
      <c r="CQI41" s="120"/>
      <c r="CQJ41" s="177"/>
      <c r="CQK41" s="120"/>
      <c r="CQL41" s="177"/>
      <c r="CQM41" s="120"/>
      <c r="CQN41" s="177"/>
      <c r="CQO41" s="120"/>
      <c r="CQP41" s="177"/>
      <c r="CQQ41" s="120"/>
      <c r="CQR41" s="177"/>
      <c r="CQS41" s="120"/>
      <c r="CQT41" s="177"/>
      <c r="CQU41" s="120"/>
      <c r="CQV41" s="177"/>
      <c r="CQW41" s="120"/>
      <c r="CQX41" s="177"/>
      <c r="CQY41" s="120"/>
      <c r="CQZ41" s="177"/>
      <c r="CRA41" s="120"/>
      <c r="CRB41" s="177"/>
      <c r="CRC41" s="120"/>
      <c r="CRD41" s="177"/>
      <c r="CRE41" s="120"/>
      <c r="CRF41" s="177"/>
      <c r="CRG41" s="120"/>
      <c r="CRH41" s="177"/>
      <c r="CRI41" s="120"/>
      <c r="CRJ41" s="177"/>
      <c r="CRK41" s="120"/>
      <c r="CRL41" s="177"/>
      <c r="CRM41" s="120"/>
      <c r="CRN41" s="177"/>
      <c r="CRO41" s="120"/>
      <c r="CRP41" s="177"/>
      <c r="CRQ41" s="120"/>
      <c r="CRR41" s="177"/>
      <c r="CRS41" s="120"/>
      <c r="CRT41" s="177"/>
      <c r="CRU41" s="120"/>
      <c r="CRV41" s="177"/>
      <c r="CRW41" s="120"/>
      <c r="CRX41" s="177"/>
      <c r="CRY41" s="120"/>
      <c r="CRZ41" s="177"/>
      <c r="CSA41" s="120"/>
      <c r="CSB41" s="177"/>
      <c r="CSC41" s="120"/>
      <c r="CSD41" s="177"/>
      <c r="CSE41" s="120"/>
      <c r="CSF41" s="177"/>
      <c r="CSG41" s="120"/>
      <c r="CSH41" s="177"/>
      <c r="CSI41" s="120"/>
      <c r="CSJ41" s="177"/>
      <c r="CSK41" s="120"/>
      <c r="CSL41" s="177"/>
      <c r="CSM41" s="120"/>
      <c r="CSN41" s="177"/>
      <c r="CSO41" s="120"/>
      <c r="CSP41" s="177"/>
      <c r="CSQ41" s="120"/>
      <c r="CSR41" s="177"/>
      <c r="CSS41" s="120"/>
      <c r="CST41" s="177"/>
      <c r="CSU41" s="120"/>
      <c r="CSV41" s="177"/>
      <c r="CSW41" s="120"/>
      <c r="CSX41" s="177"/>
      <c r="CSY41" s="120"/>
      <c r="CSZ41" s="177"/>
      <c r="CTA41" s="120"/>
      <c r="CTB41" s="177"/>
      <c r="CTC41" s="120"/>
      <c r="CTD41" s="177"/>
      <c r="CTE41" s="120"/>
      <c r="CTF41" s="177"/>
      <c r="CTG41" s="120"/>
      <c r="CTH41" s="177"/>
      <c r="CTI41" s="120"/>
      <c r="CTJ41" s="177"/>
      <c r="CTK41" s="120"/>
      <c r="CTL41" s="177"/>
      <c r="CTM41" s="120"/>
      <c r="CTN41" s="177"/>
      <c r="CTO41" s="120"/>
      <c r="CTP41" s="177"/>
      <c r="CTQ41" s="120"/>
      <c r="CTR41" s="177"/>
      <c r="CTS41" s="120"/>
      <c r="CTT41" s="177"/>
      <c r="CTU41" s="120"/>
      <c r="CTV41" s="177"/>
      <c r="CTW41" s="120"/>
      <c r="CTX41" s="177"/>
      <c r="CTY41" s="120"/>
      <c r="CTZ41" s="177"/>
      <c r="CUA41" s="120"/>
      <c r="CUB41" s="177"/>
      <c r="CUC41" s="120"/>
      <c r="CUD41" s="177"/>
      <c r="CUE41" s="120"/>
      <c r="CUF41" s="177"/>
      <c r="CUG41" s="120"/>
      <c r="CUH41" s="177"/>
      <c r="CUI41" s="120"/>
      <c r="CUJ41" s="177"/>
      <c r="CUK41" s="120"/>
      <c r="CUL41" s="177"/>
      <c r="CUM41" s="120"/>
      <c r="CUN41" s="177"/>
      <c r="CUO41" s="120"/>
      <c r="CUP41" s="177"/>
      <c r="CUQ41" s="120"/>
      <c r="CUR41" s="177"/>
      <c r="CUS41" s="120"/>
      <c r="CUT41" s="177"/>
      <c r="CUU41" s="120"/>
      <c r="CUV41" s="177"/>
      <c r="CUW41" s="120"/>
      <c r="CUX41" s="177"/>
      <c r="CUY41" s="120"/>
      <c r="CUZ41" s="177"/>
      <c r="CVA41" s="120"/>
      <c r="CVB41" s="177"/>
      <c r="CVC41" s="120"/>
      <c r="CVD41" s="177"/>
      <c r="CVE41" s="120"/>
      <c r="CVF41" s="177"/>
      <c r="CVG41" s="120"/>
      <c r="CVH41" s="177"/>
      <c r="CVI41" s="120"/>
      <c r="CVJ41" s="177"/>
      <c r="CVK41" s="120"/>
      <c r="CVL41" s="177"/>
      <c r="CVM41" s="120"/>
      <c r="CVN41" s="177"/>
      <c r="CVO41" s="120"/>
      <c r="CVP41" s="177"/>
      <c r="CVQ41" s="120"/>
      <c r="CVR41" s="177"/>
      <c r="CVS41" s="120"/>
      <c r="CVT41" s="177"/>
      <c r="CVU41" s="120"/>
      <c r="CVV41" s="177"/>
      <c r="CVW41" s="120"/>
      <c r="CVX41" s="177"/>
      <c r="CVY41" s="120"/>
      <c r="CVZ41" s="177"/>
      <c r="CWA41" s="120"/>
      <c r="CWB41" s="177"/>
      <c r="CWC41" s="120"/>
      <c r="CWD41" s="177"/>
      <c r="CWE41" s="120"/>
      <c r="CWF41" s="177"/>
      <c r="CWG41" s="120"/>
      <c r="CWH41" s="177"/>
      <c r="CWI41" s="120"/>
      <c r="CWJ41" s="177"/>
      <c r="CWK41" s="120"/>
      <c r="CWL41" s="177"/>
      <c r="CWM41" s="120"/>
      <c r="CWN41" s="177"/>
      <c r="CWO41" s="120"/>
      <c r="CWP41" s="177"/>
      <c r="CWQ41" s="120"/>
      <c r="CWR41" s="177"/>
      <c r="CWS41" s="120"/>
      <c r="CWT41" s="177"/>
      <c r="CWU41" s="120"/>
      <c r="CWV41" s="177"/>
      <c r="CWW41" s="120"/>
      <c r="CWX41" s="177"/>
      <c r="CWY41" s="120"/>
      <c r="CWZ41" s="177"/>
      <c r="CXA41" s="120"/>
      <c r="CXB41" s="177"/>
      <c r="CXC41" s="120"/>
      <c r="CXD41" s="177"/>
      <c r="CXE41" s="120"/>
      <c r="CXF41" s="177"/>
      <c r="CXG41" s="120"/>
      <c r="CXH41" s="177"/>
      <c r="CXI41" s="120"/>
      <c r="CXJ41" s="177"/>
      <c r="CXK41" s="120"/>
      <c r="CXL41" s="177"/>
      <c r="CXM41" s="120"/>
      <c r="CXN41" s="177"/>
      <c r="CXO41" s="120"/>
      <c r="CXP41" s="177"/>
      <c r="CXQ41" s="120"/>
      <c r="CXR41" s="177"/>
      <c r="CXS41" s="120"/>
      <c r="CXT41" s="177"/>
      <c r="CXU41" s="120"/>
      <c r="CXV41" s="177"/>
      <c r="CXW41" s="120"/>
      <c r="CXX41" s="177"/>
      <c r="CXY41" s="120"/>
      <c r="CXZ41" s="177"/>
      <c r="CYA41" s="120"/>
      <c r="CYB41" s="177"/>
      <c r="CYC41" s="120"/>
      <c r="CYD41" s="177"/>
      <c r="CYE41" s="120"/>
      <c r="CYF41" s="177"/>
      <c r="CYG41" s="120"/>
      <c r="CYH41" s="177"/>
      <c r="CYI41" s="120"/>
      <c r="CYJ41" s="177"/>
      <c r="CYK41" s="120"/>
      <c r="CYL41" s="177"/>
      <c r="CYM41" s="120"/>
      <c r="CYN41" s="177"/>
      <c r="CYO41" s="120"/>
      <c r="CYP41" s="177"/>
      <c r="CYQ41" s="120"/>
      <c r="CYR41" s="177"/>
      <c r="CYS41" s="120"/>
      <c r="CYT41" s="177"/>
      <c r="CYU41" s="120"/>
      <c r="CYV41" s="177"/>
      <c r="CYW41" s="120"/>
      <c r="CYX41" s="177"/>
      <c r="CYY41" s="120"/>
      <c r="CYZ41" s="177"/>
      <c r="CZA41" s="120"/>
      <c r="CZB41" s="177"/>
      <c r="CZC41" s="120"/>
      <c r="CZD41" s="177"/>
      <c r="CZE41" s="120"/>
      <c r="CZF41" s="177"/>
      <c r="CZG41" s="120"/>
      <c r="CZH41" s="177"/>
      <c r="CZI41" s="120"/>
      <c r="CZJ41" s="177"/>
      <c r="CZK41" s="120"/>
      <c r="CZL41" s="177"/>
      <c r="CZM41" s="120"/>
      <c r="CZN41" s="177"/>
      <c r="CZO41" s="120"/>
      <c r="CZP41" s="177"/>
      <c r="CZQ41" s="120"/>
      <c r="CZR41" s="177"/>
      <c r="CZS41" s="120"/>
      <c r="CZT41" s="177"/>
      <c r="CZU41" s="120"/>
      <c r="CZV41" s="177"/>
      <c r="CZW41" s="120"/>
      <c r="CZX41" s="177"/>
      <c r="CZY41" s="120"/>
      <c r="CZZ41" s="177"/>
      <c r="DAA41" s="120"/>
      <c r="DAB41" s="177"/>
      <c r="DAC41" s="120"/>
      <c r="DAD41" s="177"/>
      <c r="DAE41" s="120"/>
      <c r="DAF41" s="177"/>
      <c r="DAG41" s="120"/>
      <c r="DAH41" s="177"/>
      <c r="DAI41" s="120"/>
      <c r="DAJ41" s="177"/>
      <c r="DAK41" s="120"/>
      <c r="DAL41" s="177"/>
      <c r="DAM41" s="120"/>
      <c r="DAN41" s="177"/>
      <c r="DAO41" s="120"/>
      <c r="DAP41" s="177"/>
      <c r="DAQ41" s="120"/>
      <c r="DAR41" s="177"/>
      <c r="DAS41" s="120"/>
      <c r="DAT41" s="177"/>
      <c r="DAU41" s="120"/>
      <c r="DAV41" s="177"/>
      <c r="DAW41" s="120"/>
      <c r="DAX41" s="177"/>
      <c r="DAY41" s="120"/>
      <c r="DAZ41" s="177"/>
      <c r="DBA41" s="120"/>
      <c r="DBB41" s="177"/>
      <c r="DBC41" s="120"/>
      <c r="DBD41" s="177"/>
      <c r="DBE41" s="120"/>
      <c r="DBF41" s="177"/>
      <c r="DBG41" s="120"/>
      <c r="DBH41" s="177"/>
      <c r="DBI41" s="120"/>
      <c r="DBJ41" s="177"/>
      <c r="DBK41" s="120"/>
      <c r="DBL41" s="177"/>
      <c r="DBM41" s="120"/>
      <c r="DBN41" s="177"/>
      <c r="DBO41" s="120"/>
      <c r="DBP41" s="177"/>
      <c r="DBQ41" s="120"/>
      <c r="DBR41" s="177"/>
      <c r="DBS41" s="120"/>
      <c r="DBT41" s="177"/>
      <c r="DBU41" s="120"/>
      <c r="DBV41" s="177"/>
      <c r="DBW41" s="120"/>
      <c r="DBX41" s="177"/>
      <c r="DBY41" s="120"/>
      <c r="DBZ41" s="177"/>
      <c r="DCA41" s="120"/>
      <c r="DCB41" s="177"/>
      <c r="DCC41" s="120"/>
      <c r="DCD41" s="177"/>
      <c r="DCE41" s="120"/>
      <c r="DCF41" s="177"/>
      <c r="DCG41" s="120"/>
      <c r="DCH41" s="177"/>
      <c r="DCI41" s="120"/>
      <c r="DCJ41" s="177"/>
      <c r="DCK41" s="120"/>
      <c r="DCL41" s="177"/>
      <c r="DCM41" s="120"/>
      <c r="DCN41" s="177"/>
      <c r="DCO41" s="120"/>
      <c r="DCP41" s="177"/>
      <c r="DCQ41" s="120"/>
      <c r="DCR41" s="177"/>
      <c r="DCS41" s="120"/>
      <c r="DCT41" s="177"/>
      <c r="DCU41" s="120"/>
      <c r="DCV41" s="177"/>
      <c r="DCW41" s="120"/>
      <c r="DCX41" s="177"/>
      <c r="DCY41" s="120"/>
      <c r="DCZ41" s="177"/>
      <c r="DDA41" s="120"/>
      <c r="DDB41" s="177"/>
      <c r="DDC41" s="120"/>
      <c r="DDD41" s="177"/>
      <c r="DDE41" s="120"/>
      <c r="DDF41" s="177"/>
      <c r="DDG41" s="120"/>
      <c r="DDH41" s="177"/>
      <c r="DDI41" s="120"/>
      <c r="DDJ41" s="177"/>
      <c r="DDK41" s="120"/>
      <c r="DDL41" s="177"/>
      <c r="DDM41" s="120"/>
      <c r="DDN41" s="177"/>
      <c r="DDO41" s="120"/>
      <c r="DDP41" s="177"/>
      <c r="DDQ41" s="120"/>
      <c r="DDR41" s="177"/>
      <c r="DDS41" s="120"/>
      <c r="DDT41" s="177"/>
      <c r="DDU41" s="120"/>
      <c r="DDV41" s="177"/>
      <c r="DDW41" s="120"/>
      <c r="DDX41" s="177"/>
      <c r="DDY41" s="120"/>
      <c r="DDZ41" s="177"/>
      <c r="DEA41" s="120"/>
      <c r="DEB41" s="177"/>
      <c r="DEC41" s="120"/>
      <c r="DED41" s="177"/>
      <c r="DEE41" s="120"/>
      <c r="DEF41" s="177"/>
      <c r="DEG41" s="120"/>
      <c r="DEH41" s="177"/>
      <c r="DEI41" s="120"/>
      <c r="DEJ41" s="177"/>
      <c r="DEK41" s="120"/>
      <c r="DEL41" s="177"/>
      <c r="DEM41" s="120"/>
      <c r="DEN41" s="177"/>
      <c r="DEO41" s="120"/>
      <c r="DEP41" s="177"/>
      <c r="DEQ41" s="120"/>
      <c r="DER41" s="177"/>
      <c r="DES41" s="120"/>
      <c r="DET41" s="177"/>
      <c r="DEU41" s="120"/>
      <c r="DEV41" s="177"/>
      <c r="DEW41" s="120"/>
      <c r="DEX41" s="177"/>
      <c r="DEY41" s="120"/>
      <c r="DEZ41" s="177"/>
      <c r="DFA41" s="120"/>
      <c r="DFB41" s="177"/>
      <c r="DFC41" s="120"/>
      <c r="DFD41" s="177"/>
      <c r="DFE41" s="120"/>
      <c r="DFF41" s="177"/>
      <c r="DFG41" s="120"/>
      <c r="DFH41" s="177"/>
      <c r="DFI41" s="120"/>
      <c r="DFJ41" s="177"/>
      <c r="DFK41" s="120"/>
      <c r="DFL41" s="177"/>
      <c r="DFM41" s="120"/>
      <c r="DFN41" s="177"/>
      <c r="DFO41" s="120"/>
      <c r="DFP41" s="177"/>
      <c r="DFQ41" s="120"/>
      <c r="DFR41" s="177"/>
      <c r="DFS41" s="120"/>
      <c r="DFT41" s="177"/>
      <c r="DFU41" s="120"/>
      <c r="DFV41" s="177"/>
      <c r="DFW41" s="120"/>
      <c r="DFX41" s="177"/>
      <c r="DFY41" s="120"/>
      <c r="DFZ41" s="177"/>
      <c r="DGA41" s="120"/>
      <c r="DGB41" s="177"/>
      <c r="DGC41" s="120"/>
      <c r="DGD41" s="177"/>
      <c r="DGE41" s="120"/>
      <c r="DGF41" s="177"/>
      <c r="DGG41" s="120"/>
      <c r="DGH41" s="177"/>
      <c r="DGI41" s="120"/>
      <c r="DGJ41" s="177"/>
      <c r="DGK41" s="120"/>
      <c r="DGL41" s="177"/>
      <c r="DGM41" s="120"/>
      <c r="DGN41" s="177"/>
      <c r="DGO41" s="120"/>
      <c r="DGP41" s="177"/>
      <c r="DGQ41" s="120"/>
      <c r="DGR41" s="177"/>
      <c r="DGS41" s="120"/>
      <c r="DGT41" s="177"/>
      <c r="DGU41" s="120"/>
      <c r="DGV41" s="177"/>
      <c r="DGW41" s="120"/>
      <c r="DGX41" s="177"/>
      <c r="DGY41" s="120"/>
      <c r="DGZ41" s="177"/>
      <c r="DHA41" s="120"/>
      <c r="DHB41" s="177"/>
      <c r="DHC41" s="120"/>
      <c r="DHD41" s="177"/>
      <c r="DHE41" s="120"/>
      <c r="DHF41" s="177"/>
      <c r="DHG41" s="120"/>
      <c r="DHH41" s="177"/>
      <c r="DHI41" s="120"/>
      <c r="DHJ41" s="177"/>
      <c r="DHK41" s="120"/>
      <c r="DHL41" s="177"/>
      <c r="DHM41" s="120"/>
      <c r="DHN41" s="177"/>
      <c r="DHO41" s="120"/>
      <c r="DHP41" s="177"/>
      <c r="DHQ41" s="120"/>
      <c r="DHR41" s="177"/>
      <c r="DHS41" s="120"/>
      <c r="DHT41" s="177"/>
      <c r="DHU41" s="120"/>
      <c r="DHV41" s="177"/>
      <c r="DHW41" s="120"/>
      <c r="DHX41" s="177"/>
      <c r="DHY41" s="120"/>
      <c r="DHZ41" s="177"/>
      <c r="DIA41" s="120"/>
      <c r="DIB41" s="177"/>
      <c r="DIC41" s="120"/>
      <c r="DID41" s="177"/>
      <c r="DIE41" s="120"/>
      <c r="DIF41" s="177"/>
      <c r="DIG41" s="120"/>
      <c r="DIH41" s="177"/>
      <c r="DII41" s="120"/>
      <c r="DIJ41" s="177"/>
      <c r="DIK41" s="120"/>
      <c r="DIL41" s="177"/>
      <c r="DIM41" s="120"/>
      <c r="DIN41" s="177"/>
      <c r="DIO41" s="120"/>
      <c r="DIP41" s="177"/>
      <c r="DIQ41" s="120"/>
      <c r="DIR41" s="177"/>
      <c r="DIS41" s="120"/>
      <c r="DIT41" s="177"/>
      <c r="DIU41" s="120"/>
      <c r="DIV41" s="177"/>
      <c r="DIW41" s="120"/>
      <c r="DIX41" s="177"/>
      <c r="DIY41" s="120"/>
      <c r="DIZ41" s="177"/>
      <c r="DJA41" s="120"/>
      <c r="DJB41" s="177"/>
      <c r="DJC41" s="120"/>
      <c r="DJD41" s="177"/>
      <c r="DJE41" s="120"/>
      <c r="DJF41" s="177"/>
      <c r="DJG41" s="120"/>
      <c r="DJH41" s="177"/>
      <c r="DJI41" s="120"/>
      <c r="DJJ41" s="177"/>
      <c r="DJK41" s="120"/>
      <c r="DJL41" s="177"/>
      <c r="DJM41" s="120"/>
      <c r="DJN41" s="177"/>
      <c r="DJO41" s="120"/>
      <c r="DJP41" s="177"/>
      <c r="DJQ41" s="120"/>
      <c r="DJR41" s="177"/>
      <c r="DJS41" s="120"/>
      <c r="DJT41" s="177"/>
      <c r="DJU41" s="120"/>
      <c r="DJV41" s="177"/>
      <c r="DJW41" s="120"/>
      <c r="DJX41" s="177"/>
      <c r="DJY41" s="120"/>
      <c r="DJZ41" s="177"/>
      <c r="DKA41" s="120"/>
      <c r="DKB41" s="177"/>
      <c r="DKC41" s="120"/>
      <c r="DKD41" s="177"/>
      <c r="DKE41" s="120"/>
      <c r="DKF41" s="177"/>
      <c r="DKG41" s="120"/>
      <c r="DKH41" s="177"/>
      <c r="DKI41" s="120"/>
      <c r="DKJ41" s="177"/>
      <c r="DKK41" s="120"/>
      <c r="DKL41" s="177"/>
      <c r="DKM41" s="120"/>
      <c r="DKN41" s="177"/>
      <c r="DKO41" s="120"/>
      <c r="DKP41" s="177"/>
      <c r="DKQ41" s="120"/>
      <c r="DKR41" s="177"/>
      <c r="DKS41" s="120"/>
      <c r="DKT41" s="177"/>
      <c r="DKU41" s="120"/>
      <c r="DKV41" s="177"/>
      <c r="DKW41" s="120"/>
      <c r="DKX41" s="177"/>
      <c r="DKY41" s="120"/>
      <c r="DKZ41" s="177"/>
      <c r="DLA41" s="120"/>
      <c r="DLB41" s="177"/>
      <c r="DLC41" s="120"/>
      <c r="DLD41" s="177"/>
      <c r="DLE41" s="120"/>
      <c r="DLF41" s="177"/>
      <c r="DLG41" s="120"/>
      <c r="DLH41" s="177"/>
      <c r="DLI41" s="120"/>
      <c r="DLJ41" s="177"/>
      <c r="DLK41" s="120"/>
      <c r="DLL41" s="177"/>
      <c r="DLM41" s="120"/>
      <c r="DLN41" s="177"/>
      <c r="DLO41" s="120"/>
      <c r="DLP41" s="177"/>
      <c r="DLQ41" s="120"/>
      <c r="DLR41" s="177"/>
      <c r="DLS41" s="120"/>
      <c r="DLT41" s="177"/>
      <c r="DLU41" s="120"/>
      <c r="DLV41" s="177"/>
      <c r="DLW41" s="120"/>
      <c r="DLX41" s="177"/>
      <c r="DLY41" s="120"/>
      <c r="DLZ41" s="177"/>
      <c r="DMA41" s="120"/>
      <c r="DMB41" s="177"/>
      <c r="DMC41" s="120"/>
      <c r="DMD41" s="177"/>
      <c r="DME41" s="120"/>
      <c r="DMF41" s="177"/>
      <c r="DMG41" s="120"/>
      <c r="DMH41" s="177"/>
      <c r="DMI41" s="120"/>
      <c r="DMJ41" s="177"/>
      <c r="DMK41" s="120"/>
      <c r="DML41" s="177"/>
      <c r="DMM41" s="120"/>
      <c r="DMN41" s="177"/>
      <c r="DMO41" s="120"/>
      <c r="DMP41" s="177"/>
      <c r="DMQ41" s="120"/>
      <c r="DMR41" s="177"/>
      <c r="DMS41" s="120"/>
      <c r="DMT41" s="177"/>
      <c r="DMU41" s="120"/>
      <c r="DMV41" s="177"/>
      <c r="DMW41" s="120"/>
      <c r="DMX41" s="177"/>
      <c r="DMY41" s="120"/>
      <c r="DMZ41" s="177"/>
      <c r="DNA41" s="120"/>
      <c r="DNB41" s="177"/>
      <c r="DNC41" s="120"/>
      <c r="DND41" s="177"/>
      <c r="DNE41" s="120"/>
      <c r="DNF41" s="177"/>
      <c r="DNG41" s="120"/>
      <c r="DNH41" s="177"/>
      <c r="DNI41" s="120"/>
      <c r="DNJ41" s="177"/>
      <c r="DNK41" s="120"/>
      <c r="DNL41" s="177"/>
      <c r="DNM41" s="120"/>
      <c r="DNN41" s="177"/>
      <c r="DNO41" s="120"/>
      <c r="DNP41" s="177"/>
      <c r="DNQ41" s="120"/>
      <c r="DNR41" s="177"/>
      <c r="DNS41" s="120"/>
      <c r="DNT41" s="177"/>
      <c r="DNU41" s="120"/>
      <c r="DNV41" s="177"/>
      <c r="DNW41" s="120"/>
      <c r="DNX41" s="177"/>
      <c r="DNY41" s="120"/>
      <c r="DNZ41" s="177"/>
      <c r="DOA41" s="120"/>
      <c r="DOB41" s="177"/>
      <c r="DOC41" s="120"/>
      <c r="DOD41" s="177"/>
      <c r="DOE41" s="120"/>
      <c r="DOF41" s="177"/>
      <c r="DOG41" s="120"/>
      <c r="DOH41" s="177"/>
      <c r="DOI41" s="120"/>
      <c r="DOJ41" s="177"/>
      <c r="DOK41" s="120"/>
      <c r="DOL41" s="177"/>
      <c r="DOM41" s="120"/>
      <c r="DON41" s="177"/>
      <c r="DOO41" s="120"/>
      <c r="DOP41" s="177"/>
      <c r="DOQ41" s="120"/>
      <c r="DOR41" s="177"/>
      <c r="DOS41" s="120"/>
      <c r="DOT41" s="177"/>
      <c r="DOU41" s="120"/>
      <c r="DOV41" s="177"/>
      <c r="DOW41" s="120"/>
      <c r="DOX41" s="177"/>
      <c r="DOY41" s="120"/>
      <c r="DOZ41" s="177"/>
      <c r="DPA41" s="120"/>
      <c r="DPB41" s="177"/>
      <c r="DPC41" s="120"/>
      <c r="DPD41" s="177"/>
      <c r="DPE41" s="120"/>
      <c r="DPF41" s="177"/>
      <c r="DPG41" s="120"/>
      <c r="DPH41" s="177"/>
      <c r="DPI41" s="120"/>
      <c r="DPJ41" s="177"/>
      <c r="DPK41" s="120"/>
      <c r="DPL41" s="177"/>
      <c r="DPM41" s="120"/>
      <c r="DPN41" s="177"/>
      <c r="DPO41" s="120"/>
      <c r="DPP41" s="177"/>
      <c r="DPQ41" s="120"/>
      <c r="DPR41" s="177"/>
      <c r="DPS41" s="120"/>
      <c r="DPT41" s="177"/>
      <c r="DPU41" s="120"/>
      <c r="DPV41" s="177"/>
      <c r="DPW41" s="120"/>
      <c r="DPX41" s="177"/>
      <c r="DPY41" s="120"/>
      <c r="DPZ41" s="177"/>
      <c r="DQA41" s="120"/>
      <c r="DQB41" s="177"/>
      <c r="DQC41" s="120"/>
      <c r="DQD41" s="177"/>
      <c r="DQE41" s="120"/>
      <c r="DQF41" s="177"/>
      <c r="DQG41" s="120"/>
      <c r="DQH41" s="177"/>
      <c r="DQI41" s="120"/>
      <c r="DQJ41" s="177"/>
      <c r="DQK41" s="120"/>
      <c r="DQL41" s="177"/>
      <c r="DQM41" s="120"/>
      <c r="DQN41" s="177"/>
      <c r="DQO41" s="120"/>
      <c r="DQP41" s="177"/>
      <c r="DQQ41" s="120"/>
      <c r="DQR41" s="177"/>
      <c r="DQS41" s="120"/>
      <c r="DQT41" s="177"/>
      <c r="DQU41" s="120"/>
      <c r="DQV41" s="177"/>
      <c r="DQW41" s="120"/>
      <c r="DQX41" s="177"/>
      <c r="DQY41" s="120"/>
      <c r="DQZ41" s="177"/>
      <c r="DRA41" s="120"/>
      <c r="DRB41" s="177"/>
      <c r="DRC41" s="120"/>
      <c r="DRD41" s="177"/>
      <c r="DRE41" s="120"/>
      <c r="DRF41" s="177"/>
      <c r="DRG41" s="120"/>
      <c r="DRH41" s="177"/>
      <c r="DRI41" s="120"/>
      <c r="DRJ41" s="177"/>
      <c r="DRK41" s="120"/>
      <c r="DRL41" s="177"/>
      <c r="DRM41" s="120"/>
      <c r="DRN41" s="177"/>
      <c r="DRO41" s="120"/>
      <c r="DRP41" s="177"/>
      <c r="DRQ41" s="120"/>
      <c r="DRR41" s="177"/>
      <c r="DRS41" s="120"/>
      <c r="DRT41" s="177"/>
      <c r="DRU41" s="120"/>
      <c r="DRV41" s="177"/>
      <c r="DRW41" s="120"/>
      <c r="DRX41" s="177"/>
      <c r="DRY41" s="120"/>
      <c r="DRZ41" s="177"/>
      <c r="DSA41" s="120"/>
      <c r="DSB41" s="177"/>
      <c r="DSC41" s="120"/>
      <c r="DSD41" s="177"/>
      <c r="DSE41" s="120"/>
      <c r="DSF41" s="177"/>
      <c r="DSG41" s="120"/>
      <c r="DSH41" s="177"/>
      <c r="DSI41" s="120"/>
      <c r="DSJ41" s="177"/>
      <c r="DSK41" s="120"/>
      <c r="DSL41" s="177"/>
      <c r="DSM41" s="120"/>
      <c r="DSN41" s="177"/>
      <c r="DSO41" s="120"/>
      <c r="DSP41" s="177"/>
      <c r="DSQ41" s="120"/>
      <c r="DSR41" s="177"/>
      <c r="DSS41" s="120"/>
      <c r="DST41" s="177"/>
      <c r="DSU41" s="120"/>
      <c r="DSV41" s="177"/>
      <c r="DSW41" s="120"/>
      <c r="DSX41" s="177"/>
      <c r="DSY41" s="120"/>
      <c r="DSZ41" s="177"/>
      <c r="DTA41" s="120"/>
      <c r="DTB41" s="177"/>
      <c r="DTC41" s="120"/>
      <c r="DTD41" s="177"/>
      <c r="DTE41" s="120"/>
      <c r="DTF41" s="177"/>
      <c r="DTG41" s="120"/>
      <c r="DTH41" s="177"/>
      <c r="DTI41" s="120"/>
      <c r="DTJ41" s="177"/>
      <c r="DTK41" s="120"/>
      <c r="DTL41" s="177"/>
      <c r="DTM41" s="120"/>
      <c r="DTN41" s="177"/>
      <c r="DTO41" s="120"/>
      <c r="DTP41" s="177"/>
      <c r="DTQ41" s="120"/>
      <c r="DTR41" s="177"/>
      <c r="DTS41" s="120"/>
      <c r="DTT41" s="177"/>
      <c r="DTU41" s="120"/>
      <c r="DTV41" s="177"/>
      <c r="DTW41" s="120"/>
      <c r="DTX41" s="177"/>
      <c r="DTY41" s="120"/>
      <c r="DTZ41" s="177"/>
      <c r="DUA41" s="120"/>
      <c r="DUB41" s="177"/>
      <c r="DUC41" s="120"/>
      <c r="DUD41" s="177"/>
      <c r="DUE41" s="120"/>
      <c r="DUF41" s="177"/>
      <c r="DUG41" s="120"/>
      <c r="DUH41" s="177"/>
      <c r="DUI41" s="120"/>
      <c r="DUJ41" s="177"/>
      <c r="DUK41" s="120"/>
      <c r="DUL41" s="177"/>
      <c r="DUM41" s="120"/>
      <c r="DUN41" s="177"/>
      <c r="DUO41" s="120"/>
      <c r="DUP41" s="177"/>
      <c r="DUQ41" s="120"/>
      <c r="DUR41" s="177"/>
      <c r="DUS41" s="120"/>
      <c r="DUT41" s="177"/>
      <c r="DUU41" s="120"/>
      <c r="DUV41" s="177"/>
      <c r="DUW41" s="120"/>
      <c r="DUX41" s="177"/>
      <c r="DUY41" s="120"/>
      <c r="DUZ41" s="177"/>
      <c r="DVA41" s="120"/>
      <c r="DVB41" s="177"/>
      <c r="DVC41" s="120"/>
      <c r="DVD41" s="177"/>
      <c r="DVE41" s="120"/>
      <c r="DVF41" s="177"/>
      <c r="DVG41" s="120"/>
      <c r="DVH41" s="177"/>
      <c r="DVI41" s="120"/>
      <c r="DVJ41" s="177"/>
      <c r="DVK41" s="120"/>
      <c r="DVL41" s="177"/>
      <c r="DVM41" s="120"/>
      <c r="DVN41" s="177"/>
      <c r="DVO41" s="120"/>
      <c r="DVP41" s="177"/>
      <c r="DVQ41" s="120"/>
      <c r="DVR41" s="177"/>
      <c r="DVS41" s="120"/>
      <c r="DVT41" s="177"/>
      <c r="DVU41" s="120"/>
      <c r="DVV41" s="177"/>
      <c r="DVW41" s="120"/>
      <c r="DVX41" s="177"/>
      <c r="DVY41" s="120"/>
      <c r="DVZ41" s="177"/>
      <c r="DWA41" s="120"/>
      <c r="DWB41" s="177"/>
      <c r="DWC41" s="120"/>
      <c r="DWD41" s="177"/>
      <c r="DWE41" s="120"/>
      <c r="DWF41" s="177"/>
      <c r="DWG41" s="120"/>
      <c r="DWH41" s="177"/>
      <c r="DWI41" s="120"/>
      <c r="DWJ41" s="177"/>
      <c r="DWK41" s="120"/>
      <c r="DWL41" s="177"/>
      <c r="DWM41" s="120"/>
      <c r="DWN41" s="177"/>
      <c r="DWO41" s="120"/>
      <c r="DWP41" s="177"/>
      <c r="DWQ41" s="120"/>
      <c r="DWR41" s="177"/>
      <c r="DWS41" s="120"/>
      <c r="DWT41" s="177"/>
      <c r="DWU41" s="120"/>
      <c r="DWV41" s="177"/>
      <c r="DWW41" s="120"/>
      <c r="DWX41" s="177"/>
      <c r="DWY41" s="120"/>
      <c r="DWZ41" s="177"/>
      <c r="DXA41" s="120"/>
      <c r="DXB41" s="177"/>
      <c r="DXC41" s="120"/>
      <c r="DXD41" s="177"/>
      <c r="DXE41" s="120"/>
      <c r="DXF41" s="177"/>
      <c r="DXG41" s="120"/>
      <c r="DXH41" s="177"/>
      <c r="DXI41" s="120"/>
      <c r="DXJ41" s="177"/>
      <c r="DXK41" s="120"/>
      <c r="DXL41" s="177"/>
      <c r="DXM41" s="120"/>
      <c r="DXN41" s="177"/>
      <c r="DXO41" s="120"/>
      <c r="DXP41" s="177"/>
      <c r="DXQ41" s="120"/>
      <c r="DXR41" s="177"/>
      <c r="DXS41" s="120"/>
      <c r="DXT41" s="177"/>
      <c r="DXU41" s="120"/>
      <c r="DXV41" s="177"/>
      <c r="DXW41" s="120"/>
      <c r="DXX41" s="177"/>
      <c r="DXY41" s="120"/>
      <c r="DXZ41" s="177"/>
      <c r="DYA41" s="120"/>
      <c r="DYB41" s="177"/>
      <c r="DYC41" s="120"/>
      <c r="DYD41" s="177"/>
      <c r="DYE41" s="120"/>
      <c r="DYF41" s="177"/>
      <c r="DYG41" s="120"/>
      <c r="DYH41" s="177"/>
      <c r="DYI41" s="120"/>
      <c r="DYJ41" s="177"/>
      <c r="DYK41" s="120"/>
      <c r="DYL41" s="177"/>
      <c r="DYM41" s="120"/>
      <c r="DYN41" s="177"/>
      <c r="DYO41" s="120"/>
      <c r="DYP41" s="177"/>
      <c r="DYQ41" s="120"/>
      <c r="DYR41" s="177"/>
      <c r="DYS41" s="120"/>
      <c r="DYT41" s="177"/>
      <c r="DYU41" s="120"/>
      <c r="DYV41" s="177"/>
      <c r="DYW41" s="120"/>
      <c r="DYX41" s="177"/>
      <c r="DYY41" s="120"/>
      <c r="DYZ41" s="177"/>
      <c r="DZA41" s="120"/>
      <c r="DZB41" s="177"/>
      <c r="DZC41" s="120"/>
      <c r="DZD41" s="177"/>
      <c r="DZE41" s="120"/>
      <c r="DZF41" s="177"/>
      <c r="DZG41" s="120"/>
      <c r="DZH41" s="177"/>
      <c r="DZI41" s="120"/>
      <c r="DZJ41" s="177"/>
      <c r="DZK41" s="120"/>
      <c r="DZL41" s="177"/>
      <c r="DZM41" s="120"/>
      <c r="DZN41" s="177"/>
      <c r="DZO41" s="120"/>
      <c r="DZP41" s="177"/>
      <c r="DZQ41" s="120"/>
      <c r="DZR41" s="177"/>
      <c r="DZS41" s="120"/>
      <c r="DZT41" s="177"/>
      <c r="DZU41" s="120"/>
      <c r="DZV41" s="177"/>
      <c r="DZW41" s="120"/>
      <c r="DZX41" s="177"/>
      <c r="DZY41" s="120"/>
      <c r="DZZ41" s="177"/>
      <c r="EAA41" s="120"/>
      <c r="EAB41" s="177"/>
      <c r="EAC41" s="120"/>
      <c r="EAD41" s="177"/>
      <c r="EAE41" s="120"/>
      <c r="EAF41" s="177"/>
      <c r="EAG41" s="120"/>
      <c r="EAH41" s="177"/>
      <c r="EAI41" s="120"/>
      <c r="EAJ41" s="177"/>
      <c r="EAK41" s="120"/>
      <c r="EAL41" s="177"/>
      <c r="EAM41" s="120"/>
      <c r="EAN41" s="177"/>
      <c r="EAO41" s="120"/>
      <c r="EAP41" s="177"/>
      <c r="EAQ41" s="120"/>
      <c r="EAR41" s="177"/>
      <c r="EAS41" s="120"/>
      <c r="EAT41" s="177"/>
      <c r="EAU41" s="120"/>
      <c r="EAV41" s="177"/>
      <c r="EAW41" s="120"/>
      <c r="EAX41" s="177"/>
      <c r="EAY41" s="120"/>
      <c r="EAZ41" s="177"/>
      <c r="EBA41" s="120"/>
      <c r="EBB41" s="177"/>
      <c r="EBC41" s="120"/>
      <c r="EBD41" s="177"/>
      <c r="EBE41" s="120"/>
      <c r="EBF41" s="177"/>
      <c r="EBG41" s="120"/>
      <c r="EBH41" s="177"/>
      <c r="EBI41" s="120"/>
      <c r="EBJ41" s="177"/>
      <c r="EBK41" s="120"/>
      <c r="EBL41" s="177"/>
      <c r="EBM41" s="120"/>
      <c r="EBN41" s="177"/>
      <c r="EBO41" s="120"/>
      <c r="EBP41" s="177"/>
      <c r="EBQ41" s="120"/>
      <c r="EBR41" s="177"/>
      <c r="EBS41" s="120"/>
      <c r="EBT41" s="177"/>
      <c r="EBU41" s="120"/>
      <c r="EBV41" s="177"/>
      <c r="EBW41" s="120"/>
      <c r="EBX41" s="177"/>
      <c r="EBY41" s="120"/>
      <c r="EBZ41" s="177"/>
      <c r="ECA41" s="120"/>
      <c r="ECB41" s="177"/>
      <c r="ECC41" s="120"/>
      <c r="ECD41" s="177"/>
      <c r="ECE41" s="120"/>
      <c r="ECF41" s="177"/>
      <c r="ECG41" s="120"/>
      <c r="ECH41" s="177"/>
      <c r="ECI41" s="120"/>
      <c r="ECJ41" s="177"/>
      <c r="ECK41" s="120"/>
      <c r="ECL41" s="177"/>
      <c r="ECM41" s="120"/>
      <c r="ECN41" s="177"/>
      <c r="ECO41" s="120"/>
      <c r="ECP41" s="177"/>
      <c r="ECQ41" s="120"/>
      <c r="ECR41" s="177"/>
      <c r="ECS41" s="120"/>
      <c r="ECT41" s="177"/>
      <c r="ECU41" s="120"/>
      <c r="ECV41" s="177"/>
      <c r="ECW41" s="120"/>
      <c r="ECX41" s="177"/>
      <c r="ECY41" s="120"/>
      <c r="ECZ41" s="177"/>
      <c r="EDA41" s="120"/>
      <c r="EDB41" s="177"/>
      <c r="EDC41" s="120"/>
      <c r="EDD41" s="177"/>
      <c r="EDE41" s="120"/>
      <c r="EDF41" s="177"/>
      <c r="EDG41" s="120"/>
      <c r="EDH41" s="177"/>
      <c r="EDI41" s="120"/>
      <c r="EDJ41" s="177"/>
      <c r="EDK41" s="120"/>
      <c r="EDL41" s="177"/>
      <c r="EDM41" s="120"/>
      <c r="EDN41" s="177"/>
      <c r="EDO41" s="120"/>
      <c r="EDP41" s="177"/>
      <c r="EDQ41" s="120"/>
      <c r="EDR41" s="177"/>
      <c r="EDS41" s="120"/>
      <c r="EDT41" s="177"/>
      <c r="EDU41" s="120"/>
      <c r="EDV41" s="177"/>
      <c r="EDW41" s="120"/>
      <c r="EDX41" s="177"/>
      <c r="EDY41" s="120"/>
      <c r="EDZ41" s="177"/>
      <c r="EEA41" s="120"/>
      <c r="EEB41" s="177"/>
      <c r="EEC41" s="120"/>
      <c r="EED41" s="177"/>
      <c r="EEE41" s="120"/>
      <c r="EEF41" s="177"/>
      <c r="EEG41" s="120"/>
      <c r="EEH41" s="177"/>
      <c r="EEI41" s="120"/>
      <c r="EEJ41" s="177"/>
      <c r="EEK41" s="120"/>
      <c r="EEL41" s="177"/>
      <c r="EEM41" s="120"/>
      <c r="EEN41" s="177"/>
      <c r="EEO41" s="120"/>
      <c r="EEP41" s="177"/>
      <c r="EEQ41" s="120"/>
      <c r="EER41" s="177"/>
      <c r="EES41" s="120"/>
      <c r="EET41" s="177"/>
      <c r="EEU41" s="120"/>
      <c r="EEV41" s="177"/>
      <c r="EEW41" s="120"/>
      <c r="EEX41" s="177"/>
      <c r="EEY41" s="120"/>
      <c r="EEZ41" s="177"/>
      <c r="EFA41" s="120"/>
      <c r="EFB41" s="177"/>
      <c r="EFC41" s="120"/>
      <c r="EFD41" s="177"/>
      <c r="EFE41" s="120"/>
      <c r="EFF41" s="177"/>
      <c r="EFG41" s="120"/>
      <c r="EFH41" s="177"/>
      <c r="EFI41" s="120"/>
      <c r="EFJ41" s="177"/>
      <c r="EFK41" s="120"/>
      <c r="EFL41" s="177"/>
      <c r="EFM41" s="120"/>
      <c r="EFN41" s="177"/>
      <c r="EFO41" s="120"/>
      <c r="EFP41" s="177"/>
      <c r="EFQ41" s="120"/>
      <c r="EFR41" s="177"/>
      <c r="EFS41" s="120"/>
      <c r="EFT41" s="177"/>
      <c r="EFU41" s="120"/>
      <c r="EFV41" s="177"/>
      <c r="EFW41" s="120"/>
      <c r="EFX41" s="177"/>
      <c r="EFY41" s="120"/>
      <c r="EFZ41" s="177"/>
      <c r="EGA41" s="120"/>
      <c r="EGB41" s="177"/>
      <c r="EGC41" s="120"/>
      <c r="EGD41" s="177"/>
      <c r="EGE41" s="120"/>
      <c r="EGF41" s="177"/>
      <c r="EGG41" s="120"/>
      <c r="EGH41" s="177"/>
      <c r="EGI41" s="120"/>
      <c r="EGJ41" s="177"/>
      <c r="EGK41" s="120"/>
      <c r="EGL41" s="177"/>
      <c r="EGM41" s="120"/>
      <c r="EGN41" s="177"/>
      <c r="EGO41" s="120"/>
      <c r="EGP41" s="177"/>
      <c r="EGQ41" s="120"/>
      <c r="EGR41" s="177"/>
      <c r="EGS41" s="120"/>
      <c r="EGT41" s="177"/>
      <c r="EGU41" s="120"/>
      <c r="EGV41" s="177"/>
      <c r="EGW41" s="120"/>
      <c r="EGX41" s="177"/>
      <c r="EGY41" s="120"/>
      <c r="EGZ41" s="177"/>
      <c r="EHA41" s="120"/>
      <c r="EHB41" s="177"/>
      <c r="EHC41" s="120"/>
      <c r="EHD41" s="177"/>
      <c r="EHE41" s="120"/>
      <c r="EHF41" s="177"/>
      <c r="EHG41" s="120"/>
      <c r="EHH41" s="177"/>
      <c r="EHI41" s="120"/>
      <c r="EHJ41" s="177"/>
      <c r="EHK41" s="120"/>
      <c r="EHL41" s="177"/>
      <c r="EHM41" s="120"/>
      <c r="EHN41" s="177"/>
      <c r="EHO41" s="120"/>
      <c r="EHP41" s="177"/>
      <c r="EHQ41" s="120"/>
      <c r="EHR41" s="177"/>
      <c r="EHS41" s="120"/>
      <c r="EHT41" s="177"/>
      <c r="EHU41" s="120"/>
      <c r="EHV41" s="177"/>
      <c r="EHW41" s="120"/>
      <c r="EHX41" s="177"/>
      <c r="EHY41" s="120"/>
      <c r="EHZ41" s="177"/>
      <c r="EIA41" s="120"/>
      <c r="EIB41" s="177"/>
      <c r="EIC41" s="120"/>
      <c r="EID41" s="177"/>
      <c r="EIE41" s="120"/>
      <c r="EIF41" s="177"/>
      <c r="EIG41" s="120"/>
      <c r="EIH41" s="177"/>
      <c r="EII41" s="120"/>
      <c r="EIJ41" s="177"/>
      <c r="EIK41" s="120"/>
      <c r="EIL41" s="177"/>
      <c r="EIM41" s="120"/>
      <c r="EIN41" s="177"/>
      <c r="EIO41" s="120"/>
      <c r="EIP41" s="177"/>
      <c r="EIQ41" s="120"/>
      <c r="EIR41" s="177"/>
      <c r="EIS41" s="120"/>
      <c r="EIT41" s="177"/>
      <c r="EIU41" s="120"/>
      <c r="EIV41" s="177"/>
      <c r="EIW41" s="120"/>
      <c r="EIX41" s="177"/>
      <c r="EIY41" s="120"/>
      <c r="EIZ41" s="177"/>
      <c r="EJA41" s="120"/>
      <c r="EJB41" s="177"/>
      <c r="EJC41" s="120"/>
      <c r="EJD41" s="177"/>
      <c r="EJE41" s="120"/>
      <c r="EJF41" s="177"/>
      <c r="EJG41" s="120"/>
      <c r="EJH41" s="177"/>
      <c r="EJI41" s="120"/>
      <c r="EJJ41" s="177"/>
      <c r="EJK41" s="120"/>
      <c r="EJL41" s="177"/>
      <c r="EJM41" s="120"/>
      <c r="EJN41" s="177"/>
      <c r="EJO41" s="120"/>
      <c r="EJP41" s="177"/>
      <c r="EJQ41" s="120"/>
      <c r="EJR41" s="177"/>
      <c r="EJS41" s="120"/>
      <c r="EJT41" s="177"/>
      <c r="EJU41" s="120"/>
      <c r="EJV41" s="177"/>
      <c r="EJW41" s="120"/>
      <c r="EJX41" s="177"/>
      <c r="EJY41" s="120"/>
      <c r="EJZ41" s="177"/>
      <c r="EKA41" s="120"/>
      <c r="EKB41" s="177"/>
      <c r="EKC41" s="120"/>
      <c r="EKD41" s="177"/>
      <c r="EKE41" s="120"/>
      <c r="EKF41" s="177"/>
      <c r="EKG41" s="120"/>
      <c r="EKH41" s="177"/>
      <c r="EKI41" s="120"/>
      <c r="EKJ41" s="177"/>
      <c r="EKK41" s="120"/>
      <c r="EKL41" s="177"/>
      <c r="EKM41" s="120"/>
      <c r="EKN41" s="177"/>
      <c r="EKO41" s="120"/>
      <c r="EKP41" s="177"/>
      <c r="EKQ41" s="120"/>
      <c r="EKR41" s="177"/>
      <c r="EKS41" s="120"/>
      <c r="EKT41" s="177"/>
      <c r="EKU41" s="120"/>
      <c r="EKV41" s="177"/>
      <c r="EKW41" s="120"/>
      <c r="EKX41" s="177"/>
      <c r="EKY41" s="120"/>
      <c r="EKZ41" s="177"/>
      <c r="ELA41" s="120"/>
      <c r="ELB41" s="177"/>
      <c r="ELC41" s="120"/>
      <c r="ELD41" s="177"/>
      <c r="ELE41" s="120"/>
      <c r="ELF41" s="177"/>
      <c r="ELG41" s="120"/>
      <c r="ELH41" s="177"/>
      <c r="ELI41" s="120"/>
      <c r="ELJ41" s="177"/>
      <c r="ELK41" s="120"/>
      <c r="ELL41" s="177"/>
      <c r="ELM41" s="120"/>
      <c r="ELN41" s="177"/>
      <c r="ELO41" s="120"/>
      <c r="ELP41" s="177"/>
      <c r="ELQ41" s="120"/>
      <c r="ELR41" s="177"/>
      <c r="ELS41" s="120"/>
      <c r="ELT41" s="177"/>
      <c r="ELU41" s="120"/>
      <c r="ELV41" s="177"/>
      <c r="ELW41" s="120"/>
      <c r="ELX41" s="177"/>
      <c r="ELY41" s="120"/>
      <c r="ELZ41" s="177"/>
      <c r="EMA41" s="120"/>
      <c r="EMB41" s="177"/>
      <c r="EMC41" s="120"/>
      <c r="EMD41" s="177"/>
      <c r="EME41" s="120"/>
      <c r="EMF41" s="177"/>
      <c r="EMG41" s="120"/>
      <c r="EMH41" s="177"/>
      <c r="EMI41" s="120"/>
      <c r="EMJ41" s="177"/>
      <c r="EMK41" s="120"/>
      <c r="EML41" s="177"/>
      <c r="EMM41" s="120"/>
      <c r="EMN41" s="177"/>
      <c r="EMO41" s="120"/>
      <c r="EMP41" s="177"/>
      <c r="EMQ41" s="120"/>
      <c r="EMR41" s="177"/>
      <c r="EMS41" s="120"/>
      <c r="EMT41" s="177"/>
      <c r="EMU41" s="120"/>
      <c r="EMV41" s="177"/>
      <c r="EMW41" s="120"/>
      <c r="EMX41" s="177"/>
      <c r="EMY41" s="120"/>
      <c r="EMZ41" s="177"/>
      <c r="ENA41" s="120"/>
      <c r="ENB41" s="177"/>
      <c r="ENC41" s="120"/>
      <c r="END41" s="177"/>
      <c r="ENE41" s="120"/>
      <c r="ENF41" s="177"/>
      <c r="ENG41" s="120"/>
      <c r="ENH41" s="177"/>
      <c r="ENI41" s="120"/>
      <c r="ENJ41" s="177"/>
      <c r="ENK41" s="120"/>
      <c r="ENL41" s="177"/>
      <c r="ENM41" s="120"/>
      <c r="ENN41" s="177"/>
      <c r="ENO41" s="120"/>
      <c r="ENP41" s="177"/>
      <c r="ENQ41" s="120"/>
      <c r="ENR41" s="177"/>
      <c r="ENS41" s="120"/>
      <c r="ENT41" s="177"/>
      <c r="ENU41" s="120"/>
      <c r="ENV41" s="177"/>
      <c r="ENW41" s="120"/>
      <c r="ENX41" s="177"/>
      <c r="ENY41" s="120"/>
      <c r="ENZ41" s="177"/>
      <c r="EOA41" s="120"/>
      <c r="EOB41" s="177"/>
      <c r="EOC41" s="120"/>
      <c r="EOD41" s="177"/>
      <c r="EOE41" s="120"/>
      <c r="EOF41" s="177"/>
      <c r="EOG41" s="120"/>
      <c r="EOH41" s="177"/>
      <c r="EOI41" s="120"/>
      <c r="EOJ41" s="177"/>
      <c r="EOK41" s="120"/>
      <c r="EOL41" s="177"/>
      <c r="EOM41" s="120"/>
      <c r="EON41" s="177"/>
      <c r="EOO41" s="120"/>
      <c r="EOP41" s="177"/>
      <c r="EOQ41" s="120"/>
      <c r="EOR41" s="177"/>
      <c r="EOS41" s="120"/>
      <c r="EOT41" s="177"/>
      <c r="EOU41" s="120"/>
      <c r="EOV41" s="177"/>
      <c r="EOW41" s="120"/>
      <c r="EOX41" s="177"/>
      <c r="EOY41" s="120"/>
      <c r="EOZ41" s="177"/>
      <c r="EPA41" s="120"/>
      <c r="EPB41" s="177"/>
      <c r="EPC41" s="120"/>
      <c r="EPD41" s="177"/>
      <c r="EPE41" s="120"/>
      <c r="EPF41" s="177"/>
      <c r="EPG41" s="120"/>
      <c r="EPH41" s="177"/>
      <c r="EPI41" s="120"/>
      <c r="EPJ41" s="177"/>
      <c r="EPK41" s="120"/>
      <c r="EPL41" s="177"/>
      <c r="EPM41" s="120"/>
      <c r="EPN41" s="177"/>
      <c r="EPO41" s="120"/>
      <c r="EPP41" s="177"/>
      <c r="EPQ41" s="120"/>
      <c r="EPR41" s="177"/>
      <c r="EPS41" s="120"/>
      <c r="EPT41" s="177"/>
      <c r="EPU41" s="120"/>
      <c r="EPV41" s="177"/>
      <c r="EPW41" s="120"/>
      <c r="EPX41" s="177"/>
      <c r="EPY41" s="120"/>
      <c r="EPZ41" s="177"/>
      <c r="EQA41" s="120"/>
      <c r="EQB41" s="177"/>
      <c r="EQC41" s="120"/>
      <c r="EQD41" s="177"/>
      <c r="EQE41" s="120"/>
      <c r="EQF41" s="177"/>
      <c r="EQG41" s="120"/>
      <c r="EQH41" s="177"/>
      <c r="EQI41" s="120"/>
      <c r="EQJ41" s="177"/>
      <c r="EQK41" s="120"/>
      <c r="EQL41" s="177"/>
      <c r="EQM41" s="120"/>
      <c r="EQN41" s="177"/>
      <c r="EQO41" s="120"/>
      <c r="EQP41" s="177"/>
      <c r="EQQ41" s="120"/>
      <c r="EQR41" s="177"/>
      <c r="EQS41" s="120"/>
      <c r="EQT41" s="177"/>
      <c r="EQU41" s="120"/>
      <c r="EQV41" s="177"/>
      <c r="EQW41" s="120"/>
      <c r="EQX41" s="177"/>
      <c r="EQY41" s="120"/>
      <c r="EQZ41" s="177"/>
      <c r="ERA41" s="120"/>
      <c r="ERB41" s="177"/>
      <c r="ERC41" s="120"/>
      <c r="ERD41" s="177"/>
      <c r="ERE41" s="120"/>
      <c r="ERF41" s="177"/>
      <c r="ERG41" s="120"/>
      <c r="ERH41" s="177"/>
      <c r="ERI41" s="120"/>
      <c r="ERJ41" s="177"/>
      <c r="ERK41" s="120"/>
      <c r="ERL41" s="177"/>
      <c r="ERM41" s="120"/>
      <c r="ERN41" s="177"/>
      <c r="ERO41" s="120"/>
      <c r="ERP41" s="177"/>
      <c r="ERQ41" s="120"/>
      <c r="ERR41" s="177"/>
      <c r="ERS41" s="120"/>
      <c r="ERT41" s="177"/>
      <c r="ERU41" s="120"/>
      <c r="ERV41" s="177"/>
      <c r="ERW41" s="120"/>
      <c r="ERX41" s="177"/>
      <c r="ERY41" s="120"/>
      <c r="ERZ41" s="177"/>
      <c r="ESA41" s="120"/>
      <c r="ESB41" s="177"/>
      <c r="ESC41" s="120"/>
      <c r="ESD41" s="177"/>
      <c r="ESE41" s="120"/>
      <c r="ESF41" s="177"/>
      <c r="ESG41" s="120"/>
      <c r="ESH41" s="177"/>
      <c r="ESI41" s="120"/>
      <c r="ESJ41" s="177"/>
      <c r="ESK41" s="120"/>
      <c r="ESL41" s="177"/>
      <c r="ESM41" s="120"/>
      <c r="ESN41" s="177"/>
      <c r="ESO41" s="120"/>
      <c r="ESP41" s="177"/>
      <c r="ESQ41" s="120"/>
      <c r="ESR41" s="177"/>
      <c r="ESS41" s="120"/>
      <c r="EST41" s="177"/>
      <c r="ESU41" s="120"/>
      <c r="ESV41" s="177"/>
      <c r="ESW41" s="120"/>
      <c r="ESX41" s="177"/>
      <c r="ESY41" s="120"/>
      <c r="ESZ41" s="177"/>
      <c r="ETA41" s="120"/>
      <c r="ETB41" s="177"/>
      <c r="ETC41" s="120"/>
      <c r="ETD41" s="177"/>
      <c r="ETE41" s="120"/>
      <c r="ETF41" s="177"/>
      <c r="ETG41" s="120"/>
      <c r="ETH41" s="177"/>
      <c r="ETI41" s="120"/>
      <c r="ETJ41" s="177"/>
      <c r="ETK41" s="120"/>
      <c r="ETL41" s="177"/>
      <c r="ETM41" s="120"/>
      <c r="ETN41" s="177"/>
      <c r="ETO41" s="120"/>
      <c r="ETP41" s="177"/>
      <c r="ETQ41" s="120"/>
      <c r="ETR41" s="177"/>
      <c r="ETS41" s="120"/>
      <c r="ETT41" s="177"/>
      <c r="ETU41" s="120"/>
      <c r="ETV41" s="177"/>
      <c r="ETW41" s="120"/>
      <c r="ETX41" s="177"/>
      <c r="ETY41" s="120"/>
      <c r="ETZ41" s="177"/>
      <c r="EUA41" s="120"/>
      <c r="EUB41" s="177"/>
      <c r="EUC41" s="120"/>
      <c r="EUD41" s="177"/>
      <c r="EUE41" s="120"/>
      <c r="EUF41" s="177"/>
      <c r="EUG41" s="120"/>
      <c r="EUH41" s="177"/>
      <c r="EUI41" s="120"/>
      <c r="EUJ41" s="177"/>
      <c r="EUK41" s="120"/>
      <c r="EUL41" s="177"/>
      <c r="EUM41" s="120"/>
      <c r="EUN41" s="177"/>
      <c r="EUO41" s="120"/>
      <c r="EUP41" s="177"/>
      <c r="EUQ41" s="120"/>
      <c r="EUR41" s="177"/>
      <c r="EUS41" s="120"/>
      <c r="EUT41" s="177"/>
      <c r="EUU41" s="120"/>
      <c r="EUV41" s="177"/>
      <c r="EUW41" s="120"/>
      <c r="EUX41" s="177"/>
      <c r="EUY41" s="120"/>
      <c r="EUZ41" s="177"/>
      <c r="EVA41" s="120"/>
      <c r="EVB41" s="177"/>
      <c r="EVC41" s="120"/>
      <c r="EVD41" s="177"/>
      <c r="EVE41" s="120"/>
      <c r="EVF41" s="177"/>
      <c r="EVG41" s="120"/>
      <c r="EVH41" s="177"/>
      <c r="EVI41" s="120"/>
      <c r="EVJ41" s="177"/>
      <c r="EVK41" s="120"/>
      <c r="EVL41" s="177"/>
      <c r="EVM41" s="120"/>
      <c r="EVN41" s="177"/>
      <c r="EVO41" s="120"/>
      <c r="EVP41" s="177"/>
      <c r="EVQ41" s="120"/>
      <c r="EVR41" s="177"/>
      <c r="EVS41" s="120"/>
      <c r="EVT41" s="177"/>
      <c r="EVU41" s="120"/>
      <c r="EVV41" s="177"/>
      <c r="EVW41" s="120"/>
      <c r="EVX41" s="177"/>
      <c r="EVY41" s="120"/>
      <c r="EVZ41" s="177"/>
      <c r="EWA41" s="120"/>
      <c r="EWB41" s="177"/>
      <c r="EWC41" s="120"/>
      <c r="EWD41" s="177"/>
      <c r="EWE41" s="120"/>
      <c r="EWF41" s="177"/>
      <c r="EWG41" s="120"/>
      <c r="EWH41" s="177"/>
      <c r="EWI41" s="120"/>
      <c r="EWJ41" s="177"/>
      <c r="EWK41" s="120"/>
      <c r="EWL41" s="177"/>
      <c r="EWM41" s="120"/>
      <c r="EWN41" s="177"/>
      <c r="EWO41" s="120"/>
      <c r="EWP41" s="177"/>
      <c r="EWQ41" s="120"/>
      <c r="EWR41" s="177"/>
      <c r="EWS41" s="120"/>
      <c r="EWT41" s="177"/>
      <c r="EWU41" s="120"/>
      <c r="EWV41" s="177"/>
      <c r="EWW41" s="120"/>
      <c r="EWX41" s="177"/>
      <c r="EWY41" s="120"/>
      <c r="EWZ41" s="177"/>
      <c r="EXA41" s="120"/>
      <c r="EXB41" s="177"/>
      <c r="EXC41" s="120"/>
      <c r="EXD41" s="177"/>
      <c r="EXE41" s="120"/>
      <c r="EXF41" s="177"/>
      <c r="EXG41" s="120"/>
      <c r="EXH41" s="177"/>
      <c r="EXI41" s="120"/>
      <c r="EXJ41" s="177"/>
      <c r="EXK41" s="120"/>
      <c r="EXL41" s="177"/>
      <c r="EXM41" s="120"/>
      <c r="EXN41" s="177"/>
      <c r="EXO41" s="120"/>
      <c r="EXP41" s="177"/>
      <c r="EXQ41" s="120"/>
      <c r="EXR41" s="177"/>
      <c r="EXS41" s="120"/>
      <c r="EXT41" s="177"/>
      <c r="EXU41" s="120"/>
      <c r="EXV41" s="177"/>
      <c r="EXW41" s="120"/>
      <c r="EXX41" s="177"/>
      <c r="EXY41" s="120"/>
      <c r="EXZ41" s="177"/>
      <c r="EYA41" s="120"/>
      <c r="EYB41" s="177"/>
      <c r="EYC41" s="120"/>
      <c r="EYD41" s="177"/>
      <c r="EYE41" s="120"/>
      <c r="EYF41" s="177"/>
      <c r="EYG41" s="120"/>
      <c r="EYH41" s="177"/>
      <c r="EYI41" s="120"/>
      <c r="EYJ41" s="177"/>
      <c r="EYK41" s="120"/>
      <c r="EYL41" s="177"/>
      <c r="EYM41" s="120"/>
      <c r="EYN41" s="177"/>
      <c r="EYO41" s="120"/>
      <c r="EYP41" s="177"/>
      <c r="EYQ41" s="120"/>
      <c r="EYR41" s="177"/>
      <c r="EYS41" s="120"/>
      <c r="EYT41" s="177"/>
      <c r="EYU41" s="120"/>
      <c r="EYV41" s="177"/>
      <c r="EYW41" s="120"/>
      <c r="EYX41" s="177"/>
      <c r="EYY41" s="120"/>
      <c r="EYZ41" s="177"/>
      <c r="EZA41" s="120"/>
      <c r="EZB41" s="177"/>
      <c r="EZC41" s="120"/>
      <c r="EZD41" s="177"/>
      <c r="EZE41" s="120"/>
      <c r="EZF41" s="177"/>
      <c r="EZG41" s="120"/>
      <c r="EZH41" s="177"/>
      <c r="EZI41" s="120"/>
      <c r="EZJ41" s="177"/>
      <c r="EZK41" s="120"/>
      <c r="EZL41" s="177"/>
      <c r="EZM41" s="120"/>
      <c r="EZN41" s="177"/>
      <c r="EZO41" s="120"/>
      <c r="EZP41" s="177"/>
      <c r="EZQ41" s="120"/>
      <c r="EZR41" s="177"/>
      <c r="EZS41" s="120"/>
      <c r="EZT41" s="177"/>
      <c r="EZU41" s="120"/>
      <c r="EZV41" s="177"/>
      <c r="EZW41" s="120"/>
      <c r="EZX41" s="177"/>
      <c r="EZY41" s="120"/>
      <c r="EZZ41" s="177"/>
      <c r="FAA41" s="120"/>
      <c r="FAB41" s="177"/>
      <c r="FAC41" s="120"/>
      <c r="FAD41" s="177"/>
      <c r="FAE41" s="120"/>
      <c r="FAF41" s="177"/>
      <c r="FAG41" s="120"/>
      <c r="FAH41" s="177"/>
      <c r="FAI41" s="120"/>
      <c r="FAJ41" s="177"/>
      <c r="FAK41" s="120"/>
      <c r="FAL41" s="177"/>
      <c r="FAM41" s="120"/>
      <c r="FAN41" s="177"/>
      <c r="FAO41" s="120"/>
      <c r="FAP41" s="177"/>
      <c r="FAQ41" s="120"/>
      <c r="FAR41" s="177"/>
      <c r="FAS41" s="120"/>
      <c r="FAT41" s="177"/>
      <c r="FAU41" s="120"/>
      <c r="FAV41" s="177"/>
      <c r="FAW41" s="120"/>
      <c r="FAX41" s="177"/>
      <c r="FAY41" s="120"/>
      <c r="FAZ41" s="177"/>
      <c r="FBA41" s="120"/>
      <c r="FBB41" s="177"/>
      <c r="FBC41" s="120"/>
      <c r="FBD41" s="177"/>
      <c r="FBE41" s="120"/>
      <c r="FBF41" s="177"/>
      <c r="FBG41" s="120"/>
      <c r="FBH41" s="177"/>
      <c r="FBI41" s="120"/>
      <c r="FBJ41" s="177"/>
      <c r="FBK41" s="120"/>
      <c r="FBL41" s="177"/>
      <c r="FBM41" s="120"/>
      <c r="FBN41" s="177"/>
      <c r="FBO41" s="120"/>
      <c r="FBP41" s="177"/>
      <c r="FBQ41" s="120"/>
      <c r="FBR41" s="177"/>
      <c r="FBS41" s="120"/>
      <c r="FBT41" s="177"/>
      <c r="FBU41" s="120"/>
      <c r="FBV41" s="177"/>
      <c r="FBW41" s="120"/>
      <c r="FBX41" s="177"/>
      <c r="FBY41" s="120"/>
      <c r="FBZ41" s="177"/>
      <c r="FCA41" s="120"/>
      <c r="FCB41" s="177"/>
      <c r="FCC41" s="120"/>
      <c r="FCD41" s="177"/>
      <c r="FCE41" s="120"/>
      <c r="FCF41" s="177"/>
      <c r="FCG41" s="120"/>
      <c r="FCH41" s="177"/>
      <c r="FCI41" s="120"/>
      <c r="FCJ41" s="177"/>
      <c r="FCK41" s="120"/>
      <c r="FCL41" s="177"/>
      <c r="FCM41" s="120"/>
      <c r="FCN41" s="177"/>
      <c r="FCO41" s="120"/>
      <c r="FCP41" s="177"/>
      <c r="FCQ41" s="120"/>
      <c r="FCR41" s="177"/>
      <c r="FCS41" s="120"/>
      <c r="FCT41" s="177"/>
      <c r="FCU41" s="120"/>
      <c r="FCV41" s="177"/>
      <c r="FCW41" s="120"/>
      <c r="FCX41" s="177"/>
      <c r="FCY41" s="120"/>
      <c r="FCZ41" s="177"/>
      <c r="FDA41" s="120"/>
      <c r="FDB41" s="177"/>
      <c r="FDC41" s="120"/>
      <c r="FDD41" s="177"/>
      <c r="FDE41" s="120"/>
      <c r="FDF41" s="177"/>
      <c r="FDG41" s="120"/>
      <c r="FDH41" s="177"/>
      <c r="FDI41" s="120"/>
      <c r="FDJ41" s="177"/>
      <c r="FDK41" s="120"/>
      <c r="FDL41" s="177"/>
      <c r="FDM41" s="120"/>
      <c r="FDN41" s="177"/>
      <c r="FDO41" s="120"/>
      <c r="FDP41" s="177"/>
      <c r="FDQ41" s="120"/>
      <c r="FDR41" s="177"/>
      <c r="FDS41" s="120"/>
      <c r="FDT41" s="177"/>
      <c r="FDU41" s="120"/>
      <c r="FDV41" s="177"/>
      <c r="FDW41" s="120"/>
      <c r="FDX41" s="177"/>
      <c r="FDY41" s="120"/>
      <c r="FDZ41" s="177"/>
      <c r="FEA41" s="120"/>
      <c r="FEB41" s="177"/>
      <c r="FEC41" s="120"/>
      <c r="FED41" s="177"/>
      <c r="FEE41" s="120"/>
      <c r="FEF41" s="177"/>
      <c r="FEG41" s="120"/>
      <c r="FEH41" s="177"/>
      <c r="FEI41" s="120"/>
      <c r="FEJ41" s="177"/>
      <c r="FEK41" s="120"/>
      <c r="FEL41" s="177"/>
      <c r="FEM41" s="120"/>
      <c r="FEN41" s="177"/>
      <c r="FEO41" s="120"/>
      <c r="FEP41" s="177"/>
      <c r="FEQ41" s="120"/>
      <c r="FER41" s="177"/>
      <c r="FES41" s="120"/>
      <c r="FET41" s="177"/>
      <c r="FEU41" s="120"/>
      <c r="FEV41" s="177"/>
      <c r="FEW41" s="120"/>
      <c r="FEX41" s="177"/>
      <c r="FEY41" s="120"/>
      <c r="FEZ41" s="177"/>
      <c r="FFA41" s="120"/>
      <c r="FFB41" s="177"/>
      <c r="FFC41" s="120"/>
      <c r="FFD41" s="177"/>
      <c r="FFE41" s="120"/>
      <c r="FFF41" s="177"/>
      <c r="FFG41" s="120"/>
      <c r="FFH41" s="177"/>
      <c r="FFI41" s="120"/>
      <c r="FFJ41" s="177"/>
      <c r="FFK41" s="120"/>
      <c r="FFL41" s="177"/>
      <c r="FFM41" s="120"/>
      <c r="FFN41" s="177"/>
      <c r="FFO41" s="120"/>
      <c r="FFP41" s="177"/>
      <c r="FFQ41" s="120"/>
      <c r="FFR41" s="177"/>
      <c r="FFS41" s="120"/>
      <c r="FFT41" s="177"/>
      <c r="FFU41" s="120"/>
      <c r="FFV41" s="177"/>
      <c r="FFW41" s="120"/>
      <c r="FFX41" s="177"/>
      <c r="FFY41" s="120"/>
      <c r="FFZ41" s="177"/>
      <c r="FGA41" s="120"/>
      <c r="FGB41" s="177"/>
      <c r="FGC41" s="120"/>
      <c r="FGD41" s="177"/>
      <c r="FGE41" s="120"/>
      <c r="FGF41" s="177"/>
      <c r="FGG41" s="120"/>
      <c r="FGH41" s="177"/>
      <c r="FGI41" s="120"/>
      <c r="FGJ41" s="177"/>
      <c r="FGK41" s="120"/>
      <c r="FGL41" s="177"/>
      <c r="FGM41" s="120"/>
      <c r="FGN41" s="177"/>
      <c r="FGO41" s="120"/>
      <c r="FGP41" s="177"/>
      <c r="FGQ41" s="120"/>
      <c r="FGR41" s="177"/>
      <c r="FGS41" s="120"/>
      <c r="FGT41" s="177"/>
      <c r="FGU41" s="120"/>
      <c r="FGV41" s="177"/>
      <c r="FGW41" s="120"/>
      <c r="FGX41" s="177"/>
      <c r="FGY41" s="120"/>
      <c r="FGZ41" s="177"/>
      <c r="FHA41" s="120"/>
      <c r="FHB41" s="177"/>
      <c r="FHC41" s="120"/>
      <c r="FHD41" s="177"/>
      <c r="FHE41" s="120"/>
      <c r="FHF41" s="177"/>
      <c r="FHG41" s="120"/>
      <c r="FHH41" s="177"/>
      <c r="FHI41" s="120"/>
      <c r="FHJ41" s="177"/>
      <c r="FHK41" s="120"/>
      <c r="FHL41" s="177"/>
      <c r="FHM41" s="120"/>
      <c r="FHN41" s="177"/>
      <c r="FHO41" s="120"/>
      <c r="FHP41" s="177"/>
      <c r="FHQ41" s="120"/>
      <c r="FHR41" s="177"/>
      <c r="FHS41" s="120"/>
      <c r="FHT41" s="177"/>
      <c r="FHU41" s="120"/>
      <c r="FHV41" s="177"/>
      <c r="FHW41" s="120"/>
      <c r="FHX41" s="177"/>
      <c r="FHY41" s="120"/>
      <c r="FHZ41" s="177"/>
      <c r="FIA41" s="120"/>
      <c r="FIB41" s="177"/>
      <c r="FIC41" s="120"/>
      <c r="FID41" s="177"/>
      <c r="FIE41" s="120"/>
      <c r="FIF41" s="177"/>
      <c r="FIG41" s="120"/>
      <c r="FIH41" s="177"/>
      <c r="FII41" s="120"/>
      <c r="FIJ41" s="177"/>
      <c r="FIK41" s="120"/>
      <c r="FIL41" s="177"/>
      <c r="FIM41" s="120"/>
      <c r="FIN41" s="177"/>
      <c r="FIO41" s="120"/>
      <c r="FIP41" s="177"/>
      <c r="FIQ41" s="120"/>
      <c r="FIR41" s="177"/>
      <c r="FIS41" s="120"/>
      <c r="FIT41" s="177"/>
      <c r="FIU41" s="120"/>
      <c r="FIV41" s="177"/>
      <c r="FIW41" s="120"/>
      <c r="FIX41" s="177"/>
      <c r="FIY41" s="120"/>
      <c r="FIZ41" s="177"/>
      <c r="FJA41" s="120"/>
      <c r="FJB41" s="177"/>
      <c r="FJC41" s="120"/>
      <c r="FJD41" s="177"/>
      <c r="FJE41" s="120"/>
      <c r="FJF41" s="177"/>
      <c r="FJG41" s="120"/>
      <c r="FJH41" s="177"/>
      <c r="FJI41" s="120"/>
      <c r="FJJ41" s="177"/>
      <c r="FJK41" s="120"/>
      <c r="FJL41" s="177"/>
      <c r="FJM41" s="120"/>
      <c r="FJN41" s="177"/>
      <c r="FJO41" s="120"/>
      <c r="FJP41" s="177"/>
      <c r="FJQ41" s="120"/>
      <c r="FJR41" s="177"/>
      <c r="FJS41" s="120"/>
      <c r="FJT41" s="177"/>
      <c r="FJU41" s="120"/>
      <c r="FJV41" s="177"/>
      <c r="FJW41" s="120"/>
      <c r="FJX41" s="177"/>
      <c r="FJY41" s="120"/>
      <c r="FJZ41" s="177"/>
      <c r="FKA41" s="120"/>
      <c r="FKB41" s="177"/>
      <c r="FKC41" s="120"/>
      <c r="FKD41" s="177"/>
      <c r="FKE41" s="120"/>
      <c r="FKF41" s="177"/>
      <c r="FKG41" s="120"/>
      <c r="FKH41" s="177"/>
      <c r="FKI41" s="120"/>
      <c r="FKJ41" s="177"/>
      <c r="FKK41" s="120"/>
      <c r="FKL41" s="177"/>
      <c r="FKM41" s="120"/>
      <c r="FKN41" s="177"/>
      <c r="FKO41" s="120"/>
      <c r="FKP41" s="177"/>
      <c r="FKQ41" s="120"/>
      <c r="FKR41" s="177"/>
      <c r="FKS41" s="120"/>
      <c r="FKT41" s="177"/>
      <c r="FKU41" s="120"/>
      <c r="FKV41" s="177"/>
      <c r="FKW41" s="120"/>
      <c r="FKX41" s="177"/>
      <c r="FKY41" s="120"/>
      <c r="FKZ41" s="177"/>
      <c r="FLA41" s="120"/>
      <c r="FLB41" s="177"/>
      <c r="FLC41" s="120"/>
      <c r="FLD41" s="177"/>
      <c r="FLE41" s="120"/>
      <c r="FLF41" s="177"/>
      <c r="FLG41" s="120"/>
      <c r="FLH41" s="177"/>
      <c r="FLI41" s="120"/>
      <c r="FLJ41" s="177"/>
      <c r="FLK41" s="120"/>
      <c r="FLL41" s="177"/>
      <c r="FLM41" s="120"/>
      <c r="FLN41" s="177"/>
      <c r="FLO41" s="120"/>
      <c r="FLP41" s="177"/>
      <c r="FLQ41" s="120"/>
      <c r="FLR41" s="177"/>
      <c r="FLS41" s="120"/>
      <c r="FLT41" s="177"/>
      <c r="FLU41" s="120"/>
      <c r="FLV41" s="177"/>
      <c r="FLW41" s="120"/>
      <c r="FLX41" s="177"/>
      <c r="FLY41" s="120"/>
      <c r="FLZ41" s="177"/>
      <c r="FMA41" s="120"/>
      <c r="FMB41" s="177"/>
      <c r="FMC41" s="120"/>
      <c r="FMD41" s="177"/>
      <c r="FME41" s="120"/>
      <c r="FMF41" s="177"/>
      <c r="FMG41" s="120"/>
      <c r="FMH41" s="177"/>
      <c r="FMI41" s="120"/>
      <c r="FMJ41" s="177"/>
      <c r="FMK41" s="120"/>
      <c r="FML41" s="177"/>
      <c r="FMM41" s="120"/>
      <c r="FMN41" s="177"/>
      <c r="FMO41" s="120"/>
      <c r="FMP41" s="177"/>
      <c r="FMQ41" s="120"/>
      <c r="FMR41" s="177"/>
      <c r="FMS41" s="120"/>
      <c r="FMT41" s="177"/>
      <c r="FMU41" s="120"/>
      <c r="FMV41" s="177"/>
      <c r="FMW41" s="120"/>
      <c r="FMX41" s="177"/>
      <c r="FMY41" s="120"/>
      <c r="FMZ41" s="177"/>
      <c r="FNA41" s="120"/>
      <c r="FNB41" s="177"/>
      <c r="FNC41" s="120"/>
      <c r="FND41" s="177"/>
      <c r="FNE41" s="120"/>
      <c r="FNF41" s="177"/>
      <c r="FNG41" s="120"/>
      <c r="FNH41" s="177"/>
      <c r="FNI41" s="120"/>
      <c r="FNJ41" s="177"/>
      <c r="FNK41" s="120"/>
      <c r="FNL41" s="177"/>
      <c r="FNM41" s="120"/>
      <c r="FNN41" s="177"/>
      <c r="FNO41" s="120"/>
      <c r="FNP41" s="177"/>
      <c r="FNQ41" s="120"/>
      <c r="FNR41" s="177"/>
      <c r="FNS41" s="120"/>
      <c r="FNT41" s="177"/>
      <c r="FNU41" s="120"/>
      <c r="FNV41" s="177"/>
      <c r="FNW41" s="120"/>
      <c r="FNX41" s="177"/>
      <c r="FNY41" s="120"/>
      <c r="FNZ41" s="177"/>
      <c r="FOA41" s="120"/>
      <c r="FOB41" s="177"/>
      <c r="FOC41" s="120"/>
      <c r="FOD41" s="177"/>
      <c r="FOE41" s="120"/>
      <c r="FOF41" s="177"/>
      <c r="FOG41" s="120"/>
      <c r="FOH41" s="177"/>
      <c r="FOI41" s="120"/>
      <c r="FOJ41" s="177"/>
      <c r="FOK41" s="120"/>
      <c r="FOL41" s="177"/>
      <c r="FOM41" s="120"/>
      <c r="FON41" s="177"/>
      <c r="FOO41" s="120"/>
      <c r="FOP41" s="177"/>
      <c r="FOQ41" s="120"/>
      <c r="FOR41" s="177"/>
      <c r="FOS41" s="120"/>
      <c r="FOT41" s="177"/>
      <c r="FOU41" s="120"/>
      <c r="FOV41" s="177"/>
      <c r="FOW41" s="120"/>
      <c r="FOX41" s="177"/>
      <c r="FOY41" s="120"/>
      <c r="FOZ41" s="177"/>
      <c r="FPA41" s="120"/>
      <c r="FPB41" s="177"/>
      <c r="FPC41" s="120"/>
      <c r="FPD41" s="177"/>
      <c r="FPE41" s="120"/>
      <c r="FPF41" s="177"/>
      <c r="FPG41" s="120"/>
      <c r="FPH41" s="177"/>
      <c r="FPI41" s="120"/>
      <c r="FPJ41" s="177"/>
      <c r="FPK41" s="120"/>
      <c r="FPL41" s="177"/>
      <c r="FPM41" s="120"/>
      <c r="FPN41" s="177"/>
      <c r="FPO41" s="120"/>
      <c r="FPP41" s="177"/>
      <c r="FPQ41" s="120"/>
      <c r="FPR41" s="177"/>
      <c r="FPS41" s="120"/>
      <c r="FPT41" s="177"/>
      <c r="FPU41" s="120"/>
      <c r="FPV41" s="177"/>
      <c r="FPW41" s="120"/>
      <c r="FPX41" s="177"/>
      <c r="FPY41" s="120"/>
      <c r="FPZ41" s="177"/>
      <c r="FQA41" s="120"/>
      <c r="FQB41" s="177"/>
      <c r="FQC41" s="120"/>
      <c r="FQD41" s="177"/>
      <c r="FQE41" s="120"/>
      <c r="FQF41" s="177"/>
      <c r="FQG41" s="120"/>
      <c r="FQH41" s="177"/>
      <c r="FQI41" s="120"/>
      <c r="FQJ41" s="177"/>
      <c r="FQK41" s="120"/>
      <c r="FQL41" s="177"/>
      <c r="FQM41" s="120"/>
      <c r="FQN41" s="177"/>
      <c r="FQO41" s="120"/>
      <c r="FQP41" s="177"/>
      <c r="FQQ41" s="120"/>
      <c r="FQR41" s="177"/>
      <c r="FQS41" s="120"/>
      <c r="FQT41" s="177"/>
      <c r="FQU41" s="120"/>
      <c r="FQV41" s="177"/>
      <c r="FQW41" s="120"/>
      <c r="FQX41" s="177"/>
      <c r="FQY41" s="120"/>
      <c r="FQZ41" s="177"/>
      <c r="FRA41" s="120"/>
      <c r="FRB41" s="177"/>
      <c r="FRC41" s="120"/>
      <c r="FRD41" s="177"/>
      <c r="FRE41" s="120"/>
      <c r="FRF41" s="177"/>
      <c r="FRG41" s="120"/>
      <c r="FRH41" s="177"/>
      <c r="FRI41" s="120"/>
      <c r="FRJ41" s="177"/>
      <c r="FRK41" s="120"/>
      <c r="FRL41" s="177"/>
      <c r="FRM41" s="120"/>
      <c r="FRN41" s="177"/>
      <c r="FRO41" s="120"/>
      <c r="FRP41" s="177"/>
      <c r="FRQ41" s="120"/>
      <c r="FRR41" s="177"/>
      <c r="FRS41" s="120"/>
      <c r="FRT41" s="177"/>
      <c r="FRU41" s="120"/>
      <c r="FRV41" s="177"/>
      <c r="FRW41" s="120"/>
      <c r="FRX41" s="177"/>
      <c r="FRY41" s="120"/>
      <c r="FRZ41" s="177"/>
      <c r="FSA41" s="120"/>
      <c r="FSB41" s="177"/>
      <c r="FSC41" s="120"/>
      <c r="FSD41" s="177"/>
      <c r="FSE41" s="120"/>
      <c r="FSF41" s="177"/>
      <c r="FSG41" s="120"/>
      <c r="FSH41" s="177"/>
      <c r="FSI41" s="120"/>
      <c r="FSJ41" s="177"/>
      <c r="FSK41" s="120"/>
      <c r="FSL41" s="177"/>
      <c r="FSM41" s="120"/>
      <c r="FSN41" s="177"/>
      <c r="FSO41" s="120"/>
      <c r="FSP41" s="177"/>
      <c r="FSQ41" s="120"/>
      <c r="FSR41" s="177"/>
      <c r="FSS41" s="120"/>
      <c r="FST41" s="177"/>
      <c r="FSU41" s="120"/>
      <c r="FSV41" s="177"/>
      <c r="FSW41" s="120"/>
      <c r="FSX41" s="177"/>
      <c r="FSY41" s="120"/>
      <c r="FSZ41" s="177"/>
      <c r="FTA41" s="120"/>
      <c r="FTB41" s="177"/>
      <c r="FTC41" s="120"/>
      <c r="FTD41" s="177"/>
      <c r="FTE41" s="120"/>
      <c r="FTF41" s="177"/>
      <c r="FTG41" s="120"/>
      <c r="FTH41" s="177"/>
      <c r="FTI41" s="120"/>
      <c r="FTJ41" s="177"/>
      <c r="FTK41" s="120"/>
      <c r="FTL41" s="177"/>
      <c r="FTM41" s="120"/>
      <c r="FTN41" s="177"/>
      <c r="FTO41" s="120"/>
      <c r="FTP41" s="177"/>
      <c r="FTQ41" s="120"/>
      <c r="FTR41" s="177"/>
      <c r="FTS41" s="120"/>
      <c r="FTT41" s="177"/>
      <c r="FTU41" s="120"/>
      <c r="FTV41" s="177"/>
      <c r="FTW41" s="120"/>
      <c r="FTX41" s="177"/>
      <c r="FTY41" s="120"/>
      <c r="FTZ41" s="177"/>
      <c r="FUA41" s="120"/>
      <c r="FUB41" s="177"/>
      <c r="FUC41" s="120"/>
      <c r="FUD41" s="177"/>
      <c r="FUE41" s="120"/>
      <c r="FUF41" s="177"/>
      <c r="FUG41" s="120"/>
      <c r="FUH41" s="177"/>
      <c r="FUI41" s="120"/>
      <c r="FUJ41" s="177"/>
      <c r="FUK41" s="120"/>
      <c r="FUL41" s="177"/>
      <c r="FUM41" s="120"/>
      <c r="FUN41" s="177"/>
      <c r="FUO41" s="120"/>
      <c r="FUP41" s="177"/>
      <c r="FUQ41" s="120"/>
      <c r="FUR41" s="177"/>
      <c r="FUS41" s="120"/>
      <c r="FUT41" s="177"/>
      <c r="FUU41" s="120"/>
      <c r="FUV41" s="177"/>
      <c r="FUW41" s="120"/>
      <c r="FUX41" s="177"/>
      <c r="FUY41" s="120"/>
      <c r="FUZ41" s="177"/>
      <c r="FVA41" s="120"/>
      <c r="FVB41" s="177"/>
      <c r="FVC41" s="120"/>
      <c r="FVD41" s="177"/>
      <c r="FVE41" s="120"/>
      <c r="FVF41" s="177"/>
      <c r="FVG41" s="120"/>
      <c r="FVH41" s="177"/>
      <c r="FVI41" s="120"/>
      <c r="FVJ41" s="177"/>
      <c r="FVK41" s="120"/>
      <c r="FVL41" s="177"/>
      <c r="FVM41" s="120"/>
      <c r="FVN41" s="177"/>
      <c r="FVO41" s="120"/>
      <c r="FVP41" s="177"/>
      <c r="FVQ41" s="120"/>
      <c r="FVR41" s="177"/>
      <c r="FVS41" s="120"/>
      <c r="FVT41" s="177"/>
      <c r="FVU41" s="120"/>
      <c r="FVV41" s="177"/>
      <c r="FVW41" s="120"/>
      <c r="FVX41" s="177"/>
      <c r="FVY41" s="120"/>
      <c r="FVZ41" s="177"/>
      <c r="FWA41" s="120"/>
      <c r="FWB41" s="177"/>
      <c r="FWC41" s="120"/>
      <c r="FWD41" s="177"/>
      <c r="FWE41" s="120"/>
      <c r="FWF41" s="177"/>
      <c r="FWG41" s="120"/>
      <c r="FWH41" s="177"/>
      <c r="FWI41" s="120"/>
      <c r="FWJ41" s="177"/>
      <c r="FWK41" s="120"/>
      <c r="FWL41" s="177"/>
      <c r="FWM41" s="120"/>
      <c r="FWN41" s="177"/>
      <c r="FWO41" s="120"/>
      <c r="FWP41" s="177"/>
      <c r="FWQ41" s="120"/>
      <c r="FWR41" s="177"/>
      <c r="FWS41" s="120"/>
      <c r="FWT41" s="177"/>
      <c r="FWU41" s="120"/>
      <c r="FWV41" s="177"/>
      <c r="FWW41" s="120"/>
      <c r="FWX41" s="177"/>
      <c r="FWY41" s="120"/>
      <c r="FWZ41" s="177"/>
      <c r="FXA41" s="120"/>
      <c r="FXB41" s="177"/>
      <c r="FXC41" s="120"/>
      <c r="FXD41" s="177"/>
      <c r="FXE41" s="120"/>
      <c r="FXF41" s="177"/>
      <c r="FXG41" s="120"/>
      <c r="FXH41" s="177"/>
      <c r="FXI41" s="120"/>
      <c r="FXJ41" s="177"/>
      <c r="FXK41" s="120"/>
      <c r="FXL41" s="177"/>
      <c r="FXM41" s="120"/>
      <c r="FXN41" s="177"/>
      <c r="FXO41" s="120"/>
      <c r="FXP41" s="177"/>
      <c r="FXQ41" s="120"/>
      <c r="FXR41" s="177"/>
      <c r="FXS41" s="120"/>
      <c r="FXT41" s="177"/>
      <c r="FXU41" s="120"/>
      <c r="FXV41" s="177"/>
      <c r="FXW41" s="120"/>
      <c r="FXX41" s="177"/>
      <c r="FXY41" s="120"/>
      <c r="FXZ41" s="177"/>
      <c r="FYA41" s="120"/>
      <c r="FYB41" s="177"/>
      <c r="FYC41" s="120"/>
      <c r="FYD41" s="177"/>
      <c r="FYE41" s="120"/>
      <c r="FYF41" s="177"/>
      <c r="FYG41" s="120"/>
      <c r="FYH41" s="177"/>
      <c r="FYI41" s="120"/>
      <c r="FYJ41" s="177"/>
      <c r="FYK41" s="120"/>
      <c r="FYL41" s="177"/>
      <c r="FYM41" s="120"/>
      <c r="FYN41" s="177"/>
      <c r="FYO41" s="120"/>
      <c r="FYP41" s="177"/>
      <c r="FYQ41" s="120"/>
      <c r="FYR41" s="177"/>
      <c r="FYS41" s="120"/>
      <c r="FYT41" s="177"/>
      <c r="FYU41" s="120"/>
      <c r="FYV41" s="177"/>
      <c r="FYW41" s="120"/>
      <c r="FYX41" s="177"/>
      <c r="FYY41" s="120"/>
      <c r="FYZ41" s="177"/>
      <c r="FZA41" s="120"/>
      <c r="FZB41" s="177"/>
      <c r="FZC41" s="120"/>
      <c r="FZD41" s="177"/>
      <c r="FZE41" s="120"/>
      <c r="FZF41" s="177"/>
      <c r="FZG41" s="120"/>
      <c r="FZH41" s="177"/>
      <c r="FZI41" s="120"/>
      <c r="FZJ41" s="177"/>
      <c r="FZK41" s="120"/>
      <c r="FZL41" s="177"/>
      <c r="FZM41" s="120"/>
      <c r="FZN41" s="177"/>
      <c r="FZO41" s="120"/>
      <c r="FZP41" s="177"/>
      <c r="FZQ41" s="120"/>
      <c r="FZR41" s="177"/>
      <c r="FZS41" s="120"/>
      <c r="FZT41" s="177"/>
      <c r="FZU41" s="120"/>
      <c r="FZV41" s="177"/>
      <c r="FZW41" s="120"/>
      <c r="FZX41" s="177"/>
      <c r="FZY41" s="120"/>
      <c r="FZZ41" s="177"/>
      <c r="GAA41" s="120"/>
      <c r="GAB41" s="177"/>
      <c r="GAC41" s="120"/>
      <c r="GAD41" s="177"/>
      <c r="GAE41" s="120"/>
      <c r="GAF41" s="177"/>
      <c r="GAG41" s="120"/>
      <c r="GAH41" s="177"/>
      <c r="GAI41" s="120"/>
      <c r="GAJ41" s="177"/>
      <c r="GAK41" s="120"/>
      <c r="GAL41" s="177"/>
      <c r="GAM41" s="120"/>
      <c r="GAN41" s="177"/>
      <c r="GAO41" s="120"/>
      <c r="GAP41" s="177"/>
      <c r="GAQ41" s="120"/>
      <c r="GAR41" s="177"/>
      <c r="GAS41" s="120"/>
      <c r="GAT41" s="177"/>
      <c r="GAU41" s="120"/>
      <c r="GAV41" s="177"/>
      <c r="GAW41" s="120"/>
      <c r="GAX41" s="177"/>
      <c r="GAY41" s="120"/>
      <c r="GAZ41" s="177"/>
      <c r="GBA41" s="120"/>
      <c r="GBB41" s="177"/>
      <c r="GBC41" s="120"/>
      <c r="GBD41" s="177"/>
      <c r="GBE41" s="120"/>
      <c r="GBF41" s="177"/>
      <c r="GBG41" s="120"/>
      <c r="GBH41" s="177"/>
      <c r="GBI41" s="120"/>
      <c r="GBJ41" s="177"/>
      <c r="GBK41" s="120"/>
      <c r="GBL41" s="177"/>
      <c r="GBM41" s="120"/>
      <c r="GBN41" s="177"/>
      <c r="GBO41" s="120"/>
      <c r="GBP41" s="177"/>
      <c r="GBQ41" s="120"/>
      <c r="GBR41" s="177"/>
      <c r="GBS41" s="120"/>
      <c r="GBT41" s="177"/>
      <c r="GBU41" s="120"/>
      <c r="GBV41" s="177"/>
      <c r="GBW41" s="120"/>
      <c r="GBX41" s="177"/>
      <c r="GBY41" s="120"/>
      <c r="GBZ41" s="177"/>
      <c r="GCA41" s="120"/>
      <c r="GCB41" s="177"/>
      <c r="GCC41" s="120"/>
      <c r="GCD41" s="177"/>
      <c r="GCE41" s="120"/>
      <c r="GCF41" s="177"/>
      <c r="GCG41" s="120"/>
      <c r="GCH41" s="177"/>
      <c r="GCI41" s="120"/>
      <c r="GCJ41" s="177"/>
      <c r="GCK41" s="120"/>
      <c r="GCL41" s="177"/>
      <c r="GCM41" s="120"/>
      <c r="GCN41" s="177"/>
      <c r="GCO41" s="120"/>
      <c r="GCP41" s="177"/>
      <c r="GCQ41" s="120"/>
      <c r="GCR41" s="177"/>
      <c r="GCS41" s="120"/>
      <c r="GCT41" s="177"/>
      <c r="GCU41" s="120"/>
      <c r="GCV41" s="177"/>
      <c r="GCW41" s="120"/>
      <c r="GCX41" s="177"/>
      <c r="GCY41" s="120"/>
      <c r="GCZ41" s="177"/>
      <c r="GDA41" s="120"/>
      <c r="GDB41" s="177"/>
      <c r="GDC41" s="120"/>
      <c r="GDD41" s="177"/>
      <c r="GDE41" s="120"/>
      <c r="GDF41" s="177"/>
      <c r="GDG41" s="120"/>
      <c r="GDH41" s="177"/>
      <c r="GDI41" s="120"/>
      <c r="GDJ41" s="177"/>
      <c r="GDK41" s="120"/>
      <c r="GDL41" s="177"/>
      <c r="GDM41" s="120"/>
      <c r="GDN41" s="177"/>
      <c r="GDO41" s="120"/>
      <c r="GDP41" s="177"/>
      <c r="GDQ41" s="120"/>
      <c r="GDR41" s="177"/>
      <c r="GDS41" s="120"/>
      <c r="GDT41" s="177"/>
      <c r="GDU41" s="120"/>
      <c r="GDV41" s="177"/>
      <c r="GDW41" s="120"/>
      <c r="GDX41" s="177"/>
      <c r="GDY41" s="120"/>
      <c r="GDZ41" s="177"/>
      <c r="GEA41" s="120"/>
      <c r="GEB41" s="177"/>
      <c r="GEC41" s="120"/>
      <c r="GED41" s="177"/>
      <c r="GEE41" s="120"/>
      <c r="GEF41" s="177"/>
      <c r="GEG41" s="120"/>
      <c r="GEH41" s="177"/>
      <c r="GEI41" s="120"/>
      <c r="GEJ41" s="177"/>
      <c r="GEK41" s="120"/>
      <c r="GEL41" s="177"/>
      <c r="GEM41" s="120"/>
      <c r="GEN41" s="177"/>
      <c r="GEO41" s="120"/>
      <c r="GEP41" s="177"/>
      <c r="GEQ41" s="120"/>
      <c r="GER41" s="177"/>
      <c r="GES41" s="120"/>
      <c r="GET41" s="177"/>
      <c r="GEU41" s="120"/>
      <c r="GEV41" s="177"/>
      <c r="GEW41" s="120"/>
      <c r="GEX41" s="177"/>
      <c r="GEY41" s="120"/>
      <c r="GEZ41" s="177"/>
      <c r="GFA41" s="120"/>
      <c r="GFB41" s="177"/>
      <c r="GFC41" s="120"/>
      <c r="GFD41" s="177"/>
      <c r="GFE41" s="120"/>
      <c r="GFF41" s="177"/>
      <c r="GFG41" s="120"/>
      <c r="GFH41" s="177"/>
      <c r="GFI41" s="120"/>
      <c r="GFJ41" s="177"/>
      <c r="GFK41" s="120"/>
      <c r="GFL41" s="177"/>
      <c r="GFM41" s="120"/>
      <c r="GFN41" s="177"/>
      <c r="GFO41" s="120"/>
      <c r="GFP41" s="177"/>
      <c r="GFQ41" s="120"/>
      <c r="GFR41" s="177"/>
      <c r="GFS41" s="120"/>
      <c r="GFT41" s="177"/>
      <c r="GFU41" s="120"/>
      <c r="GFV41" s="177"/>
      <c r="GFW41" s="120"/>
      <c r="GFX41" s="177"/>
      <c r="GFY41" s="120"/>
      <c r="GFZ41" s="177"/>
      <c r="GGA41" s="120"/>
      <c r="GGB41" s="177"/>
      <c r="GGC41" s="120"/>
      <c r="GGD41" s="177"/>
      <c r="GGE41" s="120"/>
      <c r="GGF41" s="177"/>
      <c r="GGG41" s="120"/>
      <c r="GGH41" s="177"/>
      <c r="GGI41" s="120"/>
      <c r="GGJ41" s="177"/>
      <c r="GGK41" s="120"/>
      <c r="GGL41" s="177"/>
      <c r="GGM41" s="120"/>
      <c r="GGN41" s="177"/>
      <c r="GGO41" s="120"/>
      <c r="GGP41" s="177"/>
      <c r="GGQ41" s="120"/>
      <c r="GGR41" s="177"/>
      <c r="GGS41" s="120"/>
      <c r="GGT41" s="177"/>
      <c r="GGU41" s="120"/>
      <c r="GGV41" s="177"/>
      <c r="GGW41" s="120"/>
      <c r="GGX41" s="177"/>
      <c r="GGY41" s="120"/>
      <c r="GGZ41" s="177"/>
      <c r="GHA41" s="120"/>
      <c r="GHB41" s="177"/>
      <c r="GHC41" s="120"/>
      <c r="GHD41" s="177"/>
      <c r="GHE41" s="120"/>
      <c r="GHF41" s="177"/>
      <c r="GHG41" s="120"/>
      <c r="GHH41" s="177"/>
      <c r="GHI41" s="120"/>
      <c r="GHJ41" s="177"/>
      <c r="GHK41" s="120"/>
      <c r="GHL41" s="177"/>
      <c r="GHM41" s="120"/>
      <c r="GHN41" s="177"/>
      <c r="GHO41" s="120"/>
      <c r="GHP41" s="177"/>
      <c r="GHQ41" s="120"/>
      <c r="GHR41" s="177"/>
      <c r="GHS41" s="120"/>
      <c r="GHT41" s="177"/>
      <c r="GHU41" s="120"/>
      <c r="GHV41" s="177"/>
      <c r="GHW41" s="120"/>
      <c r="GHX41" s="177"/>
      <c r="GHY41" s="120"/>
      <c r="GHZ41" s="177"/>
      <c r="GIA41" s="120"/>
      <c r="GIB41" s="177"/>
      <c r="GIC41" s="120"/>
      <c r="GID41" s="177"/>
      <c r="GIE41" s="120"/>
      <c r="GIF41" s="177"/>
      <c r="GIG41" s="120"/>
      <c r="GIH41" s="177"/>
      <c r="GII41" s="120"/>
      <c r="GIJ41" s="177"/>
      <c r="GIK41" s="120"/>
      <c r="GIL41" s="177"/>
      <c r="GIM41" s="120"/>
      <c r="GIN41" s="177"/>
      <c r="GIO41" s="120"/>
      <c r="GIP41" s="177"/>
      <c r="GIQ41" s="120"/>
      <c r="GIR41" s="177"/>
      <c r="GIS41" s="120"/>
      <c r="GIT41" s="177"/>
      <c r="GIU41" s="120"/>
      <c r="GIV41" s="177"/>
      <c r="GIW41" s="120"/>
      <c r="GIX41" s="177"/>
      <c r="GIY41" s="120"/>
      <c r="GIZ41" s="177"/>
      <c r="GJA41" s="120"/>
      <c r="GJB41" s="177"/>
      <c r="GJC41" s="120"/>
      <c r="GJD41" s="177"/>
      <c r="GJE41" s="120"/>
      <c r="GJF41" s="177"/>
      <c r="GJG41" s="120"/>
      <c r="GJH41" s="177"/>
      <c r="GJI41" s="120"/>
      <c r="GJJ41" s="177"/>
      <c r="GJK41" s="120"/>
      <c r="GJL41" s="177"/>
      <c r="GJM41" s="120"/>
      <c r="GJN41" s="177"/>
      <c r="GJO41" s="120"/>
      <c r="GJP41" s="177"/>
      <c r="GJQ41" s="120"/>
      <c r="GJR41" s="177"/>
      <c r="GJS41" s="120"/>
      <c r="GJT41" s="177"/>
      <c r="GJU41" s="120"/>
      <c r="GJV41" s="177"/>
      <c r="GJW41" s="120"/>
      <c r="GJX41" s="177"/>
      <c r="GJY41" s="120"/>
      <c r="GJZ41" s="177"/>
      <c r="GKA41" s="120"/>
      <c r="GKB41" s="177"/>
      <c r="GKC41" s="120"/>
      <c r="GKD41" s="177"/>
      <c r="GKE41" s="120"/>
      <c r="GKF41" s="177"/>
      <c r="GKG41" s="120"/>
      <c r="GKH41" s="177"/>
      <c r="GKI41" s="120"/>
      <c r="GKJ41" s="177"/>
      <c r="GKK41" s="120"/>
      <c r="GKL41" s="177"/>
      <c r="GKM41" s="120"/>
      <c r="GKN41" s="177"/>
      <c r="GKO41" s="120"/>
      <c r="GKP41" s="177"/>
      <c r="GKQ41" s="120"/>
      <c r="GKR41" s="177"/>
      <c r="GKS41" s="120"/>
      <c r="GKT41" s="177"/>
      <c r="GKU41" s="120"/>
      <c r="GKV41" s="177"/>
      <c r="GKW41" s="120"/>
      <c r="GKX41" s="177"/>
      <c r="GKY41" s="120"/>
      <c r="GKZ41" s="177"/>
      <c r="GLA41" s="120"/>
      <c r="GLB41" s="177"/>
      <c r="GLC41" s="120"/>
      <c r="GLD41" s="177"/>
      <c r="GLE41" s="120"/>
      <c r="GLF41" s="177"/>
      <c r="GLG41" s="120"/>
      <c r="GLH41" s="177"/>
      <c r="GLI41" s="120"/>
      <c r="GLJ41" s="177"/>
      <c r="GLK41" s="120"/>
      <c r="GLL41" s="177"/>
      <c r="GLM41" s="120"/>
      <c r="GLN41" s="177"/>
      <c r="GLO41" s="120"/>
      <c r="GLP41" s="177"/>
      <c r="GLQ41" s="120"/>
      <c r="GLR41" s="177"/>
      <c r="GLS41" s="120"/>
      <c r="GLT41" s="177"/>
      <c r="GLU41" s="120"/>
      <c r="GLV41" s="177"/>
      <c r="GLW41" s="120"/>
      <c r="GLX41" s="177"/>
      <c r="GLY41" s="120"/>
      <c r="GLZ41" s="177"/>
      <c r="GMA41" s="120"/>
      <c r="GMB41" s="177"/>
      <c r="GMC41" s="120"/>
      <c r="GMD41" s="177"/>
      <c r="GME41" s="120"/>
      <c r="GMF41" s="177"/>
      <c r="GMG41" s="120"/>
      <c r="GMH41" s="177"/>
      <c r="GMI41" s="120"/>
      <c r="GMJ41" s="177"/>
      <c r="GMK41" s="120"/>
      <c r="GML41" s="177"/>
      <c r="GMM41" s="120"/>
      <c r="GMN41" s="177"/>
      <c r="GMO41" s="120"/>
      <c r="GMP41" s="177"/>
      <c r="GMQ41" s="120"/>
      <c r="GMR41" s="177"/>
      <c r="GMS41" s="120"/>
      <c r="GMT41" s="177"/>
      <c r="GMU41" s="120"/>
      <c r="GMV41" s="177"/>
      <c r="GMW41" s="120"/>
      <c r="GMX41" s="177"/>
      <c r="GMY41" s="120"/>
      <c r="GMZ41" s="177"/>
      <c r="GNA41" s="120"/>
      <c r="GNB41" s="177"/>
      <c r="GNC41" s="120"/>
      <c r="GND41" s="177"/>
      <c r="GNE41" s="120"/>
      <c r="GNF41" s="177"/>
      <c r="GNG41" s="120"/>
      <c r="GNH41" s="177"/>
      <c r="GNI41" s="120"/>
      <c r="GNJ41" s="177"/>
      <c r="GNK41" s="120"/>
      <c r="GNL41" s="177"/>
      <c r="GNM41" s="120"/>
      <c r="GNN41" s="177"/>
      <c r="GNO41" s="120"/>
      <c r="GNP41" s="177"/>
      <c r="GNQ41" s="120"/>
      <c r="GNR41" s="177"/>
      <c r="GNS41" s="120"/>
      <c r="GNT41" s="177"/>
      <c r="GNU41" s="120"/>
      <c r="GNV41" s="177"/>
      <c r="GNW41" s="120"/>
      <c r="GNX41" s="177"/>
      <c r="GNY41" s="120"/>
      <c r="GNZ41" s="177"/>
      <c r="GOA41" s="120"/>
      <c r="GOB41" s="177"/>
      <c r="GOC41" s="120"/>
      <c r="GOD41" s="177"/>
      <c r="GOE41" s="120"/>
      <c r="GOF41" s="177"/>
      <c r="GOG41" s="120"/>
      <c r="GOH41" s="177"/>
      <c r="GOI41" s="120"/>
      <c r="GOJ41" s="177"/>
      <c r="GOK41" s="120"/>
      <c r="GOL41" s="177"/>
      <c r="GOM41" s="120"/>
      <c r="GON41" s="177"/>
      <c r="GOO41" s="120"/>
      <c r="GOP41" s="177"/>
      <c r="GOQ41" s="120"/>
      <c r="GOR41" s="177"/>
      <c r="GOS41" s="120"/>
      <c r="GOT41" s="177"/>
      <c r="GOU41" s="120"/>
      <c r="GOV41" s="177"/>
      <c r="GOW41" s="120"/>
      <c r="GOX41" s="177"/>
      <c r="GOY41" s="120"/>
      <c r="GOZ41" s="177"/>
      <c r="GPA41" s="120"/>
      <c r="GPB41" s="177"/>
      <c r="GPC41" s="120"/>
      <c r="GPD41" s="177"/>
      <c r="GPE41" s="120"/>
      <c r="GPF41" s="177"/>
      <c r="GPG41" s="120"/>
      <c r="GPH41" s="177"/>
      <c r="GPI41" s="120"/>
      <c r="GPJ41" s="177"/>
      <c r="GPK41" s="120"/>
      <c r="GPL41" s="177"/>
      <c r="GPM41" s="120"/>
      <c r="GPN41" s="177"/>
      <c r="GPO41" s="120"/>
      <c r="GPP41" s="177"/>
      <c r="GPQ41" s="120"/>
      <c r="GPR41" s="177"/>
      <c r="GPS41" s="120"/>
      <c r="GPT41" s="177"/>
      <c r="GPU41" s="120"/>
      <c r="GPV41" s="177"/>
      <c r="GPW41" s="120"/>
      <c r="GPX41" s="177"/>
      <c r="GPY41" s="120"/>
      <c r="GPZ41" s="177"/>
      <c r="GQA41" s="120"/>
      <c r="GQB41" s="177"/>
      <c r="GQC41" s="120"/>
      <c r="GQD41" s="177"/>
      <c r="GQE41" s="120"/>
      <c r="GQF41" s="177"/>
      <c r="GQG41" s="120"/>
      <c r="GQH41" s="177"/>
      <c r="GQI41" s="120"/>
      <c r="GQJ41" s="177"/>
      <c r="GQK41" s="120"/>
      <c r="GQL41" s="177"/>
      <c r="GQM41" s="120"/>
      <c r="GQN41" s="177"/>
      <c r="GQO41" s="120"/>
      <c r="GQP41" s="177"/>
      <c r="GQQ41" s="120"/>
      <c r="GQR41" s="177"/>
      <c r="GQS41" s="120"/>
      <c r="GQT41" s="177"/>
      <c r="GQU41" s="120"/>
      <c r="GQV41" s="177"/>
      <c r="GQW41" s="120"/>
      <c r="GQX41" s="177"/>
      <c r="GQY41" s="120"/>
      <c r="GQZ41" s="177"/>
      <c r="GRA41" s="120"/>
      <c r="GRB41" s="177"/>
      <c r="GRC41" s="120"/>
      <c r="GRD41" s="177"/>
      <c r="GRE41" s="120"/>
      <c r="GRF41" s="177"/>
      <c r="GRG41" s="120"/>
      <c r="GRH41" s="177"/>
      <c r="GRI41" s="120"/>
      <c r="GRJ41" s="177"/>
      <c r="GRK41" s="120"/>
      <c r="GRL41" s="177"/>
      <c r="GRM41" s="120"/>
      <c r="GRN41" s="177"/>
      <c r="GRO41" s="120"/>
      <c r="GRP41" s="177"/>
      <c r="GRQ41" s="120"/>
      <c r="GRR41" s="177"/>
      <c r="GRS41" s="120"/>
      <c r="GRT41" s="177"/>
      <c r="GRU41" s="120"/>
      <c r="GRV41" s="177"/>
      <c r="GRW41" s="120"/>
      <c r="GRX41" s="177"/>
      <c r="GRY41" s="120"/>
      <c r="GRZ41" s="177"/>
      <c r="GSA41" s="120"/>
      <c r="GSB41" s="177"/>
      <c r="GSC41" s="120"/>
      <c r="GSD41" s="177"/>
      <c r="GSE41" s="120"/>
      <c r="GSF41" s="177"/>
      <c r="GSG41" s="120"/>
      <c r="GSH41" s="177"/>
      <c r="GSI41" s="120"/>
      <c r="GSJ41" s="177"/>
      <c r="GSK41" s="120"/>
      <c r="GSL41" s="177"/>
      <c r="GSM41" s="120"/>
      <c r="GSN41" s="177"/>
      <c r="GSO41" s="120"/>
      <c r="GSP41" s="177"/>
      <c r="GSQ41" s="120"/>
      <c r="GSR41" s="177"/>
      <c r="GSS41" s="120"/>
      <c r="GST41" s="177"/>
      <c r="GSU41" s="120"/>
      <c r="GSV41" s="177"/>
      <c r="GSW41" s="120"/>
      <c r="GSX41" s="177"/>
      <c r="GSY41" s="120"/>
      <c r="GSZ41" s="177"/>
      <c r="GTA41" s="120"/>
      <c r="GTB41" s="177"/>
      <c r="GTC41" s="120"/>
      <c r="GTD41" s="177"/>
      <c r="GTE41" s="120"/>
      <c r="GTF41" s="177"/>
      <c r="GTG41" s="120"/>
      <c r="GTH41" s="177"/>
      <c r="GTI41" s="120"/>
      <c r="GTJ41" s="177"/>
      <c r="GTK41" s="120"/>
      <c r="GTL41" s="177"/>
      <c r="GTM41" s="120"/>
      <c r="GTN41" s="177"/>
      <c r="GTO41" s="120"/>
      <c r="GTP41" s="177"/>
      <c r="GTQ41" s="120"/>
      <c r="GTR41" s="177"/>
      <c r="GTS41" s="120"/>
      <c r="GTT41" s="177"/>
      <c r="GTU41" s="120"/>
      <c r="GTV41" s="177"/>
      <c r="GTW41" s="120"/>
      <c r="GTX41" s="177"/>
      <c r="GTY41" s="120"/>
      <c r="GTZ41" s="177"/>
      <c r="GUA41" s="120"/>
      <c r="GUB41" s="177"/>
      <c r="GUC41" s="120"/>
      <c r="GUD41" s="177"/>
      <c r="GUE41" s="120"/>
      <c r="GUF41" s="177"/>
      <c r="GUG41" s="120"/>
      <c r="GUH41" s="177"/>
      <c r="GUI41" s="120"/>
      <c r="GUJ41" s="177"/>
      <c r="GUK41" s="120"/>
      <c r="GUL41" s="177"/>
      <c r="GUM41" s="120"/>
      <c r="GUN41" s="177"/>
      <c r="GUO41" s="120"/>
      <c r="GUP41" s="177"/>
      <c r="GUQ41" s="120"/>
      <c r="GUR41" s="177"/>
      <c r="GUS41" s="120"/>
      <c r="GUT41" s="177"/>
      <c r="GUU41" s="120"/>
      <c r="GUV41" s="177"/>
      <c r="GUW41" s="120"/>
      <c r="GUX41" s="177"/>
      <c r="GUY41" s="120"/>
      <c r="GUZ41" s="177"/>
      <c r="GVA41" s="120"/>
      <c r="GVB41" s="177"/>
      <c r="GVC41" s="120"/>
      <c r="GVD41" s="177"/>
      <c r="GVE41" s="120"/>
      <c r="GVF41" s="177"/>
      <c r="GVG41" s="120"/>
      <c r="GVH41" s="177"/>
      <c r="GVI41" s="120"/>
      <c r="GVJ41" s="177"/>
      <c r="GVK41" s="120"/>
      <c r="GVL41" s="177"/>
      <c r="GVM41" s="120"/>
      <c r="GVN41" s="177"/>
      <c r="GVO41" s="120"/>
      <c r="GVP41" s="177"/>
      <c r="GVQ41" s="120"/>
      <c r="GVR41" s="177"/>
      <c r="GVS41" s="120"/>
      <c r="GVT41" s="177"/>
      <c r="GVU41" s="120"/>
      <c r="GVV41" s="177"/>
      <c r="GVW41" s="120"/>
      <c r="GVX41" s="177"/>
      <c r="GVY41" s="120"/>
      <c r="GVZ41" s="177"/>
      <c r="GWA41" s="120"/>
      <c r="GWB41" s="177"/>
      <c r="GWC41" s="120"/>
      <c r="GWD41" s="177"/>
      <c r="GWE41" s="120"/>
      <c r="GWF41" s="177"/>
      <c r="GWG41" s="120"/>
      <c r="GWH41" s="177"/>
      <c r="GWI41" s="120"/>
      <c r="GWJ41" s="177"/>
      <c r="GWK41" s="120"/>
      <c r="GWL41" s="177"/>
      <c r="GWM41" s="120"/>
      <c r="GWN41" s="177"/>
      <c r="GWO41" s="120"/>
      <c r="GWP41" s="177"/>
      <c r="GWQ41" s="120"/>
      <c r="GWR41" s="177"/>
      <c r="GWS41" s="120"/>
      <c r="GWT41" s="177"/>
      <c r="GWU41" s="120"/>
      <c r="GWV41" s="177"/>
      <c r="GWW41" s="120"/>
      <c r="GWX41" s="177"/>
      <c r="GWY41" s="120"/>
      <c r="GWZ41" s="177"/>
      <c r="GXA41" s="120"/>
      <c r="GXB41" s="177"/>
      <c r="GXC41" s="120"/>
      <c r="GXD41" s="177"/>
      <c r="GXE41" s="120"/>
      <c r="GXF41" s="177"/>
      <c r="GXG41" s="120"/>
      <c r="GXH41" s="177"/>
      <c r="GXI41" s="120"/>
      <c r="GXJ41" s="177"/>
      <c r="GXK41" s="120"/>
      <c r="GXL41" s="177"/>
      <c r="GXM41" s="120"/>
      <c r="GXN41" s="177"/>
      <c r="GXO41" s="120"/>
      <c r="GXP41" s="177"/>
      <c r="GXQ41" s="120"/>
      <c r="GXR41" s="177"/>
      <c r="GXS41" s="120"/>
      <c r="GXT41" s="177"/>
      <c r="GXU41" s="120"/>
      <c r="GXV41" s="177"/>
      <c r="GXW41" s="120"/>
      <c r="GXX41" s="177"/>
      <c r="GXY41" s="120"/>
      <c r="GXZ41" s="177"/>
      <c r="GYA41" s="120"/>
      <c r="GYB41" s="177"/>
      <c r="GYC41" s="120"/>
      <c r="GYD41" s="177"/>
      <c r="GYE41" s="120"/>
      <c r="GYF41" s="177"/>
      <c r="GYG41" s="120"/>
      <c r="GYH41" s="177"/>
      <c r="GYI41" s="120"/>
      <c r="GYJ41" s="177"/>
      <c r="GYK41" s="120"/>
      <c r="GYL41" s="177"/>
      <c r="GYM41" s="120"/>
      <c r="GYN41" s="177"/>
      <c r="GYO41" s="120"/>
      <c r="GYP41" s="177"/>
      <c r="GYQ41" s="120"/>
      <c r="GYR41" s="177"/>
      <c r="GYS41" s="120"/>
      <c r="GYT41" s="177"/>
      <c r="GYU41" s="120"/>
      <c r="GYV41" s="177"/>
      <c r="GYW41" s="120"/>
      <c r="GYX41" s="177"/>
      <c r="GYY41" s="120"/>
      <c r="GYZ41" s="177"/>
      <c r="GZA41" s="120"/>
      <c r="GZB41" s="177"/>
      <c r="GZC41" s="120"/>
      <c r="GZD41" s="177"/>
      <c r="GZE41" s="120"/>
      <c r="GZF41" s="177"/>
      <c r="GZG41" s="120"/>
      <c r="GZH41" s="177"/>
      <c r="GZI41" s="120"/>
      <c r="GZJ41" s="177"/>
      <c r="GZK41" s="120"/>
      <c r="GZL41" s="177"/>
      <c r="GZM41" s="120"/>
      <c r="GZN41" s="177"/>
      <c r="GZO41" s="120"/>
      <c r="GZP41" s="177"/>
      <c r="GZQ41" s="120"/>
      <c r="GZR41" s="177"/>
      <c r="GZS41" s="120"/>
      <c r="GZT41" s="177"/>
      <c r="GZU41" s="120"/>
      <c r="GZV41" s="177"/>
      <c r="GZW41" s="120"/>
      <c r="GZX41" s="177"/>
      <c r="GZY41" s="120"/>
      <c r="GZZ41" s="177"/>
      <c r="HAA41" s="120"/>
      <c r="HAB41" s="177"/>
      <c r="HAC41" s="120"/>
      <c r="HAD41" s="177"/>
      <c r="HAE41" s="120"/>
      <c r="HAF41" s="177"/>
      <c r="HAG41" s="120"/>
      <c r="HAH41" s="177"/>
      <c r="HAI41" s="120"/>
      <c r="HAJ41" s="177"/>
      <c r="HAK41" s="120"/>
      <c r="HAL41" s="177"/>
      <c r="HAM41" s="120"/>
      <c r="HAN41" s="177"/>
      <c r="HAO41" s="120"/>
      <c r="HAP41" s="177"/>
      <c r="HAQ41" s="120"/>
      <c r="HAR41" s="177"/>
      <c r="HAS41" s="120"/>
      <c r="HAT41" s="177"/>
      <c r="HAU41" s="120"/>
      <c r="HAV41" s="177"/>
      <c r="HAW41" s="120"/>
      <c r="HAX41" s="177"/>
      <c r="HAY41" s="120"/>
      <c r="HAZ41" s="177"/>
      <c r="HBA41" s="120"/>
      <c r="HBB41" s="177"/>
      <c r="HBC41" s="120"/>
      <c r="HBD41" s="177"/>
      <c r="HBE41" s="120"/>
      <c r="HBF41" s="177"/>
      <c r="HBG41" s="120"/>
      <c r="HBH41" s="177"/>
      <c r="HBI41" s="120"/>
      <c r="HBJ41" s="177"/>
      <c r="HBK41" s="120"/>
      <c r="HBL41" s="177"/>
      <c r="HBM41" s="120"/>
      <c r="HBN41" s="177"/>
      <c r="HBO41" s="120"/>
      <c r="HBP41" s="177"/>
      <c r="HBQ41" s="120"/>
      <c r="HBR41" s="177"/>
      <c r="HBS41" s="120"/>
      <c r="HBT41" s="177"/>
      <c r="HBU41" s="120"/>
      <c r="HBV41" s="177"/>
      <c r="HBW41" s="120"/>
      <c r="HBX41" s="177"/>
      <c r="HBY41" s="120"/>
      <c r="HBZ41" s="177"/>
      <c r="HCA41" s="120"/>
      <c r="HCB41" s="177"/>
      <c r="HCC41" s="120"/>
      <c r="HCD41" s="177"/>
      <c r="HCE41" s="120"/>
      <c r="HCF41" s="177"/>
      <c r="HCG41" s="120"/>
      <c r="HCH41" s="177"/>
      <c r="HCI41" s="120"/>
      <c r="HCJ41" s="177"/>
      <c r="HCK41" s="120"/>
      <c r="HCL41" s="177"/>
      <c r="HCM41" s="120"/>
      <c r="HCN41" s="177"/>
      <c r="HCO41" s="120"/>
      <c r="HCP41" s="177"/>
      <c r="HCQ41" s="120"/>
      <c r="HCR41" s="177"/>
      <c r="HCS41" s="120"/>
      <c r="HCT41" s="177"/>
      <c r="HCU41" s="120"/>
      <c r="HCV41" s="177"/>
      <c r="HCW41" s="120"/>
      <c r="HCX41" s="177"/>
      <c r="HCY41" s="120"/>
      <c r="HCZ41" s="177"/>
      <c r="HDA41" s="120"/>
      <c r="HDB41" s="177"/>
      <c r="HDC41" s="120"/>
      <c r="HDD41" s="177"/>
      <c r="HDE41" s="120"/>
      <c r="HDF41" s="177"/>
      <c r="HDG41" s="120"/>
      <c r="HDH41" s="177"/>
      <c r="HDI41" s="120"/>
      <c r="HDJ41" s="177"/>
      <c r="HDK41" s="120"/>
      <c r="HDL41" s="177"/>
      <c r="HDM41" s="120"/>
      <c r="HDN41" s="177"/>
      <c r="HDO41" s="120"/>
      <c r="HDP41" s="177"/>
      <c r="HDQ41" s="120"/>
      <c r="HDR41" s="177"/>
      <c r="HDS41" s="120"/>
      <c r="HDT41" s="177"/>
      <c r="HDU41" s="120"/>
      <c r="HDV41" s="177"/>
      <c r="HDW41" s="120"/>
      <c r="HDX41" s="177"/>
      <c r="HDY41" s="120"/>
      <c r="HDZ41" s="177"/>
      <c r="HEA41" s="120"/>
      <c r="HEB41" s="177"/>
      <c r="HEC41" s="120"/>
      <c r="HED41" s="177"/>
      <c r="HEE41" s="120"/>
      <c r="HEF41" s="177"/>
      <c r="HEG41" s="120"/>
      <c r="HEH41" s="177"/>
      <c r="HEI41" s="120"/>
      <c r="HEJ41" s="177"/>
      <c r="HEK41" s="120"/>
      <c r="HEL41" s="177"/>
      <c r="HEM41" s="120"/>
      <c r="HEN41" s="177"/>
      <c r="HEO41" s="120"/>
      <c r="HEP41" s="177"/>
      <c r="HEQ41" s="120"/>
      <c r="HER41" s="177"/>
      <c r="HES41" s="120"/>
      <c r="HET41" s="177"/>
      <c r="HEU41" s="120"/>
      <c r="HEV41" s="177"/>
      <c r="HEW41" s="120"/>
      <c r="HEX41" s="177"/>
      <c r="HEY41" s="120"/>
      <c r="HEZ41" s="177"/>
      <c r="HFA41" s="120"/>
      <c r="HFB41" s="177"/>
      <c r="HFC41" s="120"/>
      <c r="HFD41" s="177"/>
      <c r="HFE41" s="120"/>
      <c r="HFF41" s="177"/>
      <c r="HFG41" s="120"/>
      <c r="HFH41" s="177"/>
      <c r="HFI41" s="120"/>
      <c r="HFJ41" s="177"/>
      <c r="HFK41" s="120"/>
      <c r="HFL41" s="177"/>
      <c r="HFM41" s="120"/>
      <c r="HFN41" s="177"/>
      <c r="HFO41" s="120"/>
      <c r="HFP41" s="177"/>
      <c r="HFQ41" s="120"/>
      <c r="HFR41" s="177"/>
      <c r="HFS41" s="120"/>
      <c r="HFT41" s="177"/>
      <c r="HFU41" s="120"/>
      <c r="HFV41" s="177"/>
      <c r="HFW41" s="120"/>
      <c r="HFX41" s="177"/>
      <c r="HFY41" s="120"/>
      <c r="HFZ41" s="177"/>
      <c r="HGA41" s="120"/>
      <c r="HGB41" s="177"/>
      <c r="HGC41" s="120"/>
      <c r="HGD41" s="177"/>
      <c r="HGE41" s="120"/>
      <c r="HGF41" s="177"/>
      <c r="HGG41" s="120"/>
      <c r="HGH41" s="177"/>
      <c r="HGI41" s="120"/>
      <c r="HGJ41" s="177"/>
      <c r="HGK41" s="120"/>
      <c r="HGL41" s="177"/>
      <c r="HGM41" s="120"/>
      <c r="HGN41" s="177"/>
      <c r="HGO41" s="120"/>
      <c r="HGP41" s="177"/>
      <c r="HGQ41" s="120"/>
      <c r="HGR41" s="177"/>
      <c r="HGS41" s="120"/>
      <c r="HGT41" s="177"/>
      <c r="HGU41" s="120"/>
      <c r="HGV41" s="177"/>
      <c r="HGW41" s="120"/>
      <c r="HGX41" s="177"/>
      <c r="HGY41" s="120"/>
      <c r="HGZ41" s="177"/>
      <c r="HHA41" s="120"/>
      <c r="HHB41" s="177"/>
      <c r="HHC41" s="120"/>
      <c r="HHD41" s="177"/>
      <c r="HHE41" s="120"/>
      <c r="HHF41" s="177"/>
      <c r="HHG41" s="120"/>
      <c r="HHH41" s="177"/>
      <c r="HHI41" s="120"/>
      <c r="HHJ41" s="177"/>
      <c r="HHK41" s="120"/>
      <c r="HHL41" s="177"/>
      <c r="HHM41" s="120"/>
      <c r="HHN41" s="177"/>
      <c r="HHO41" s="120"/>
      <c r="HHP41" s="177"/>
      <c r="HHQ41" s="120"/>
      <c r="HHR41" s="177"/>
      <c r="HHS41" s="120"/>
      <c r="HHT41" s="177"/>
      <c r="HHU41" s="120"/>
      <c r="HHV41" s="177"/>
      <c r="HHW41" s="120"/>
      <c r="HHX41" s="177"/>
      <c r="HHY41" s="120"/>
      <c r="HHZ41" s="177"/>
      <c r="HIA41" s="120"/>
      <c r="HIB41" s="177"/>
      <c r="HIC41" s="120"/>
      <c r="HID41" s="177"/>
      <c r="HIE41" s="120"/>
      <c r="HIF41" s="177"/>
      <c r="HIG41" s="120"/>
      <c r="HIH41" s="177"/>
      <c r="HII41" s="120"/>
      <c r="HIJ41" s="177"/>
      <c r="HIK41" s="120"/>
      <c r="HIL41" s="177"/>
      <c r="HIM41" s="120"/>
      <c r="HIN41" s="177"/>
      <c r="HIO41" s="120"/>
      <c r="HIP41" s="177"/>
      <c r="HIQ41" s="120"/>
      <c r="HIR41" s="177"/>
      <c r="HIS41" s="120"/>
      <c r="HIT41" s="177"/>
      <c r="HIU41" s="120"/>
      <c r="HIV41" s="177"/>
      <c r="HIW41" s="120"/>
      <c r="HIX41" s="177"/>
      <c r="HIY41" s="120"/>
      <c r="HIZ41" s="177"/>
      <c r="HJA41" s="120"/>
      <c r="HJB41" s="177"/>
      <c r="HJC41" s="120"/>
      <c r="HJD41" s="177"/>
      <c r="HJE41" s="120"/>
      <c r="HJF41" s="177"/>
      <c r="HJG41" s="120"/>
      <c r="HJH41" s="177"/>
      <c r="HJI41" s="120"/>
      <c r="HJJ41" s="177"/>
      <c r="HJK41" s="120"/>
      <c r="HJL41" s="177"/>
      <c r="HJM41" s="120"/>
      <c r="HJN41" s="177"/>
      <c r="HJO41" s="120"/>
      <c r="HJP41" s="177"/>
      <c r="HJQ41" s="120"/>
      <c r="HJR41" s="177"/>
      <c r="HJS41" s="120"/>
      <c r="HJT41" s="177"/>
      <c r="HJU41" s="120"/>
      <c r="HJV41" s="177"/>
      <c r="HJW41" s="120"/>
      <c r="HJX41" s="177"/>
      <c r="HJY41" s="120"/>
      <c r="HJZ41" s="177"/>
      <c r="HKA41" s="120"/>
      <c r="HKB41" s="177"/>
      <c r="HKC41" s="120"/>
      <c r="HKD41" s="177"/>
      <c r="HKE41" s="120"/>
      <c r="HKF41" s="177"/>
      <c r="HKG41" s="120"/>
      <c r="HKH41" s="177"/>
      <c r="HKI41" s="120"/>
      <c r="HKJ41" s="177"/>
      <c r="HKK41" s="120"/>
      <c r="HKL41" s="177"/>
      <c r="HKM41" s="120"/>
      <c r="HKN41" s="177"/>
      <c r="HKO41" s="120"/>
      <c r="HKP41" s="177"/>
      <c r="HKQ41" s="120"/>
      <c r="HKR41" s="177"/>
      <c r="HKS41" s="120"/>
      <c r="HKT41" s="177"/>
      <c r="HKU41" s="120"/>
      <c r="HKV41" s="177"/>
      <c r="HKW41" s="120"/>
      <c r="HKX41" s="177"/>
      <c r="HKY41" s="120"/>
      <c r="HKZ41" s="177"/>
      <c r="HLA41" s="120"/>
      <c r="HLB41" s="177"/>
      <c r="HLC41" s="120"/>
      <c r="HLD41" s="177"/>
      <c r="HLE41" s="120"/>
      <c r="HLF41" s="177"/>
      <c r="HLG41" s="120"/>
      <c r="HLH41" s="177"/>
      <c r="HLI41" s="120"/>
      <c r="HLJ41" s="177"/>
      <c r="HLK41" s="120"/>
      <c r="HLL41" s="177"/>
      <c r="HLM41" s="120"/>
      <c r="HLN41" s="177"/>
      <c r="HLO41" s="120"/>
      <c r="HLP41" s="177"/>
      <c r="HLQ41" s="120"/>
      <c r="HLR41" s="177"/>
      <c r="HLS41" s="120"/>
      <c r="HLT41" s="177"/>
      <c r="HLU41" s="120"/>
      <c r="HLV41" s="177"/>
      <c r="HLW41" s="120"/>
      <c r="HLX41" s="177"/>
      <c r="HLY41" s="120"/>
      <c r="HLZ41" s="177"/>
      <c r="HMA41" s="120"/>
      <c r="HMB41" s="177"/>
      <c r="HMC41" s="120"/>
      <c r="HMD41" s="177"/>
      <c r="HME41" s="120"/>
      <c r="HMF41" s="177"/>
      <c r="HMG41" s="120"/>
      <c r="HMH41" s="177"/>
      <c r="HMI41" s="120"/>
      <c r="HMJ41" s="177"/>
      <c r="HMK41" s="120"/>
      <c r="HML41" s="177"/>
      <c r="HMM41" s="120"/>
      <c r="HMN41" s="177"/>
      <c r="HMO41" s="120"/>
      <c r="HMP41" s="177"/>
      <c r="HMQ41" s="120"/>
      <c r="HMR41" s="177"/>
      <c r="HMS41" s="120"/>
      <c r="HMT41" s="177"/>
      <c r="HMU41" s="120"/>
      <c r="HMV41" s="177"/>
      <c r="HMW41" s="120"/>
      <c r="HMX41" s="177"/>
      <c r="HMY41" s="120"/>
      <c r="HMZ41" s="177"/>
      <c r="HNA41" s="120"/>
      <c r="HNB41" s="177"/>
      <c r="HNC41" s="120"/>
      <c r="HND41" s="177"/>
      <c r="HNE41" s="120"/>
      <c r="HNF41" s="177"/>
      <c r="HNG41" s="120"/>
      <c r="HNH41" s="177"/>
      <c r="HNI41" s="120"/>
      <c r="HNJ41" s="177"/>
      <c r="HNK41" s="120"/>
      <c r="HNL41" s="177"/>
      <c r="HNM41" s="120"/>
      <c r="HNN41" s="177"/>
      <c r="HNO41" s="120"/>
      <c r="HNP41" s="177"/>
      <c r="HNQ41" s="120"/>
      <c r="HNR41" s="177"/>
      <c r="HNS41" s="120"/>
      <c r="HNT41" s="177"/>
      <c r="HNU41" s="120"/>
      <c r="HNV41" s="177"/>
      <c r="HNW41" s="120"/>
      <c r="HNX41" s="177"/>
      <c r="HNY41" s="120"/>
      <c r="HNZ41" s="177"/>
      <c r="HOA41" s="120"/>
      <c r="HOB41" s="177"/>
      <c r="HOC41" s="120"/>
      <c r="HOD41" s="177"/>
      <c r="HOE41" s="120"/>
      <c r="HOF41" s="177"/>
      <c r="HOG41" s="120"/>
      <c r="HOH41" s="177"/>
      <c r="HOI41" s="120"/>
      <c r="HOJ41" s="177"/>
      <c r="HOK41" s="120"/>
      <c r="HOL41" s="177"/>
      <c r="HOM41" s="120"/>
      <c r="HON41" s="177"/>
      <c r="HOO41" s="120"/>
      <c r="HOP41" s="177"/>
      <c r="HOQ41" s="120"/>
      <c r="HOR41" s="177"/>
      <c r="HOS41" s="120"/>
      <c r="HOT41" s="177"/>
      <c r="HOU41" s="120"/>
      <c r="HOV41" s="177"/>
      <c r="HOW41" s="120"/>
      <c r="HOX41" s="177"/>
      <c r="HOY41" s="120"/>
      <c r="HOZ41" s="177"/>
      <c r="HPA41" s="120"/>
      <c r="HPB41" s="177"/>
      <c r="HPC41" s="120"/>
      <c r="HPD41" s="177"/>
      <c r="HPE41" s="120"/>
      <c r="HPF41" s="177"/>
      <c r="HPG41" s="120"/>
      <c r="HPH41" s="177"/>
      <c r="HPI41" s="120"/>
      <c r="HPJ41" s="177"/>
      <c r="HPK41" s="120"/>
      <c r="HPL41" s="177"/>
      <c r="HPM41" s="120"/>
      <c r="HPN41" s="177"/>
      <c r="HPO41" s="120"/>
      <c r="HPP41" s="177"/>
      <c r="HPQ41" s="120"/>
      <c r="HPR41" s="177"/>
      <c r="HPS41" s="120"/>
      <c r="HPT41" s="177"/>
      <c r="HPU41" s="120"/>
      <c r="HPV41" s="177"/>
      <c r="HPW41" s="120"/>
      <c r="HPX41" s="177"/>
      <c r="HPY41" s="120"/>
      <c r="HPZ41" s="177"/>
      <c r="HQA41" s="120"/>
      <c r="HQB41" s="177"/>
      <c r="HQC41" s="120"/>
      <c r="HQD41" s="177"/>
      <c r="HQE41" s="120"/>
      <c r="HQF41" s="177"/>
      <c r="HQG41" s="120"/>
      <c r="HQH41" s="177"/>
      <c r="HQI41" s="120"/>
      <c r="HQJ41" s="177"/>
      <c r="HQK41" s="120"/>
      <c r="HQL41" s="177"/>
      <c r="HQM41" s="120"/>
      <c r="HQN41" s="177"/>
      <c r="HQO41" s="120"/>
      <c r="HQP41" s="177"/>
      <c r="HQQ41" s="120"/>
      <c r="HQR41" s="177"/>
      <c r="HQS41" s="120"/>
      <c r="HQT41" s="177"/>
      <c r="HQU41" s="120"/>
      <c r="HQV41" s="177"/>
      <c r="HQW41" s="120"/>
      <c r="HQX41" s="177"/>
      <c r="HQY41" s="120"/>
      <c r="HQZ41" s="177"/>
      <c r="HRA41" s="120"/>
      <c r="HRB41" s="177"/>
      <c r="HRC41" s="120"/>
      <c r="HRD41" s="177"/>
      <c r="HRE41" s="120"/>
      <c r="HRF41" s="177"/>
      <c r="HRG41" s="120"/>
      <c r="HRH41" s="177"/>
      <c r="HRI41" s="120"/>
      <c r="HRJ41" s="177"/>
      <c r="HRK41" s="120"/>
      <c r="HRL41" s="177"/>
      <c r="HRM41" s="120"/>
      <c r="HRN41" s="177"/>
      <c r="HRO41" s="120"/>
      <c r="HRP41" s="177"/>
      <c r="HRQ41" s="120"/>
      <c r="HRR41" s="177"/>
      <c r="HRS41" s="120"/>
      <c r="HRT41" s="177"/>
      <c r="HRU41" s="120"/>
      <c r="HRV41" s="177"/>
      <c r="HRW41" s="120"/>
      <c r="HRX41" s="177"/>
      <c r="HRY41" s="120"/>
      <c r="HRZ41" s="177"/>
      <c r="HSA41" s="120"/>
      <c r="HSB41" s="177"/>
      <c r="HSC41" s="120"/>
      <c r="HSD41" s="177"/>
      <c r="HSE41" s="120"/>
      <c r="HSF41" s="177"/>
      <c r="HSG41" s="120"/>
      <c r="HSH41" s="177"/>
      <c r="HSI41" s="120"/>
      <c r="HSJ41" s="177"/>
      <c r="HSK41" s="120"/>
      <c r="HSL41" s="177"/>
      <c r="HSM41" s="120"/>
      <c r="HSN41" s="177"/>
      <c r="HSO41" s="120"/>
      <c r="HSP41" s="177"/>
      <c r="HSQ41" s="120"/>
      <c r="HSR41" s="177"/>
      <c r="HSS41" s="120"/>
      <c r="HST41" s="177"/>
      <c r="HSU41" s="120"/>
      <c r="HSV41" s="177"/>
      <c r="HSW41" s="120"/>
      <c r="HSX41" s="177"/>
      <c r="HSY41" s="120"/>
      <c r="HSZ41" s="177"/>
      <c r="HTA41" s="120"/>
      <c r="HTB41" s="177"/>
      <c r="HTC41" s="120"/>
      <c r="HTD41" s="177"/>
      <c r="HTE41" s="120"/>
      <c r="HTF41" s="177"/>
      <c r="HTG41" s="120"/>
      <c r="HTH41" s="177"/>
      <c r="HTI41" s="120"/>
      <c r="HTJ41" s="177"/>
      <c r="HTK41" s="120"/>
      <c r="HTL41" s="177"/>
      <c r="HTM41" s="120"/>
      <c r="HTN41" s="177"/>
      <c r="HTO41" s="120"/>
      <c r="HTP41" s="177"/>
      <c r="HTQ41" s="120"/>
      <c r="HTR41" s="177"/>
      <c r="HTS41" s="120"/>
      <c r="HTT41" s="177"/>
      <c r="HTU41" s="120"/>
      <c r="HTV41" s="177"/>
      <c r="HTW41" s="120"/>
      <c r="HTX41" s="177"/>
      <c r="HTY41" s="120"/>
      <c r="HTZ41" s="177"/>
      <c r="HUA41" s="120"/>
      <c r="HUB41" s="177"/>
      <c r="HUC41" s="120"/>
      <c r="HUD41" s="177"/>
      <c r="HUE41" s="120"/>
      <c r="HUF41" s="177"/>
      <c r="HUG41" s="120"/>
      <c r="HUH41" s="177"/>
      <c r="HUI41" s="120"/>
      <c r="HUJ41" s="177"/>
      <c r="HUK41" s="120"/>
      <c r="HUL41" s="177"/>
      <c r="HUM41" s="120"/>
      <c r="HUN41" s="177"/>
      <c r="HUO41" s="120"/>
      <c r="HUP41" s="177"/>
      <c r="HUQ41" s="120"/>
      <c r="HUR41" s="177"/>
      <c r="HUS41" s="120"/>
      <c r="HUT41" s="177"/>
      <c r="HUU41" s="120"/>
      <c r="HUV41" s="177"/>
      <c r="HUW41" s="120"/>
      <c r="HUX41" s="177"/>
      <c r="HUY41" s="120"/>
      <c r="HUZ41" s="177"/>
      <c r="HVA41" s="120"/>
      <c r="HVB41" s="177"/>
      <c r="HVC41" s="120"/>
      <c r="HVD41" s="177"/>
      <c r="HVE41" s="120"/>
      <c r="HVF41" s="177"/>
      <c r="HVG41" s="120"/>
      <c r="HVH41" s="177"/>
      <c r="HVI41" s="120"/>
      <c r="HVJ41" s="177"/>
      <c r="HVK41" s="120"/>
      <c r="HVL41" s="177"/>
      <c r="HVM41" s="120"/>
      <c r="HVN41" s="177"/>
      <c r="HVO41" s="120"/>
      <c r="HVP41" s="177"/>
      <c r="HVQ41" s="120"/>
      <c r="HVR41" s="177"/>
      <c r="HVS41" s="120"/>
      <c r="HVT41" s="177"/>
      <c r="HVU41" s="120"/>
      <c r="HVV41" s="177"/>
      <c r="HVW41" s="120"/>
      <c r="HVX41" s="177"/>
      <c r="HVY41" s="120"/>
      <c r="HVZ41" s="177"/>
      <c r="HWA41" s="120"/>
      <c r="HWB41" s="177"/>
      <c r="HWC41" s="120"/>
      <c r="HWD41" s="177"/>
      <c r="HWE41" s="120"/>
      <c r="HWF41" s="177"/>
      <c r="HWG41" s="120"/>
      <c r="HWH41" s="177"/>
      <c r="HWI41" s="120"/>
      <c r="HWJ41" s="177"/>
      <c r="HWK41" s="120"/>
      <c r="HWL41" s="177"/>
      <c r="HWM41" s="120"/>
      <c r="HWN41" s="177"/>
      <c r="HWO41" s="120"/>
      <c r="HWP41" s="177"/>
      <c r="HWQ41" s="120"/>
      <c r="HWR41" s="177"/>
      <c r="HWS41" s="120"/>
      <c r="HWT41" s="177"/>
      <c r="HWU41" s="120"/>
      <c r="HWV41" s="177"/>
      <c r="HWW41" s="120"/>
      <c r="HWX41" s="177"/>
      <c r="HWY41" s="120"/>
      <c r="HWZ41" s="177"/>
      <c r="HXA41" s="120"/>
      <c r="HXB41" s="177"/>
      <c r="HXC41" s="120"/>
      <c r="HXD41" s="177"/>
      <c r="HXE41" s="120"/>
      <c r="HXF41" s="177"/>
      <c r="HXG41" s="120"/>
      <c r="HXH41" s="177"/>
      <c r="HXI41" s="120"/>
      <c r="HXJ41" s="177"/>
      <c r="HXK41" s="120"/>
      <c r="HXL41" s="177"/>
      <c r="HXM41" s="120"/>
      <c r="HXN41" s="177"/>
      <c r="HXO41" s="120"/>
      <c r="HXP41" s="177"/>
      <c r="HXQ41" s="120"/>
      <c r="HXR41" s="177"/>
      <c r="HXS41" s="120"/>
      <c r="HXT41" s="177"/>
      <c r="HXU41" s="120"/>
      <c r="HXV41" s="177"/>
      <c r="HXW41" s="120"/>
      <c r="HXX41" s="177"/>
      <c r="HXY41" s="120"/>
      <c r="HXZ41" s="177"/>
      <c r="HYA41" s="120"/>
      <c r="HYB41" s="177"/>
      <c r="HYC41" s="120"/>
      <c r="HYD41" s="177"/>
      <c r="HYE41" s="120"/>
      <c r="HYF41" s="177"/>
      <c r="HYG41" s="120"/>
      <c r="HYH41" s="177"/>
      <c r="HYI41" s="120"/>
      <c r="HYJ41" s="177"/>
      <c r="HYK41" s="120"/>
      <c r="HYL41" s="177"/>
      <c r="HYM41" s="120"/>
      <c r="HYN41" s="177"/>
      <c r="HYO41" s="120"/>
      <c r="HYP41" s="177"/>
      <c r="HYQ41" s="120"/>
      <c r="HYR41" s="177"/>
      <c r="HYS41" s="120"/>
      <c r="HYT41" s="177"/>
      <c r="HYU41" s="120"/>
      <c r="HYV41" s="177"/>
      <c r="HYW41" s="120"/>
      <c r="HYX41" s="177"/>
      <c r="HYY41" s="120"/>
      <c r="HYZ41" s="177"/>
      <c r="HZA41" s="120"/>
      <c r="HZB41" s="177"/>
      <c r="HZC41" s="120"/>
      <c r="HZD41" s="177"/>
      <c r="HZE41" s="120"/>
      <c r="HZF41" s="177"/>
      <c r="HZG41" s="120"/>
      <c r="HZH41" s="177"/>
      <c r="HZI41" s="120"/>
      <c r="HZJ41" s="177"/>
      <c r="HZK41" s="120"/>
      <c r="HZL41" s="177"/>
      <c r="HZM41" s="120"/>
      <c r="HZN41" s="177"/>
      <c r="HZO41" s="120"/>
      <c r="HZP41" s="177"/>
      <c r="HZQ41" s="120"/>
      <c r="HZR41" s="177"/>
      <c r="HZS41" s="120"/>
      <c r="HZT41" s="177"/>
      <c r="HZU41" s="120"/>
      <c r="HZV41" s="177"/>
      <c r="HZW41" s="120"/>
      <c r="HZX41" s="177"/>
      <c r="HZY41" s="120"/>
      <c r="HZZ41" s="177"/>
      <c r="IAA41" s="120"/>
      <c r="IAB41" s="177"/>
      <c r="IAC41" s="120"/>
      <c r="IAD41" s="177"/>
      <c r="IAE41" s="120"/>
      <c r="IAF41" s="177"/>
      <c r="IAG41" s="120"/>
      <c r="IAH41" s="177"/>
      <c r="IAI41" s="120"/>
      <c r="IAJ41" s="177"/>
      <c r="IAK41" s="120"/>
      <c r="IAL41" s="177"/>
      <c r="IAM41" s="120"/>
      <c r="IAN41" s="177"/>
      <c r="IAO41" s="120"/>
      <c r="IAP41" s="177"/>
      <c r="IAQ41" s="120"/>
      <c r="IAR41" s="177"/>
      <c r="IAS41" s="120"/>
      <c r="IAT41" s="177"/>
      <c r="IAU41" s="120"/>
      <c r="IAV41" s="177"/>
      <c r="IAW41" s="120"/>
      <c r="IAX41" s="177"/>
      <c r="IAY41" s="120"/>
      <c r="IAZ41" s="177"/>
      <c r="IBA41" s="120"/>
      <c r="IBB41" s="177"/>
      <c r="IBC41" s="120"/>
      <c r="IBD41" s="177"/>
      <c r="IBE41" s="120"/>
      <c r="IBF41" s="177"/>
      <c r="IBG41" s="120"/>
      <c r="IBH41" s="177"/>
      <c r="IBI41" s="120"/>
      <c r="IBJ41" s="177"/>
      <c r="IBK41" s="120"/>
      <c r="IBL41" s="177"/>
      <c r="IBM41" s="120"/>
      <c r="IBN41" s="177"/>
      <c r="IBO41" s="120"/>
      <c r="IBP41" s="177"/>
      <c r="IBQ41" s="120"/>
      <c r="IBR41" s="177"/>
      <c r="IBS41" s="120"/>
      <c r="IBT41" s="177"/>
      <c r="IBU41" s="120"/>
      <c r="IBV41" s="177"/>
      <c r="IBW41" s="120"/>
      <c r="IBX41" s="177"/>
      <c r="IBY41" s="120"/>
      <c r="IBZ41" s="177"/>
      <c r="ICA41" s="120"/>
      <c r="ICB41" s="177"/>
      <c r="ICC41" s="120"/>
      <c r="ICD41" s="177"/>
      <c r="ICE41" s="120"/>
      <c r="ICF41" s="177"/>
      <c r="ICG41" s="120"/>
      <c r="ICH41" s="177"/>
      <c r="ICI41" s="120"/>
      <c r="ICJ41" s="177"/>
      <c r="ICK41" s="120"/>
      <c r="ICL41" s="177"/>
      <c r="ICM41" s="120"/>
      <c r="ICN41" s="177"/>
      <c r="ICO41" s="120"/>
      <c r="ICP41" s="177"/>
      <c r="ICQ41" s="120"/>
      <c r="ICR41" s="177"/>
      <c r="ICS41" s="120"/>
      <c r="ICT41" s="177"/>
      <c r="ICU41" s="120"/>
      <c r="ICV41" s="177"/>
      <c r="ICW41" s="120"/>
      <c r="ICX41" s="177"/>
      <c r="ICY41" s="120"/>
      <c r="ICZ41" s="177"/>
      <c r="IDA41" s="120"/>
      <c r="IDB41" s="177"/>
      <c r="IDC41" s="120"/>
      <c r="IDD41" s="177"/>
      <c r="IDE41" s="120"/>
      <c r="IDF41" s="177"/>
      <c r="IDG41" s="120"/>
      <c r="IDH41" s="177"/>
      <c r="IDI41" s="120"/>
      <c r="IDJ41" s="177"/>
      <c r="IDK41" s="120"/>
      <c r="IDL41" s="177"/>
      <c r="IDM41" s="120"/>
      <c r="IDN41" s="177"/>
      <c r="IDO41" s="120"/>
      <c r="IDP41" s="177"/>
      <c r="IDQ41" s="120"/>
      <c r="IDR41" s="177"/>
      <c r="IDS41" s="120"/>
      <c r="IDT41" s="177"/>
      <c r="IDU41" s="120"/>
      <c r="IDV41" s="177"/>
      <c r="IDW41" s="120"/>
      <c r="IDX41" s="177"/>
      <c r="IDY41" s="120"/>
      <c r="IDZ41" s="177"/>
      <c r="IEA41" s="120"/>
      <c r="IEB41" s="177"/>
      <c r="IEC41" s="120"/>
      <c r="IED41" s="177"/>
      <c r="IEE41" s="120"/>
      <c r="IEF41" s="177"/>
      <c r="IEG41" s="120"/>
      <c r="IEH41" s="177"/>
      <c r="IEI41" s="120"/>
      <c r="IEJ41" s="177"/>
      <c r="IEK41" s="120"/>
      <c r="IEL41" s="177"/>
      <c r="IEM41" s="120"/>
      <c r="IEN41" s="177"/>
      <c r="IEO41" s="120"/>
      <c r="IEP41" s="177"/>
      <c r="IEQ41" s="120"/>
      <c r="IER41" s="177"/>
      <c r="IES41" s="120"/>
      <c r="IET41" s="177"/>
      <c r="IEU41" s="120"/>
      <c r="IEV41" s="177"/>
      <c r="IEW41" s="120"/>
      <c r="IEX41" s="177"/>
      <c r="IEY41" s="120"/>
      <c r="IEZ41" s="177"/>
      <c r="IFA41" s="120"/>
      <c r="IFB41" s="177"/>
      <c r="IFC41" s="120"/>
      <c r="IFD41" s="177"/>
      <c r="IFE41" s="120"/>
      <c r="IFF41" s="177"/>
      <c r="IFG41" s="120"/>
      <c r="IFH41" s="177"/>
      <c r="IFI41" s="120"/>
      <c r="IFJ41" s="177"/>
      <c r="IFK41" s="120"/>
      <c r="IFL41" s="177"/>
      <c r="IFM41" s="120"/>
      <c r="IFN41" s="177"/>
      <c r="IFO41" s="120"/>
      <c r="IFP41" s="177"/>
      <c r="IFQ41" s="120"/>
      <c r="IFR41" s="177"/>
      <c r="IFS41" s="120"/>
      <c r="IFT41" s="177"/>
      <c r="IFU41" s="120"/>
      <c r="IFV41" s="177"/>
      <c r="IFW41" s="120"/>
      <c r="IFX41" s="177"/>
      <c r="IFY41" s="120"/>
      <c r="IFZ41" s="177"/>
      <c r="IGA41" s="120"/>
      <c r="IGB41" s="177"/>
      <c r="IGC41" s="120"/>
      <c r="IGD41" s="177"/>
      <c r="IGE41" s="120"/>
      <c r="IGF41" s="177"/>
      <c r="IGG41" s="120"/>
      <c r="IGH41" s="177"/>
      <c r="IGI41" s="120"/>
      <c r="IGJ41" s="177"/>
      <c r="IGK41" s="120"/>
      <c r="IGL41" s="177"/>
      <c r="IGM41" s="120"/>
      <c r="IGN41" s="177"/>
      <c r="IGO41" s="120"/>
      <c r="IGP41" s="177"/>
      <c r="IGQ41" s="120"/>
      <c r="IGR41" s="177"/>
      <c r="IGS41" s="120"/>
      <c r="IGT41" s="177"/>
      <c r="IGU41" s="120"/>
      <c r="IGV41" s="177"/>
      <c r="IGW41" s="120"/>
      <c r="IGX41" s="177"/>
      <c r="IGY41" s="120"/>
      <c r="IGZ41" s="177"/>
      <c r="IHA41" s="120"/>
      <c r="IHB41" s="177"/>
      <c r="IHC41" s="120"/>
      <c r="IHD41" s="177"/>
      <c r="IHE41" s="120"/>
      <c r="IHF41" s="177"/>
      <c r="IHG41" s="120"/>
      <c r="IHH41" s="177"/>
      <c r="IHI41" s="120"/>
      <c r="IHJ41" s="177"/>
      <c r="IHK41" s="120"/>
      <c r="IHL41" s="177"/>
      <c r="IHM41" s="120"/>
      <c r="IHN41" s="177"/>
      <c r="IHO41" s="120"/>
      <c r="IHP41" s="177"/>
      <c r="IHQ41" s="120"/>
      <c r="IHR41" s="177"/>
      <c r="IHS41" s="120"/>
      <c r="IHT41" s="177"/>
      <c r="IHU41" s="120"/>
      <c r="IHV41" s="177"/>
      <c r="IHW41" s="120"/>
      <c r="IHX41" s="177"/>
      <c r="IHY41" s="120"/>
      <c r="IHZ41" s="177"/>
      <c r="IIA41" s="120"/>
      <c r="IIB41" s="177"/>
      <c r="IIC41" s="120"/>
      <c r="IID41" s="177"/>
      <c r="IIE41" s="120"/>
      <c r="IIF41" s="177"/>
      <c r="IIG41" s="120"/>
      <c r="IIH41" s="177"/>
      <c r="III41" s="120"/>
      <c r="IIJ41" s="177"/>
      <c r="IIK41" s="120"/>
      <c r="IIL41" s="177"/>
      <c r="IIM41" s="120"/>
      <c r="IIN41" s="177"/>
      <c r="IIO41" s="120"/>
      <c r="IIP41" s="177"/>
      <c r="IIQ41" s="120"/>
      <c r="IIR41" s="177"/>
      <c r="IIS41" s="120"/>
      <c r="IIT41" s="177"/>
      <c r="IIU41" s="120"/>
      <c r="IIV41" s="177"/>
      <c r="IIW41" s="120"/>
      <c r="IIX41" s="177"/>
      <c r="IIY41" s="120"/>
      <c r="IIZ41" s="177"/>
      <c r="IJA41" s="120"/>
      <c r="IJB41" s="177"/>
      <c r="IJC41" s="120"/>
      <c r="IJD41" s="177"/>
      <c r="IJE41" s="120"/>
      <c r="IJF41" s="177"/>
      <c r="IJG41" s="120"/>
      <c r="IJH41" s="177"/>
      <c r="IJI41" s="120"/>
      <c r="IJJ41" s="177"/>
      <c r="IJK41" s="120"/>
      <c r="IJL41" s="177"/>
      <c r="IJM41" s="120"/>
      <c r="IJN41" s="177"/>
      <c r="IJO41" s="120"/>
      <c r="IJP41" s="177"/>
      <c r="IJQ41" s="120"/>
      <c r="IJR41" s="177"/>
      <c r="IJS41" s="120"/>
      <c r="IJT41" s="177"/>
      <c r="IJU41" s="120"/>
      <c r="IJV41" s="177"/>
      <c r="IJW41" s="120"/>
      <c r="IJX41" s="177"/>
      <c r="IJY41" s="120"/>
      <c r="IJZ41" s="177"/>
      <c r="IKA41" s="120"/>
      <c r="IKB41" s="177"/>
      <c r="IKC41" s="120"/>
      <c r="IKD41" s="177"/>
      <c r="IKE41" s="120"/>
      <c r="IKF41" s="177"/>
      <c r="IKG41" s="120"/>
      <c r="IKH41" s="177"/>
      <c r="IKI41" s="120"/>
      <c r="IKJ41" s="177"/>
      <c r="IKK41" s="120"/>
      <c r="IKL41" s="177"/>
      <c r="IKM41" s="120"/>
      <c r="IKN41" s="177"/>
      <c r="IKO41" s="120"/>
      <c r="IKP41" s="177"/>
      <c r="IKQ41" s="120"/>
      <c r="IKR41" s="177"/>
      <c r="IKS41" s="120"/>
      <c r="IKT41" s="177"/>
      <c r="IKU41" s="120"/>
      <c r="IKV41" s="177"/>
      <c r="IKW41" s="120"/>
      <c r="IKX41" s="177"/>
      <c r="IKY41" s="120"/>
      <c r="IKZ41" s="177"/>
      <c r="ILA41" s="120"/>
      <c r="ILB41" s="177"/>
      <c r="ILC41" s="120"/>
      <c r="ILD41" s="177"/>
      <c r="ILE41" s="120"/>
      <c r="ILF41" s="177"/>
      <c r="ILG41" s="120"/>
      <c r="ILH41" s="177"/>
      <c r="ILI41" s="120"/>
      <c r="ILJ41" s="177"/>
      <c r="ILK41" s="120"/>
      <c r="ILL41" s="177"/>
      <c r="ILM41" s="120"/>
      <c r="ILN41" s="177"/>
      <c r="ILO41" s="120"/>
      <c r="ILP41" s="177"/>
      <c r="ILQ41" s="120"/>
      <c r="ILR41" s="177"/>
      <c r="ILS41" s="120"/>
      <c r="ILT41" s="177"/>
      <c r="ILU41" s="120"/>
      <c r="ILV41" s="177"/>
      <c r="ILW41" s="120"/>
      <c r="ILX41" s="177"/>
      <c r="ILY41" s="120"/>
      <c r="ILZ41" s="177"/>
      <c r="IMA41" s="120"/>
      <c r="IMB41" s="177"/>
      <c r="IMC41" s="120"/>
      <c r="IMD41" s="177"/>
      <c r="IME41" s="120"/>
      <c r="IMF41" s="177"/>
      <c r="IMG41" s="120"/>
      <c r="IMH41" s="177"/>
      <c r="IMI41" s="120"/>
      <c r="IMJ41" s="177"/>
      <c r="IMK41" s="120"/>
      <c r="IML41" s="177"/>
      <c r="IMM41" s="120"/>
      <c r="IMN41" s="177"/>
      <c r="IMO41" s="120"/>
      <c r="IMP41" s="177"/>
      <c r="IMQ41" s="120"/>
      <c r="IMR41" s="177"/>
      <c r="IMS41" s="120"/>
      <c r="IMT41" s="177"/>
      <c r="IMU41" s="120"/>
      <c r="IMV41" s="177"/>
      <c r="IMW41" s="120"/>
      <c r="IMX41" s="177"/>
      <c r="IMY41" s="120"/>
      <c r="IMZ41" s="177"/>
      <c r="INA41" s="120"/>
      <c r="INB41" s="177"/>
      <c r="INC41" s="120"/>
      <c r="IND41" s="177"/>
      <c r="INE41" s="120"/>
      <c r="INF41" s="177"/>
      <c r="ING41" s="120"/>
      <c r="INH41" s="177"/>
      <c r="INI41" s="120"/>
      <c r="INJ41" s="177"/>
      <c r="INK41" s="120"/>
      <c r="INL41" s="177"/>
      <c r="INM41" s="120"/>
      <c r="INN41" s="177"/>
      <c r="INO41" s="120"/>
      <c r="INP41" s="177"/>
      <c r="INQ41" s="120"/>
      <c r="INR41" s="177"/>
      <c r="INS41" s="120"/>
      <c r="INT41" s="177"/>
      <c r="INU41" s="120"/>
      <c r="INV41" s="177"/>
      <c r="INW41" s="120"/>
      <c r="INX41" s="177"/>
      <c r="INY41" s="120"/>
      <c r="INZ41" s="177"/>
      <c r="IOA41" s="120"/>
      <c r="IOB41" s="177"/>
      <c r="IOC41" s="120"/>
      <c r="IOD41" s="177"/>
      <c r="IOE41" s="120"/>
      <c r="IOF41" s="177"/>
      <c r="IOG41" s="120"/>
      <c r="IOH41" s="177"/>
      <c r="IOI41" s="120"/>
      <c r="IOJ41" s="177"/>
      <c r="IOK41" s="120"/>
      <c r="IOL41" s="177"/>
      <c r="IOM41" s="120"/>
      <c r="ION41" s="177"/>
      <c r="IOO41" s="120"/>
      <c r="IOP41" s="177"/>
      <c r="IOQ41" s="120"/>
      <c r="IOR41" s="177"/>
      <c r="IOS41" s="120"/>
      <c r="IOT41" s="177"/>
      <c r="IOU41" s="120"/>
      <c r="IOV41" s="177"/>
      <c r="IOW41" s="120"/>
      <c r="IOX41" s="177"/>
      <c r="IOY41" s="120"/>
      <c r="IOZ41" s="177"/>
      <c r="IPA41" s="120"/>
      <c r="IPB41" s="177"/>
      <c r="IPC41" s="120"/>
      <c r="IPD41" s="177"/>
      <c r="IPE41" s="120"/>
      <c r="IPF41" s="177"/>
      <c r="IPG41" s="120"/>
      <c r="IPH41" s="177"/>
      <c r="IPI41" s="120"/>
      <c r="IPJ41" s="177"/>
      <c r="IPK41" s="120"/>
      <c r="IPL41" s="177"/>
      <c r="IPM41" s="120"/>
      <c r="IPN41" s="177"/>
      <c r="IPO41" s="120"/>
      <c r="IPP41" s="177"/>
      <c r="IPQ41" s="120"/>
      <c r="IPR41" s="177"/>
      <c r="IPS41" s="120"/>
      <c r="IPT41" s="177"/>
      <c r="IPU41" s="120"/>
      <c r="IPV41" s="177"/>
      <c r="IPW41" s="120"/>
      <c r="IPX41" s="177"/>
      <c r="IPY41" s="120"/>
      <c r="IPZ41" s="177"/>
      <c r="IQA41" s="120"/>
      <c r="IQB41" s="177"/>
      <c r="IQC41" s="120"/>
      <c r="IQD41" s="177"/>
      <c r="IQE41" s="120"/>
      <c r="IQF41" s="177"/>
      <c r="IQG41" s="120"/>
      <c r="IQH41" s="177"/>
      <c r="IQI41" s="120"/>
      <c r="IQJ41" s="177"/>
      <c r="IQK41" s="120"/>
      <c r="IQL41" s="177"/>
      <c r="IQM41" s="120"/>
      <c r="IQN41" s="177"/>
      <c r="IQO41" s="120"/>
      <c r="IQP41" s="177"/>
      <c r="IQQ41" s="120"/>
      <c r="IQR41" s="177"/>
      <c r="IQS41" s="120"/>
      <c r="IQT41" s="177"/>
      <c r="IQU41" s="120"/>
      <c r="IQV41" s="177"/>
      <c r="IQW41" s="120"/>
      <c r="IQX41" s="177"/>
      <c r="IQY41" s="120"/>
      <c r="IQZ41" s="177"/>
      <c r="IRA41" s="120"/>
      <c r="IRB41" s="177"/>
      <c r="IRC41" s="120"/>
      <c r="IRD41" s="177"/>
      <c r="IRE41" s="120"/>
      <c r="IRF41" s="177"/>
      <c r="IRG41" s="120"/>
      <c r="IRH41" s="177"/>
      <c r="IRI41" s="120"/>
      <c r="IRJ41" s="177"/>
      <c r="IRK41" s="120"/>
      <c r="IRL41" s="177"/>
      <c r="IRM41" s="120"/>
      <c r="IRN41" s="177"/>
      <c r="IRO41" s="120"/>
      <c r="IRP41" s="177"/>
      <c r="IRQ41" s="120"/>
      <c r="IRR41" s="177"/>
      <c r="IRS41" s="120"/>
      <c r="IRT41" s="177"/>
      <c r="IRU41" s="120"/>
      <c r="IRV41" s="177"/>
      <c r="IRW41" s="120"/>
      <c r="IRX41" s="177"/>
      <c r="IRY41" s="120"/>
      <c r="IRZ41" s="177"/>
      <c r="ISA41" s="120"/>
      <c r="ISB41" s="177"/>
      <c r="ISC41" s="120"/>
      <c r="ISD41" s="177"/>
      <c r="ISE41" s="120"/>
      <c r="ISF41" s="177"/>
      <c r="ISG41" s="120"/>
      <c r="ISH41" s="177"/>
      <c r="ISI41" s="120"/>
      <c r="ISJ41" s="177"/>
      <c r="ISK41" s="120"/>
      <c r="ISL41" s="177"/>
      <c r="ISM41" s="120"/>
      <c r="ISN41" s="177"/>
      <c r="ISO41" s="120"/>
      <c r="ISP41" s="177"/>
      <c r="ISQ41" s="120"/>
      <c r="ISR41" s="177"/>
      <c r="ISS41" s="120"/>
      <c r="IST41" s="177"/>
      <c r="ISU41" s="120"/>
      <c r="ISV41" s="177"/>
      <c r="ISW41" s="120"/>
      <c r="ISX41" s="177"/>
      <c r="ISY41" s="120"/>
      <c r="ISZ41" s="177"/>
      <c r="ITA41" s="120"/>
      <c r="ITB41" s="177"/>
      <c r="ITC41" s="120"/>
      <c r="ITD41" s="177"/>
      <c r="ITE41" s="120"/>
      <c r="ITF41" s="177"/>
      <c r="ITG41" s="120"/>
      <c r="ITH41" s="177"/>
      <c r="ITI41" s="120"/>
      <c r="ITJ41" s="177"/>
      <c r="ITK41" s="120"/>
      <c r="ITL41" s="177"/>
      <c r="ITM41" s="120"/>
      <c r="ITN41" s="177"/>
      <c r="ITO41" s="120"/>
      <c r="ITP41" s="177"/>
      <c r="ITQ41" s="120"/>
      <c r="ITR41" s="177"/>
      <c r="ITS41" s="120"/>
      <c r="ITT41" s="177"/>
      <c r="ITU41" s="120"/>
      <c r="ITV41" s="177"/>
      <c r="ITW41" s="120"/>
      <c r="ITX41" s="177"/>
      <c r="ITY41" s="120"/>
      <c r="ITZ41" s="177"/>
      <c r="IUA41" s="120"/>
      <c r="IUB41" s="177"/>
      <c r="IUC41" s="120"/>
      <c r="IUD41" s="177"/>
      <c r="IUE41" s="120"/>
      <c r="IUF41" s="177"/>
      <c r="IUG41" s="120"/>
      <c r="IUH41" s="177"/>
      <c r="IUI41" s="120"/>
      <c r="IUJ41" s="177"/>
      <c r="IUK41" s="120"/>
      <c r="IUL41" s="177"/>
      <c r="IUM41" s="120"/>
      <c r="IUN41" s="177"/>
      <c r="IUO41" s="120"/>
      <c r="IUP41" s="177"/>
      <c r="IUQ41" s="120"/>
      <c r="IUR41" s="177"/>
      <c r="IUS41" s="120"/>
      <c r="IUT41" s="177"/>
      <c r="IUU41" s="120"/>
      <c r="IUV41" s="177"/>
      <c r="IUW41" s="120"/>
      <c r="IUX41" s="177"/>
      <c r="IUY41" s="120"/>
      <c r="IUZ41" s="177"/>
      <c r="IVA41" s="120"/>
      <c r="IVB41" s="177"/>
      <c r="IVC41" s="120"/>
      <c r="IVD41" s="177"/>
      <c r="IVE41" s="120"/>
      <c r="IVF41" s="177"/>
      <c r="IVG41" s="120"/>
      <c r="IVH41" s="177"/>
      <c r="IVI41" s="120"/>
      <c r="IVJ41" s="177"/>
      <c r="IVK41" s="120"/>
      <c r="IVL41" s="177"/>
      <c r="IVM41" s="120"/>
      <c r="IVN41" s="177"/>
      <c r="IVO41" s="120"/>
      <c r="IVP41" s="177"/>
      <c r="IVQ41" s="120"/>
      <c r="IVR41" s="177"/>
      <c r="IVS41" s="120"/>
      <c r="IVT41" s="177"/>
      <c r="IVU41" s="120"/>
      <c r="IVV41" s="177"/>
      <c r="IVW41" s="120"/>
      <c r="IVX41" s="177"/>
      <c r="IVY41" s="120"/>
      <c r="IVZ41" s="177"/>
      <c r="IWA41" s="120"/>
      <c r="IWB41" s="177"/>
      <c r="IWC41" s="120"/>
      <c r="IWD41" s="177"/>
      <c r="IWE41" s="120"/>
      <c r="IWF41" s="177"/>
      <c r="IWG41" s="120"/>
      <c r="IWH41" s="177"/>
      <c r="IWI41" s="120"/>
      <c r="IWJ41" s="177"/>
      <c r="IWK41" s="120"/>
      <c r="IWL41" s="177"/>
      <c r="IWM41" s="120"/>
      <c r="IWN41" s="177"/>
      <c r="IWO41" s="120"/>
      <c r="IWP41" s="177"/>
      <c r="IWQ41" s="120"/>
      <c r="IWR41" s="177"/>
      <c r="IWS41" s="120"/>
      <c r="IWT41" s="177"/>
      <c r="IWU41" s="120"/>
      <c r="IWV41" s="177"/>
      <c r="IWW41" s="120"/>
      <c r="IWX41" s="177"/>
      <c r="IWY41" s="120"/>
      <c r="IWZ41" s="177"/>
      <c r="IXA41" s="120"/>
      <c r="IXB41" s="177"/>
      <c r="IXC41" s="120"/>
      <c r="IXD41" s="177"/>
      <c r="IXE41" s="120"/>
      <c r="IXF41" s="177"/>
      <c r="IXG41" s="120"/>
      <c r="IXH41" s="177"/>
      <c r="IXI41" s="120"/>
      <c r="IXJ41" s="177"/>
      <c r="IXK41" s="120"/>
      <c r="IXL41" s="177"/>
      <c r="IXM41" s="120"/>
      <c r="IXN41" s="177"/>
      <c r="IXO41" s="120"/>
      <c r="IXP41" s="177"/>
      <c r="IXQ41" s="120"/>
      <c r="IXR41" s="177"/>
      <c r="IXS41" s="120"/>
      <c r="IXT41" s="177"/>
      <c r="IXU41" s="120"/>
      <c r="IXV41" s="177"/>
      <c r="IXW41" s="120"/>
      <c r="IXX41" s="177"/>
      <c r="IXY41" s="120"/>
      <c r="IXZ41" s="177"/>
      <c r="IYA41" s="120"/>
      <c r="IYB41" s="177"/>
      <c r="IYC41" s="120"/>
      <c r="IYD41" s="177"/>
      <c r="IYE41" s="120"/>
      <c r="IYF41" s="177"/>
      <c r="IYG41" s="120"/>
      <c r="IYH41" s="177"/>
      <c r="IYI41" s="120"/>
      <c r="IYJ41" s="177"/>
      <c r="IYK41" s="120"/>
      <c r="IYL41" s="177"/>
      <c r="IYM41" s="120"/>
      <c r="IYN41" s="177"/>
      <c r="IYO41" s="120"/>
      <c r="IYP41" s="177"/>
      <c r="IYQ41" s="120"/>
      <c r="IYR41" s="177"/>
      <c r="IYS41" s="120"/>
      <c r="IYT41" s="177"/>
      <c r="IYU41" s="120"/>
      <c r="IYV41" s="177"/>
      <c r="IYW41" s="120"/>
      <c r="IYX41" s="177"/>
      <c r="IYY41" s="120"/>
      <c r="IYZ41" s="177"/>
      <c r="IZA41" s="120"/>
      <c r="IZB41" s="177"/>
      <c r="IZC41" s="120"/>
      <c r="IZD41" s="177"/>
      <c r="IZE41" s="120"/>
      <c r="IZF41" s="177"/>
      <c r="IZG41" s="120"/>
      <c r="IZH41" s="177"/>
      <c r="IZI41" s="120"/>
      <c r="IZJ41" s="177"/>
      <c r="IZK41" s="120"/>
      <c r="IZL41" s="177"/>
      <c r="IZM41" s="120"/>
      <c r="IZN41" s="177"/>
      <c r="IZO41" s="120"/>
      <c r="IZP41" s="177"/>
      <c r="IZQ41" s="120"/>
      <c r="IZR41" s="177"/>
      <c r="IZS41" s="120"/>
      <c r="IZT41" s="177"/>
      <c r="IZU41" s="120"/>
      <c r="IZV41" s="177"/>
      <c r="IZW41" s="120"/>
      <c r="IZX41" s="177"/>
      <c r="IZY41" s="120"/>
      <c r="IZZ41" s="177"/>
      <c r="JAA41" s="120"/>
      <c r="JAB41" s="177"/>
      <c r="JAC41" s="120"/>
      <c r="JAD41" s="177"/>
      <c r="JAE41" s="120"/>
      <c r="JAF41" s="177"/>
      <c r="JAG41" s="120"/>
      <c r="JAH41" s="177"/>
      <c r="JAI41" s="120"/>
      <c r="JAJ41" s="177"/>
      <c r="JAK41" s="120"/>
      <c r="JAL41" s="177"/>
      <c r="JAM41" s="120"/>
      <c r="JAN41" s="177"/>
      <c r="JAO41" s="120"/>
      <c r="JAP41" s="177"/>
      <c r="JAQ41" s="120"/>
      <c r="JAR41" s="177"/>
      <c r="JAS41" s="120"/>
      <c r="JAT41" s="177"/>
      <c r="JAU41" s="120"/>
      <c r="JAV41" s="177"/>
      <c r="JAW41" s="120"/>
      <c r="JAX41" s="177"/>
      <c r="JAY41" s="120"/>
      <c r="JAZ41" s="177"/>
      <c r="JBA41" s="120"/>
      <c r="JBB41" s="177"/>
      <c r="JBC41" s="120"/>
      <c r="JBD41" s="177"/>
      <c r="JBE41" s="120"/>
      <c r="JBF41" s="177"/>
      <c r="JBG41" s="120"/>
      <c r="JBH41" s="177"/>
      <c r="JBI41" s="120"/>
      <c r="JBJ41" s="177"/>
      <c r="JBK41" s="120"/>
      <c r="JBL41" s="177"/>
      <c r="JBM41" s="120"/>
      <c r="JBN41" s="177"/>
      <c r="JBO41" s="120"/>
      <c r="JBP41" s="177"/>
      <c r="JBQ41" s="120"/>
      <c r="JBR41" s="177"/>
      <c r="JBS41" s="120"/>
      <c r="JBT41" s="177"/>
      <c r="JBU41" s="120"/>
      <c r="JBV41" s="177"/>
      <c r="JBW41" s="120"/>
      <c r="JBX41" s="177"/>
      <c r="JBY41" s="120"/>
      <c r="JBZ41" s="177"/>
      <c r="JCA41" s="120"/>
      <c r="JCB41" s="177"/>
      <c r="JCC41" s="120"/>
      <c r="JCD41" s="177"/>
      <c r="JCE41" s="120"/>
      <c r="JCF41" s="177"/>
      <c r="JCG41" s="120"/>
      <c r="JCH41" s="177"/>
      <c r="JCI41" s="120"/>
      <c r="JCJ41" s="177"/>
      <c r="JCK41" s="120"/>
      <c r="JCL41" s="177"/>
      <c r="JCM41" s="120"/>
      <c r="JCN41" s="177"/>
      <c r="JCO41" s="120"/>
      <c r="JCP41" s="177"/>
      <c r="JCQ41" s="120"/>
      <c r="JCR41" s="177"/>
      <c r="JCS41" s="120"/>
      <c r="JCT41" s="177"/>
      <c r="JCU41" s="120"/>
      <c r="JCV41" s="177"/>
      <c r="JCW41" s="120"/>
      <c r="JCX41" s="177"/>
      <c r="JCY41" s="120"/>
      <c r="JCZ41" s="177"/>
      <c r="JDA41" s="120"/>
      <c r="JDB41" s="177"/>
      <c r="JDC41" s="120"/>
      <c r="JDD41" s="177"/>
      <c r="JDE41" s="120"/>
      <c r="JDF41" s="177"/>
      <c r="JDG41" s="120"/>
      <c r="JDH41" s="177"/>
      <c r="JDI41" s="120"/>
      <c r="JDJ41" s="177"/>
      <c r="JDK41" s="120"/>
      <c r="JDL41" s="177"/>
      <c r="JDM41" s="120"/>
      <c r="JDN41" s="177"/>
      <c r="JDO41" s="120"/>
      <c r="JDP41" s="177"/>
      <c r="JDQ41" s="120"/>
      <c r="JDR41" s="177"/>
      <c r="JDS41" s="120"/>
      <c r="JDT41" s="177"/>
      <c r="JDU41" s="120"/>
      <c r="JDV41" s="177"/>
      <c r="JDW41" s="120"/>
      <c r="JDX41" s="177"/>
      <c r="JDY41" s="120"/>
      <c r="JDZ41" s="177"/>
      <c r="JEA41" s="120"/>
      <c r="JEB41" s="177"/>
      <c r="JEC41" s="120"/>
      <c r="JED41" s="177"/>
      <c r="JEE41" s="120"/>
      <c r="JEF41" s="177"/>
      <c r="JEG41" s="120"/>
      <c r="JEH41" s="177"/>
      <c r="JEI41" s="120"/>
      <c r="JEJ41" s="177"/>
      <c r="JEK41" s="120"/>
      <c r="JEL41" s="177"/>
      <c r="JEM41" s="120"/>
      <c r="JEN41" s="177"/>
      <c r="JEO41" s="120"/>
      <c r="JEP41" s="177"/>
      <c r="JEQ41" s="120"/>
      <c r="JER41" s="177"/>
      <c r="JES41" s="120"/>
      <c r="JET41" s="177"/>
      <c r="JEU41" s="120"/>
      <c r="JEV41" s="177"/>
      <c r="JEW41" s="120"/>
      <c r="JEX41" s="177"/>
      <c r="JEY41" s="120"/>
      <c r="JEZ41" s="177"/>
      <c r="JFA41" s="120"/>
      <c r="JFB41" s="177"/>
      <c r="JFC41" s="120"/>
      <c r="JFD41" s="177"/>
      <c r="JFE41" s="120"/>
      <c r="JFF41" s="177"/>
      <c r="JFG41" s="120"/>
      <c r="JFH41" s="177"/>
      <c r="JFI41" s="120"/>
      <c r="JFJ41" s="177"/>
      <c r="JFK41" s="120"/>
      <c r="JFL41" s="177"/>
      <c r="JFM41" s="120"/>
      <c r="JFN41" s="177"/>
      <c r="JFO41" s="120"/>
      <c r="JFP41" s="177"/>
      <c r="JFQ41" s="120"/>
      <c r="JFR41" s="177"/>
      <c r="JFS41" s="120"/>
      <c r="JFT41" s="177"/>
      <c r="JFU41" s="120"/>
      <c r="JFV41" s="177"/>
      <c r="JFW41" s="120"/>
      <c r="JFX41" s="177"/>
      <c r="JFY41" s="120"/>
      <c r="JFZ41" s="177"/>
      <c r="JGA41" s="120"/>
      <c r="JGB41" s="177"/>
      <c r="JGC41" s="120"/>
      <c r="JGD41" s="177"/>
      <c r="JGE41" s="120"/>
      <c r="JGF41" s="177"/>
      <c r="JGG41" s="120"/>
      <c r="JGH41" s="177"/>
      <c r="JGI41" s="120"/>
      <c r="JGJ41" s="177"/>
      <c r="JGK41" s="120"/>
      <c r="JGL41" s="177"/>
      <c r="JGM41" s="120"/>
      <c r="JGN41" s="177"/>
      <c r="JGO41" s="120"/>
      <c r="JGP41" s="177"/>
      <c r="JGQ41" s="120"/>
      <c r="JGR41" s="177"/>
      <c r="JGS41" s="120"/>
      <c r="JGT41" s="177"/>
      <c r="JGU41" s="120"/>
      <c r="JGV41" s="177"/>
      <c r="JGW41" s="120"/>
      <c r="JGX41" s="177"/>
      <c r="JGY41" s="120"/>
      <c r="JGZ41" s="177"/>
      <c r="JHA41" s="120"/>
      <c r="JHB41" s="177"/>
      <c r="JHC41" s="120"/>
      <c r="JHD41" s="177"/>
      <c r="JHE41" s="120"/>
      <c r="JHF41" s="177"/>
      <c r="JHG41" s="120"/>
      <c r="JHH41" s="177"/>
      <c r="JHI41" s="120"/>
      <c r="JHJ41" s="177"/>
      <c r="JHK41" s="120"/>
      <c r="JHL41" s="177"/>
      <c r="JHM41" s="120"/>
      <c r="JHN41" s="177"/>
      <c r="JHO41" s="120"/>
      <c r="JHP41" s="177"/>
      <c r="JHQ41" s="120"/>
      <c r="JHR41" s="177"/>
      <c r="JHS41" s="120"/>
      <c r="JHT41" s="177"/>
      <c r="JHU41" s="120"/>
      <c r="JHV41" s="177"/>
      <c r="JHW41" s="120"/>
      <c r="JHX41" s="177"/>
      <c r="JHY41" s="120"/>
      <c r="JHZ41" s="177"/>
      <c r="JIA41" s="120"/>
      <c r="JIB41" s="177"/>
      <c r="JIC41" s="120"/>
      <c r="JID41" s="177"/>
      <c r="JIE41" s="120"/>
      <c r="JIF41" s="177"/>
      <c r="JIG41" s="120"/>
      <c r="JIH41" s="177"/>
      <c r="JII41" s="120"/>
      <c r="JIJ41" s="177"/>
      <c r="JIK41" s="120"/>
      <c r="JIL41" s="177"/>
      <c r="JIM41" s="120"/>
      <c r="JIN41" s="177"/>
      <c r="JIO41" s="120"/>
      <c r="JIP41" s="177"/>
      <c r="JIQ41" s="120"/>
      <c r="JIR41" s="177"/>
      <c r="JIS41" s="120"/>
      <c r="JIT41" s="177"/>
      <c r="JIU41" s="120"/>
      <c r="JIV41" s="177"/>
      <c r="JIW41" s="120"/>
      <c r="JIX41" s="177"/>
      <c r="JIY41" s="120"/>
      <c r="JIZ41" s="177"/>
      <c r="JJA41" s="120"/>
      <c r="JJB41" s="177"/>
      <c r="JJC41" s="120"/>
      <c r="JJD41" s="177"/>
      <c r="JJE41" s="120"/>
      <c r="JJF41" s="177"/>
      <c r="JJG41" s="120"/>
      <c r="JJH41" s="177"/>
      <c r="JJI41" s="120"/>
      <c r="JJJ41" s="177"/>
      <c r="JJK41" s="120"/>
      <c r="JJL41" s="177"/>
      <c r="JJM41" s="120"/>
      <c r="JJN41" s="177"/>
      <c r="JJO41" s="120"/>
      <c r="JJP41" s="177"/>
      <c r="JJQ41" s="120"/>
      <c r="JJR41" s="177"/>
      <c r="JJS41" s="120"/>
      <c r="JJT41" s="177"/>
      <c r="JJU41" s="120"/>
      <c r="JJV41" s="177"/>
      <c r="JJW41" s="120"/>
      <c r="JJX41" s="177"/>
      <c r="JJY41" s="120"/>
      <c r="JJZ41" s="177"/>
      <c r="JKA41" s="120"/>
      <c r="JKB41" s="177"/>
      <c r="JKC41" s="120"/>
      <c r="JKD41" s="177"/>
      <c r="JKE41" s="120"/>
      <c r="JKF41" s="177"/>
      <c r="JKG41" s="120"/>
      <c r="JKH41" s="177"/>
      <c r="JKI41" s="120"/>
      <c r="JKJ41" s="177"/>
      <c r="JKK41" s="120"/>
      <c r="JKL41" s="177"/>
      <c r="JKM41" s="120"/>
      <c r="JKN41" s="177"/>
      <c r="JKO41" s="120"/>
      <c r="JKP41" s="177"/>
      <c r="JKQ41" s="120"/>
      <c r="JKR41" s="177"/>
      <c r="JKS41" s="120"/>
      <c r="JKT41" s="177"/>
      <c r="JKU41" s="120"/>
      <c r="JKV41" s="177"/>
      <c r="JKW41" s="120"/>
      <c r="JKX41" s="177"/>
      <c r="JKY41" s="120"/>
      <c r="JKZ41" s="177"/>
      <c r="JLA41" s="120"/>
      <c r="JLB41" s="177"/>
      <c r="JLC41" s="120"/>
      <c r="JLD41" s="177"/>
      <c r="JLE41" s="120"/>
      <c r="JLF41" s="177"/>
      <c r="JLG41" s="120"/>
      <c r="JLH41" s="177"/>
      <c r="JLI41" s="120"/>
      <c r="JLJ41" s="177"/>
      <c r="JLK41" s="120"/>
      <c r="JLL41" s="177"/>
      <c r="JLM41" s="120"/>
      <c r="JLN41" s="177"/>
      <c r="JLO41" s="120"/>
      <c r="JLP41" s="177"/>
      <c r="JLQ41" s="120"/>
      <c r="JLR41" s="177"/>
      <c r="JLS41" s="120"/>
      <c r="JLT41" s="177"/>
      <c r="JLU41" s="120"/>
      <c r="JLV41" s="177"/>
      <c r="JLW41" s="120"/>
      <c r="JLX41" s="177"/>
      <c r="JLY41" s="120"/>
      <c r="JLZ41" s="177"/>
      <c r="JMA41" s="120"/>
      <c r="JMB41" s="177"/>
      <c r="JMC41" s="120"/>
      <c r="JMD41" s="177"/>
      <c r="JME41" s="120"/>
      <c r="JMF41" s="177"/>
      <c r="JMG41" s="120"/>
      <c r="JMH41" s="177"/>
      <c r="JMI41" s="120"/>
      <c r="JMJ41" s="177"/>
      <c r="JMK41" s="120"/>
      <c r="JML41" s="177"/>
      <c r="JMM41" s="120"/>
      <c r="JMN41" s="177"/>
      <c r="JMO41" s="120"/>
      <c r="JMP41" s="177"/>
      <c r="JMQ41" s="120"/>
      <c r="JMR41" s="177"/>
      <c r="JMS41" s="120"/>
      <c r="JMT41" s="177"/>
      <c r="JMU41" s="120"/>
      <c r="JMV41" s="177"/>
      <c r="JMW41" s="120"/>
      <c r="JMX41" s="177"/>
      <c r="JMY41" s="120"/>
      <c r="JMZ41" s="177"/>
      <c r="JNA41" s="120"/>
      <c r="JNB41" s="177"/>
      <c r="JNC41" s="120"/>
      <c r="JND41" s="177"/>
      <c r="JNE41" s="120"/>
      <c r="JNF41" s="177"/>
      <c r="JNG41" s="120"/>
      <c r="JNH41" s="177"/>
      <c r="JNI41" s="120"/>
      <c r="JNJ41" s="177"/>
      <c r="JNK41" s="120"/>
      <c r="JNL41" s="177"/>
      <c r="JNM41" s="120"/>
      <c r="JNN41" s="177"/>
      <c r="JNO41" s="120"/>
      <c r="JNP41" s="177"/>
      <c r="JNQ41" s="120"/>
      <c r="JNR41" s="177"/>
      <c r="JNS41" s="120"/>
      <c r="JNT41" s="177"/>
      <c r="JNU41" s="120"/>
      <c r="JNV41" s="177"/>
      <c r="JNW41" s="120"/>
      <c r="JNX41" s="177"/>
      <c r="JNY41" s="120"/>
      <c r="JNZ41" s="177"/>
      <c r="JOA41" s="120"/>
      <c r="JOB41" s="177"/>
      <c r="JOC41" s="120"/>
      <c r="JOD41" s="177"/>
      <c r="JOE41" s="120"/>
      <c r="JOF41" s="177"/>
      <c r="JOG41" s="120"/>
      <c r="JOH41" s="177"/>
      <c r="JOI41" s="120"/>
      <c r="JOJ41" s="177"/>
      <c r="JOK41" s="120"/>
      <c r="JOL41" s="177"/>
      <c r="JOM41" s="120"/>
      <c r="JON41" s="177"/>
      <c r="JOO41" s="120"/>
      <c r="JOP41" s="177"/>
      <c r="JOQ41" s="120"/>
      <c r="JOR41" s="177"/>
      <c r="JOS41" s="120"/>
      <c r="JOT41" s="177"/>
      <c r="JOU41" s="120"/>
      <c r="JOV41" s="177"/>
      <c r="JOW41" s="120"/>
      <c r="JOX41" s="177"/>
      <c r="JOY41" s="120"/>
      <c r="JOZ41" s="177"/>
      <c r="JPA41" s="120"/>
      <c r="JPB41" s="177"/>
      <c r="JPC41" s="120"/>
      <c r="JPD41" s="177"/>
      <c r="JPE41" s="120"/>
      <c r="JPF41" s="177"/>
      <c r="JPG41" s="120"/>
      <c r="JPH41" s="177"/>
      <c r="JPI41" s="120"/>
      <c r="JPJ41" s="177"/>
      <c r="JPK41" s="120"/>
      <c r="JPL41" s="177"/>
      <c r="JPM41" s="120"/>
      <c r="JPN41" s="177"/>
      <c r="JPO41" s="120"/>
      <c r="JPP41" s="177"/>
      <c r="JPQ41" s="120"/>
      <c r="JPR41" s="177"/>
      <c r="JPS41" s="120"/>
      <c r="JPT41" s="177"/>
      <c r="JPU41" s="120"/>
      <c r="JPV41" s="177"/>
      <c r="JPW41" s="120"/>
      <c r="JPX41" s="177"/>
      <c r="JPY41" s="120"/>
      <c r="JPZ41" s="177"/>
      <c r="JQA41" s="120"/>
      <c r="JQB41" s="177"/>
      <c r="JQC41" s="120"/>
      <c r="JQD41" s="177"/>
      <c r="JQE41" s="120"/>
      <c r="JQF41" s="177"/>
      <c r="JQG41" s="120"/>
      <c r="JQH41" s="177"/>
      <c r="JQI41" s="120"/>
      <c r="JQJ41" s="177"/>
      <c r="JQK41" s="120"/>
      <c r="JQL41" s="177"/>
      <c r="JQM41" s="120"/>
      <c r="JQN41" s="177"/>
      <c r="JQO41" s="120"/>
      <c r="JQP41" s="177"/>
      <c r="JQQ41" s="120"/>
      <c r="JQR41" s="177"/>
      <c r="JQS41" s="120"/>
      <c r="JQT41" s="177"/>
      <c r="JQU41" s="120"/>
      <c r="JQV41" s="177"/>
      <c r="JQW41" s="120"/>
      <c r="JQX41" s="177"/>
      <c r="JQY41" s="120"/>
      <c r="JQZ41" s="177"/>
      <c r="JRA41" s="120"/>
      <c r="JRB41" s="177"/>
      <c r="JRC41" s="120"/>
      <c r="JRD41" s="177"/>
      <c r="JRE41" s="120"/>
      <c r="JRF41" s="177"/>
      <c r="JRG41" s="120"/>
      <c r="JRH41" s="177"/>
      <c r="JRI41" s="120"/>
      <c r="JRJ41" s="177"/>
      <c r="JRK41" s="120"/>
      <c r="JRL41" s="177"/>
      <c r="JRM41" s="120"/>
      <c r="JRN41" s="177"/>
      <c r="JRO41" s="120"/>
      <c r="JRP41" s="177"/>
      <c r="JRQ41" s="120"/>
      <c r="JRR41" s="177"/>
      <c r="JRS41" s="120"/>
      <c r="JRT41" s="177"/>
      <c r="JRU41" s="120"/>
      <c r="JRV41" s="177"/>
      <c r="JRW41" s="120"/>
      <c r="JRX41" s="177"/>
      <c r="JRY41" s="120"/>
      <c r="JRZ41" s="177"/>
      <c r="JSA41" s="120"/>
      <c r="JSB41" s="177"/>
      <c r="JSC41" s="120"/>
      <c r="JSD41" s="177"/>
      <c r="JSE41" s="120"/>
      <c r="JSF41" s="177"/>
      <c r="JSG41" s="120"/>
      <c r="JSH41" s="177"/>
      <c r="JSI41" s="120"/>
      <c r="JSJ41" s="177"/>
      <c r="JSK41" s="120"/>
      <c r="JSL41" s="177"/>
      <c r="JSM41" s="120"/>
      <c r="JSN41" s="177"/>
      <c r="JSO41" s="120"/>
      <c r="JSP41" s="177"/>
      <c r="JSQ41" s="120"/>
      <c r="JSR41" s="177"/>
      <c r="JSS41" s="120"/>
      <c r="JST41" s="177"/>
      <c r="JSU41" s="120"/>
      <c r="JSV41" s="177"/>
      <c r="JSW41" s="120"/>
      <c r="JSX41" s="177"/>
      <c r="JSY41" s="120"/>
      <c r="JSZ41" s="177"/>
      <c r="JTA41" s="120"/>
      <c r="JTB41" s="177"/>
      <c r="JTC41" s="120"/>
      <c r="JTD41" s="177"/>
      <c r="JTE41" s="120"/>
      <c r="JTF41" s="177"/>
      <c r="JTG41" s="120"/>
      <c r="JTH41" s="177"/>
      <c r="JTI41" s="120"/>
      <c r="JTJ41" s="177"/>
      <c r="JTK41" s="120"/>
      <c r="JTL41" s="177"/>
      <c r="JTM41" s="120"/>
      <c r="JTN41" s="177"/>
      <c r="JTO41" s="120"/>
      <c r="JTP41" s="177"/>
      <c r="JTQ41" s="120"/>
      <c r="JTR41" s="177"/>
      <c r="JTS41" s="120"/>
      <c r="JTT41" s="177"/>
      <c r="JTU41" s="120"/>
      <c r="JTV41" s="177"/>
      <c r="JTW41" s="120"/>
      <c r="JTX41" s="177"/>
      <c r="JTY41" s="120"/>
      <c r="JTZ41" s="177"/>
      <c r="JUA41" s="120"/>
      <c r="JUB41" s="177"/>
      <c r="JUC41" s="120"/>
      <c r="JUD41" s="177"/>
      <c r="JUE41" s="120"/>
      <c r="JUF41" s="177"/>
      <c r="JUG41" s="120"/>
      <c r="JUH41" s="177"/>
      <c r="JUI41" s="120"/>
      <c r="JUJ41" s="177"/>
      <c r="JUK41" s="120"/>
      <c r="JUL41" s="177"/>
      <c r="JUM41" s="120"/>
      <c r="JUN41" s="177"/>
      <c r="JUO41" s="120"/>
      <c r="JUP41" s="177"/>
      <c r="JUQ41" s="120"/>
      <c r="JUR41" s="177"/>
      <c r="JUS41" s="120"/>
      <c r="JUT41" s="177"/>
      <c r="JUU41" s="120"/>
      <c r="JUV41" s="177"/>
      <c r="JUW41" s="120"/>
      <c r="JUX41" s="177"/>
      <c r="JUY41" s="120"/>
      <c r="JUZ41" s="177"/>
      <c r="JVA41" s="120"/>
      <c r="JVB41" s="177"/>
      <c r="JVC41" s="120"/>
      <c r="JVD41" s="177"/>
      <c r="JVE41" s="120"/>
      <c r="JVF41" s="177"/>
      <c r="JVG41" s="120"/>
      <c r="JVH41" s="177"/>
      <c r="JVI41" s="120"/>
      <c r="JVJ41" s="177"/>
      <c r="JVK41" s="120"/>
      <c r="JVL41" s="177"/>
      <c r="JVM41" s="120"/>
      <c r="JVN41" s="177"/>
      <c r="JVO41" s="120"/>
      <c r="JVP41" s="177"/>
      <c r="JVQ41" s="120"/>
      <c r="JVR41" s="177"/>
      <c r="JVS41" s="120"/>
      <c r="JVT41" s="177"/>
      <c r="JVU41" s="120"/>
      <c r="JVV41" s="177"/>
      <c r="JVW41" s="120"/>
      <c r="JVX41" s="177"/>
      <c r="JVY41" s="120"/>
      <c r="JVZ41" s="177"/>
      <c r="JWA41" s="120"/>
      <c r="JWB41" s="177"/>
      <c r="JWC41" s="120"/>
      <c r="JWD41" s="177"/>
      <c r="JWE41" s="120"/>
      <c r="JWF41" s="177"/>
      <c r="JWG41" s="120"/>
      <c r="JWH41" s="177"/>
      <c r="JWI41" s="120"/>
      <c r="JWJ41" s="177"/>
      <c r="JWK41" s="120"/>
      <c r="JWL41" s="177"/>
      <c r="JWM41" s="120"/>
      <c r="JWN41" s="177"/>
      <c r="JWO41" s="120"/>
      <c r="JWP41" s="177"/>
      <c r="JWQ41" s="120"/>
      <c r="JWR41" s="177"/>
      <c r="JWS41" s="120"/>
      <c r="JWT41" s="177"/>
      <c r="JWU41" s="120"/>
      <c r="JWV41" s="177"/>
      <c r="JWW41" s="120"/>
      <c r="JWX41" s="177"/>
      <c r="JWY41" s="120"/>
      <c r="JWZ41" s="177"/>
      <c r="JXA41" s="120"/>
      <c r="JXB41" s="177"/>
      <c r="JXC41" s="120"/>
      <c r="JXD41" s="177"/>
      <c r="JXE41" s="120"/>
      <c r="JXF41" s="177"/>
      <c r="JXG41" s="120"/>
      <c r="JXH41" s="177"/>
      <c r="JXI41" s="120"/>
      <c r="JXJ41" s="177"/>
      <c r="JXK41" s="120"/>
      <c r="JXL41" s="177"/>
      <c r="JXM41" s="120"/>
      <c r="JXN41" s="177"/>
      <c r="JXO41" s="120"/>
      <c r="JXP41" s="177"/>
      <c r="JXQ41" s="120"/>
      <c r="JXR41" s="177"/>
      <c r="JXS41" s="120"/>
      <c r="JXT41" s="177"/>
      <c r="JXU41" s="120"/>
      <c r="JXV41" s="177"/>
      <c r="JXW41" s="120"/>
      <c r="JXX41" s="177"/>
      <c r="JXY41" s="120"/>
      <c r="JXZ41" s="177"/>
      <c r="JYA41" s="120"/>
      <c r="JYB41" s="177"/>
      <c r="JYC41" s="120"/>
      <c r="JYD41" s="177"/>
      <c r="JYE41" s="120"/>
      <c r="JYF41" s="177"/>
      <c r="JYG41" s="120"/>
      <c r="JYH41" s="177"/>
      <c r="JYI41" s="120"/>
      <c r="JYJ41" s="177"/>
      <c r="JYK41" s="120"/>
      <c r="JYL41" s="177"/>
      <c r="JYM41" s="120"/>
      <c r="JYN41" s="177"/>
      <c r="JYO41" s="120"/>
      <c r="JYP41" s="177"/>
      <c r="JYQ41" s="120"/>
      <c r="JYR41" s="177"/>
      <c r="JYS41" s="120"/>
      <c r="JYT41" s="177"/>
      <c r="JYU41" s="120"/>
      <c r="JYV41" s="177"/>
      <c r="JYW41" s="120"/>
      <c r="JYX41" s="177"/>
      <c r="JYY41" s="120"/>
      <c r="JYZ41" s="177"/>
      <c r="JZA41" s="120"/>
      <c r="JZB41" s="177"/>
      <c r="JZC41" s="120"/>
      <c r="JZD41" s="177"/>
      <c r="JZE41" s="120"/>
      <c r="JZF41" s="177"/>
      <c r="JZG41" s="120"/>
      <c r="JZH41" s="177"/>
      <c r="JZI41" s="120"/>
      <c r="JZJ41" s="177"/>
      <c r="JZK41" s="120"/>
      <c r="JZL41" s="177"/>
      <c r="JZM41" s="120"/>
      <c r="JZN41" s="177"/>
      <c r="JZO41" s="120"/>
      <c r="JZP41" s="177"/>
      <c r="JZQ41" s="120"/>
      <c r="JZR41" s="177"/>
      <c r="JZS41" s="120"/>
      <c r="JZT41" s="177"/>
      <c r="JZU41" s="120"/>
      <c r="JZV41" s="177"/>
      <c r="JZW41" s="120"/>
      <c r="JZX41" s="177"/>
      <c r="JZY41" s="120"/>
      <c r="JZZ41" s="177"/>
      <c r="KAA41" s="120"/>
      <c r="KAB41" s="177"/>
      <c r="KAC41" s="120"/>
      <c r="KAD41" s="177"/>
      <c r="KAE41" s="120"/>
      <c r="KAF41" s="177"/>
      <c r="KAG41" s="120"/>
      <c r="KAH41" s="177"/>
      <c r="KAI41" s="120"/>
      <c r="KAJ41" s="177"/>
      <c r="KAK41" s="120"/>
      <c r="KAL41" s="177"/>
      <c r="KAM41" s="120"/>
      <c r="KAN41" s="177"/>
      <c r="KAO41" s="120"/>
      <c r="KAP41" s="177"/>
      <c r="KAQ41" s="120"/>
      <c r="KAR41" s="177"/>
      <c r="KAS41" s="120"/>
      <c r="KAT41" s="177"/>
      <c r="KAU41" s="120"/>
      <c r="KAV41" s="177"/>
      <c r="KAW41" s="120"/>
      <c r="KAX41" s="177"/>
      <c r="KAY41" s="120"/>
      <c r="KAZ41" s="177"/>
      <c r="KBA41" s="120"/>
      <c r="KBB41" s="177"/>
      <c r="KBC41" s="120"/>
      <c r="KBD41" s="177"/>
      <c r="KBE41" s="120"/>
      <c r="KBF41" s="177"/>
      <c r="KBG41" s="120"/>
      <c r="KBH41" s="177"/>
      <c r="KBI41" s="120"/>
      <c r="KBJ41" s="177"/>
      <c r="KBK41" s="120"/>
      <c r="KBL41" s="177"/>
      <c r="KBM41" s="120"/>
      <c r="KBN41" s="177"/>
      <c r="KBO41" s="120"/>
      <c r="KBP41" s="177"/>
      <c r="KBQ41" s="120"/>
      <c r="KBR41" s="177"/>
      <c r="KBS41" s="120"/>
      <c r="KBT41" s="177"/>
      <c r="KBU41" s="120"/>
      <c r="KBV41" s="177"/>
      <c r="KBW41" s="120"/>
      <c r="KBX41" s="177"/>
      <c r="KBY41" s="120"/>
      <c r="KBZ41" s="177"/>
      <c r="KCA41" s="120"/>
      <c r="KCB41" s="177"/>
      <c r="KCC41" s="120"/>
      <c r="KCD41" s="177"/>
      <c r="KCE41" s="120"/>
      <c r="KCF41" s="177"/>
      <c r="KCG41" s="120"/>
      <c r="KCH41" s="177"/>
      <c r="KCI41" s="120"/>
      <c r="KCJ41" s="177"/>
      <c r="KCK41" s="120"/>
      <c r="KCL41" s="177"/>
      <c r="KCM41" s="120"/>
      <c r="KCN41" s="177"/>
      <c r="KCO41" s="120"/>
      <c r="KCP41" s="177"/>
      <c r="KCQ41" s="120"/>
      <c r="KCR41" s="177"/>
      <c r="KCS41" s="120"/>
      <c r="KCT41" s="177"/>
      <c r="KCU41" s="120"/>
      <c r="KCV41" s="177"/>
      <c r="KCW41" s="120"/>
      <c r="KCX41" s="177"/>
      <c r="KCY41" s="120"/>
      <c r="KCZ41" s="177"/>
      <c r="KDA41" s="120"/>
      <c r="KDB41" s="177"/>
      <c r="KDC41" s="120"/>
      <c r="KDD41" s="177"/>
      <c r="KDE41" s="120"/>
      <c r="KDF41" s="177"/>
      <c r="KDG41" s="120"/>
      <c r="KDH41" s="177"/>
      <c r="KDI41" s="120"/>
      <c r="KDJ41" s="177"/>
      <c r="KDK41" s="120"/>
      <c r="KDL41" s="177"/>
      <c r="KDM41" s="120"/>
      <c r="KDN41" s="177"/>
      <c r="KDO41" s="120"/>
      <c r="KDP41" s="177"/>
      <c r="KDQ41" s="120"/>
      <c r="KDR41" s="177"/>
      <c r="KDS41" s="120"/>
      <c r="KDT41" s="177"/>
      <c r="KDU41" s="120"/>
      <c r="KDV41" s="177"/>
      <c r="KDW41" s="120"/>
      <c r="KDX41" s="177"/>
      <c r="KDY41" s="120"/>
      <c r="KDZ41" s="177"/>
      <c r="KEA41" s="120"/>
      <c r="KEB41" s="177"/>
      <c r="KEC41" s="120"/>
      <c r="KED41" s="177"/>
      <c r="KEE41" s="120"/>
      <c r="KEF41" s="177"/>
      <c r="KEG41" s="120"/>
      <c r="KEH41" s="177"/>
      <c r="KEI41" s="120"/>
      <c r="KEJ41" s="177"/>
      <c r="KEK41" s="120"/>
      <c r="KEL41" s="177"/>
      <c r="KEM41" s="120"/>
      <c r="KEN41" s="177"/>
      <c r="KEO41" s="120"/>
      <c r="KEP41" s="177"/>
      <c r="KEQ41" s="120"/>
      <c r="KER41" s="177"/>
      <c r="KES41" s="120"/>
      <c r="KET41" s="177"/>
      <c r="KEU41" s="120"/>
      <c r="KEV41" s="177"/>
      <c r="KEW41" s="120"/>
      <c r="KEX41" s="177"/>
      <c r="KEY41" s="120"/>
      <c r="KEZ41" s="177"/>
      <c r="KFA41" s="120"/>
      <c r="KFB41" s="177"/>
      <c r="KFC41" s="120"/>
      <c r="KFD41" s="177"/>
      <c r="KFE41" s="120"/>
      <c r="KFF41" s="177"/>
      <c r="KFG41" s="120"/>
      <c r="KFH41" s="177"/>
      <c r="KFI41" s="120"/>
      <c r="KFJ41" s="177"/>
      <c r="KFK41" s="120"/>
      <c r="KFL41" s="177"/>
      <c r="KFM41" s="120"/>
      <c r="KFN41" s="177"/>
      <c r="KFO41" s="120"/>
      <c r="KFP41" s="177"/>
      <c r="KFQ41" s="120"/>
      <c r="KFR41" s="177"/>
      <c r="KFS41" s="120"/>
      <c r="KFT41" s="177"/>
      <c r="KFU41" s="120"/>
      <c r="KFV41" s="177"/>
      <c r="KFW41" s="120"/>
      <c r="KFX41" s="177"/>
      <c r="KFY41" s="120"/>
      <c r="KFZ41" s="177"/>
      <c r="KGA41" s="120"/>
      <c r="KGB41" s="177"/>
      <c r="KGC41" s="120"/>
      <c r="KGD41" s="177"/>
      <c r="KGE41" s="120"/>
      <c r="KGF41" s="177"/>
      <c r="KGG41" s="120"/>
      <c r="KGH41" s="177"/>
      <c r="KGI41" s="120"/>
      <c r="KGJ41" s="177"/>
      <c r="KGK41" s="120"/>
      <c r="KGL41" s="177"/>
      <c r="KGM41" s="120"/>
      <c r="KGN41" s="177"/>
      <c r="KGO41" s="120"/>
      <c r="KGP41" s="177"/>
      <c r="KGQ41" s="120"/>
      <c r="KGR41" s="177"/>
      <c r="KGS41" s="120"/>
      <c r="KGT41" s="177"/>
      <c r="KGU41" s="120"/>
      <c r="KGV41" s="177"/>
      <c r="KGW41" s="120"/>
      <c r="KGX41" s="177"/>
      <c r="KGY41" s="120"/>
      <c r="KGZ41" s="177"/>
      <c r="KHA41" s="120"/>
      <c r="KHB41" s="177"/>
      <c r="KHC41" s="120"/>
      <c r="KHD41" s="177"/>
      <c r="KHE41" s="120"/>
      <c r="KHF41" s="177"/>
      <c r="KHG41" s="120"/>
      <c r="KHH41" s="177"/>
      <c r="KHI41" s="120"/>
      <c r="KHJ41" s="177"/>
      <c r="KHK41" s="120"/>
      <c r="KHL41" s="177"/>
      <c r="KHM41" s="120"/>
      <c r="KHN41" s="177"/>
      <c r="KHO41" s="120"/>
      <c r="KHP41" s="177"/>
      <c r="KHQ41" s="120"/>
      <c r="KHR41" s="177"/>
      <c r="KHS41" s="120"/>
      <c r="KHT41" s="177"/>
      <c r="KHU41" s="120"/>
      <c r="KHV41" s="177"/>
      <c r="KHW41" s="120"/>
      <c r="KHX41" s="177"/>
      <c r="KHY41" s="120"/>
      <c r="KHZ41" s="177"/>
      <c r="KIA41" s="120"/>
      <c r="KIB41" s="177"/>
      <c r="KIC41" s="120"/>
      <c r="KID41" s="177"/>
      <c r="KIE41" s="120"/>
      <c r="KIF41" s="177"/>
      <c r="KIG41" s="120"/>
      <c r="KIH41" s="177"/>
      <c r="KII41" s="120"/>
      <c r="KIJ41" s="177"/>
      <c r="KIK41" s="120"/>
      <c r="KIL41" s="177"/>
      <c r="KIM41" s="120"/>
      <c r="KIN41" s="177"/>
      <c r="KIO41" s="120"/>
      <c r="KIP41" s="177"/>
      <c r="KIQ41" s="120"/>
      <c r="KIR41" s="177"/>
      <c r="KIS41" s="120"/>
      <c r="KIT41" s="177"/>
      <c r="KIU41" s="120"/>
      <c r="KIV41" s="177"/>
      <c r="KIW41" s="120"/>
      <c r="KIX41" s="177"/>
      <c r="KIY41" s="120"/>
      <c r="KIZ41" s="177"/>
      <c r="KJA41" s="120"/>
      <c r="KJB41" s="177"/>
      <c r="KJC41" s="120"/>
      <c r="KJD41" s="177"/>
      <c r="KJE41" s="120"/>
      <c r="KJF41" s="177"/>
      <c r="KJG41" s="120"/>
      <c r="KJH41" s="177"/>
      <c r="KJI41" s="120"/>
      <c r="KJJ41" s="177"/>
      <c r="KJK41" s="120"/>
      <c r="KJL41" s="177"/>
      <c r="KJM41" s="120"/>
      <c r="KJN41" s="177"/>
      <c r="KJO41" s="120"/>
      <c r="KJP41" s="177"/>
      <c r="KJQ41" s="120"/>
      <c r="KJR41" s="177"/>
      <c r="KJS41" s="120"/>
      <c r="KJT41" s="177"/>
      <c r="KJU41" s="120"/>
      <c r="KJV41" s="177"/>
      <c r="KJW41" s="120"/>
      <c r="KJX41" s="177"/>
      <c r="KJY41" s="120"/>
      <c r="KJZ41" s="177"/>
      <c r="KKA41" s="120"/>
      <c r="KKB41" s="177"/>
      <c r="KKC41" s="120"/>
      <c r="KKD41" s="177"/>
      <c r="KKE41" s="120"/>
      <c r="KKF41" s="177"/>
      <c r="KKG41" s="120"/>
      <c r="KKH41" s="177"/>
      <c r="KKI41" s="120"/>
      <c r="KKJ41" s="177"/>
      <c r="KKK41" s="120"/>
      <c r="KKL41" s="177"/>
      <c r="KKM41" s="120"/>
      <c r="KKN41" s="177"/>
      <c r="KKO41" s="120"/>
      <c r="KKP41" s="177"/>
      <c r="KKQ41" s="120"/>
      <c r="KKR41" s="177"/>
      <c r="KKS41" s="120"/>
      <c r="KKT41" s="177"/>
      <c r="KKU41" s="120"/>
      <c r="KKV41" s="177"/>
      <c r="KKW41" s="120"/>
      <c r="KKX41" s="177"/>
      <c r="KKY41" s="120"/>
      <c r="KKZ41" s="177"/>
      <c r="KLA41" s="120"/>
      <c r="KLB41" s="177"/>
      <c r="KLC41" s="120"/>
      <c r="KLD41" s="177"/>
      <c r="KLE41" s="120"/>
      <c r="KLF41" s="177"/>
      <c r="KLG41" s="120"/>
      <c r="KLH41" s="177"/>
      <c r="KLI41" s="120"/>
      <c r="KLJ41" s="177"/>
      <c r="KLK41" s="120"/>
      <c r="KLL41" s="177"/>
      <c r="KLM41" s="120"/>
      <c r="KLN41" s="177"/>
      <c r="KLO41" s="120"/>
      <c r="KLP41" s="177"/>
      <c r="KLQ41" s="120"/>
      <c r="KLR41" s="177"/>
      <c r="KLS41" s="120"/>
      <c r="KLT41" s="177"/>
      <c r="KLU41" s="120"/>
      <c r="KLV41" s="177"/>
      <c r="KLW41" s="120"/>
      <c r="KLX41" s="177"/>
      <c r="KLY41" s="120"/>
      <c r="KLZ41" s="177"/>
      <c r="KMA41" s="120"/>
      <c r="KMB41" s="177"/>
      <c r="KMC41" s="120"/>
      <c r="KMD41" s="177"/>
      <c r="KME41" s="120"/>
      <c r="KMF41" s="177"/>
      <c r="KMG41" s="120"/>
      <c r="KMH41" s="177"/>
      <c r="KMI41" s="120"/>
      <c r="KMJ41" s="177"/>
      <c r="KMK41" s="120"/>
      <c r="KML41" s="177"/>
      <c r="KMM41" s="120"/>
      <c r="KMN41" s="177"/>
      <c r="KMO41" s="120"/>
      <c r="KMP41" s="177"/>
      <c r="KMQ41" s="120"/>
      <c r="KMR41" s="177"/>
      <c r="KMS41" s="120"/>
      <c r="KMT41" s="177"/>
      <c r="KMU41" s="120"/>
      <c r="KMV41" s="177"/>
      <c r="KMW41" s="120"/>
      <c r="KMX41" s="177"/>
      <c r="KMY41" s="120"/>
      <c r="KMZ41" s="177"/>
      <c r="KNA41" s="120"/>
      <c r="KNB41" s="177"/>
      <c r="KNC41" s="120"/>
      <c r="KND41" s="177"/>
      <c r="KNE41" s="120"/>
      <c r="KNF41" s="177"/>
      <c r="KNG41" s="120"/>
      <c r="KNH41" s="177"/>
      <c r="KNI41" s="120"/>
      <c r="KNJ41" s="177"/>
      <c r="KNK41" s="120"/>
      <c r="KNL41" s="177"/>
      <c r="KNM41" s="120"/>
      <c r="KNN41" s="177"/>
      <c r="KNO41" s="120"/>
      <c r="KNP41" s="177"/>
      <c r="KNQ41" s="120"/>
      <c r="KNR41" s="177"/>
      <c r="KNS41" s="120"/>
      <c r="KNT41" s="177"/>
      <c r="KNU41" s="120"/>
      <c r="KNV41" s="177"/>
      <c r="KNW41" s="120"/>
      <c r="KNX41" s="177"/>
      <c r="KNY41" s="120"/>
      <c r="KNZ41" s="177"/>
      <c r="KOA41" s="120"/>
      <c r="KOB41" s="177"/>
      <c r="KOC41" s="120"/>
      <c r="KOD41" s="177"/>
      <c r="KOE41" s="120"/>
      <c r="KOF41" s="177"/>
      <c r="KOG41" s="120"/>
      <c r="KOH41" s="177"/>
      <c r="KOI41" s="120"/>
      <c r="KOJ41" s="177"/>
      <c r="KOK41" s="120"/>
      <c r="KOL41" s="177"/>
      <c r="KOM41" s="120"/>
      <c r="KON41" s="177"/>
      <c r="KOO41" s="120"/>
      <c r="KOP41" s="177"/>
      <c r="KOQ41" s="120"/>
      <c r="KOR41" s="177"/>
      <c r="KOS41" s="120"/>
      <c r="KOT41" s="177"/>
      <c r="KOU41" s="120"/>
      <c r="KOV41" s="177"/>
      <c r="KOW41" s="120"/>
      <c r="KOX41" s="177"/>
      <c r="KOY41" s="120"/>
      <c r="KOZ41" s="177"/>
      <c r="KPA41" s="120"/>
      <c r="KPB41" s="177"/>
      <c r="KPC41" s="120"/>
      <c r="KPD41" s="177"/>
      <c r="KPE41" s="120"/>
      <c r="KPF41" s="177"/>
      <c r="KPG41" s="120"/>
      <c r="KPH41" s="177"/>
      <c r="KPI41" s="120"/>
      <c r="KPJ41" s="177"/>
      <c r="KPK41" s="120"/>
      <c r="KPL41" s="177"/>
      <c r="KPM41" s="120"/>
      <c r="KPN41" s="177"/>
      <c r="KPO41" s="120"/>
      <c r="KPP41" s="177"/>
      <c r="KPQ41" s="120"/>
      <c r="KPR41" s="177"/>
      <c r="KPS41" s="120"/>
      <c r="KPT41" s="177"/>
      <c r="KPU41" s="120"/>
      <c r="KPV41" s="177"/>
      <c r="KPW41" s="120"/>
      <c r="KPX41" s="177"/>
      <c r="KPY41" s="120"/>
      <c r="KPZ41" s="177"/>
      <c r="KQA41" s="120"/>
      <c r="KQB41" s="177"/>
      <c r="KQC41" s="120"/>
      <c r="KQD41" s="177"/>
      <c r="KQE41" s="120"/>
      <c r="KQF41" s="177"/>
      <c r="KQG41" s="120"/>
      <c r="KQH41" s="177"/>
      <c r="KQI41" s="120"/>
      <c r="KQJ41" s="177"/>
      <c r="KQK41" s="120"/>
      <c r="KQL41" s="177"/>
      <c r="KQM41" s="120"/>
      <c r="KQN41" s="177"/>
      <c r="KQO41" s="120"/>
      <c r="KQP41" s="177"/>
      <c r="KQQ41" s="120"/>
      <c r="KQR41" s="177"/>
      <c r="KQS41" s="120"/>
      <c r="KQT41" s="177"/>
      <c r="KQU41" s="120"/>
      <c r="KQV41" s="177"/>
      <c r="KQW41" s="120"/>
      <c r="KQX41" s="177"/>
      <c r="KQY41" s="120"/>
      <c r="KQZ41" s="177"/>
      <c r="KRA41" s="120"/>
      <c r="KRB41" s="177"/>
      <c r="KRC41" s="120"/>
      <c r="KRD41" s="177"/>
      <c r="KRE41" s="120"/>
      <c r="KRF41" s="177"/>
      <c r="KRG41" s="120"/>
      <c r="KRH41" s="177"/>
      <c r="KRI41" s="120"/>
      <c r="KRJ41" s="177"/>
      <c r="KRK41" s="120"/>
      <c r="KRL41" s="177"/>
      <c r="KRM41" s="120"/>
      <c r="KRN41" s="177"/>
      <c r="KRO41" s="120"/>
      <c r="KRP41" s="177"/>
      <c r="KRQ41" s="120"/>
      <c r="KRR41" s="177"/>
      <c r="KRS41" s="120"/>
      <c r="KRT41" s="177"/>
      <c r="KRU41" s="120"/>
      <c r="KRV41" s="177"/>
      <c r="KRW41" s="120"/>
      <c r="KRX41" s="177"/>
      <c r="KRY41" s="120"/>
      <c r="KRZ41" s="177"/>
      <c r="KSA41" s="120"/>
      <c r="KSB41" s="177"/>
      <c r="KSC41" s="120"/>
      <c r="KSD41" s="177"/>
      <c r="KSE41" s="120"/>
      <c r="KSF41" s="177"/>
      <c r="KSG41" s="120"/>
      <c r="KSH41" s="177"/>
      <c r="KSI41" s="120"/>
      <c r="KSJ41" s="177"/>
      <c r="KSK41" s="120"/>
      <c r="KSL41" s="177"/>
      <c r="KSM41" s="120"/>
      <c r="KSN41" s="177"/>
      <c r="KSO41" s="120"/>
      <c r="KSP41" s="177"/>
      <c r="KSQ41" s="120"/>
      <c r="KSR41" s="177"/>
      <c r="KSS41" s="120"/>
      <c r="KST41" s="177"/>
      <c r="KSU41" s="120"/>
      <c r="KSV41" s="177"/>
      <c r="KSW41" s="120"/>
      <c r="KSX41" s="177"/>
      <c r="KSY41" s="120"/>
      <c r="KSZ41" s="177"/>
      <c r="KTA41" s="120"/>
      <c r="KTB41" s="177"/>
      <c r="KTC41" s="120"/>
      <c r="KTD41" s="177"/>
      <c r="KTE41" s="120"/>
      <c r="KTF41" s="177"/>
      <c r="KTG41" s="120"/>
      <c r="KTH41" s="177"/>
      <c r="KTI41" s="120"/>
      <c r="KTJ41" s="177"/>
      <c r="KTK41" s="120"/>
      <c r="KTL41" s="177"/>
      <c r="KTM41" s="120"/>
      <c r="KTN41" s="177"/>
      <c r="KTO41" s="120"/>
      <c r="KTP41" s="177"/>
      <c r="KTQ41" s="120"/>
      <c r="KTR41" s="177"/>
      <c r="KTS41" s="120"/>
      <c r="KTT41" s="177"/>
      <c r="KTU41" s="120"/>
      <c r="KTV41" s="177"/>
      <c r="KTW41" s="120"/>
      <c r="KTX41" s="177"/>
      <c r="KTY41" s="120"/>
      <c r="KTZ41" s="177"/>
      <c r="KUA41" s="120"/>
      <c r="KUB41" s="177"/>
      <c r="KUC41" s="120"/>
      <c r="KUD41" s="177"/>
      <c r="KUE41" s="120"/>
      <c r="KUF41" s="177"/>
      <c r="KUG41" s="120"/>
      <c r="KUH41" s="177"/>
      <c r="KUI41" s="120"/>
      <c r="KUJ41" s="177"/>
      <c r="KUK41" s="120"/>
      <c r="KUL41" s="177"/>
      <c r="KUM41" s="120"/>
      <c r="KUN41" s="177"/>
      <c r="KUO41" s="120"/>
      <c r="KUP41" s="177"/>
      <c r="KUQ41" s="120"/>
      <c r="KUR41" s="177"/>
      <c r="KUS41" s="120"/>
      <c r="KUT41" s="177"/>
      <c r="KUU41" s="120"/>
      <c r="KUV41" s="177"/>
      <c r="KUW41" s="120"/>
      <c r="KUX41" s="177"/>
      <c r="KUY41" s="120"/>
      <c r="KUZ41" s="177"/>
      <c r="KVA41" s="120"/>
      <c r="KVB41" s="177"/>
      <c r="KVC41" s="120"/>
      <c r="KVD41" s="177"/>
      <c r="KVE41" s="120"/>
      <c r="KVF41" s="177"/>
      <c r="KVG41" s="120"/>
      <c r="KVH41" s="177"/>
      <c r="KVI41" s="120"/>
      <c r="KVJ41" s="177"/>
      <c r="KVK41" s="120"/>
      <c r="KVL41" s="177"/>
      <c r="KVM41" s="120"/>
      <c r="KVN41" s="177"/>
      <c r="KVO41" s="120"/>
      <c r="KVP41" s="177"/>
      <c r="KVQ41" s="120"/>
      <c r="KVR41" s="177"/>
      <c r="KVS41" s="120"/>
      <c r="KVT41" s="177"/>
      <c r="KVU41" s="120"/>
      <c r="KVV41" s="177"/>
      <c r="KVW41" s="120"/>
      <c r="KVX41" s="177"/>
      <c r="KVY41" s="120"/>
      <c r="KVZ41" s="177"/>
      <c r="KWA41" s="120"/>
      <c r="KWB41" s="177"/>
      <c r="KWC41" s="120"/>
      <c r="KWD41" s="177"/>
      <c r="KWE41" s="120"/>
      <c r="KWF41" s="177"/>
      <c r="KWG41" s="120"/>
      <c r="KWH41" s="177"/>
      <c r="KWI41" s="120"/>
      <c r="KWJ41" s="177"/>
      <c r="KWK41" s="120"/>
      <c r="KWL41" s="177"/>
      <c r="KWM41" s="120"/>
      <c r="KWN41" s="177"/>
      <c r="KWO41" s="120"/>
      <c r="KWP41" s="177"/>
      <c r="KWQ41" s="120"/>
      <c r="KWR41" s="177"/>
      <c r="KWS41" s="120"/>
      <c r="KWT41" s="177"/>
      <c r="KWU41" s="120"/>
      <c r="KWV41" s="177"/>
      <c r="KWW41" s="120"/>
      <c r="KWX41" s="177"/>
      <c r="KWY41" s="120"/>
      <c r="KWZ41" s="177"/>
      <c r="KXA41" s="120"/>
      <c r="KXB41" s="177"/>
      <c r="KXC41" s="120"/>
      <c r="KXD41" s="177"/>
      <c r="KXE41" s="120"/>
      <c r="KXF41" s="177"/>
      <c r="KXG41" s="120"/>
      <c r="KXH41" s="177"/>
      <c r="KXI41" s="120"/>
      <c r="KXJ41" s="177"/>
      <c r="KXK41" s="120"/>
      <c r="KXL41" s="177"/>
      <c r="KXM41" s="120"/>
      <c r="KXN41" s="177"/>
      <c r="KXO41" s="120"/>
      <c r="KXP41" s="177"/>
      <c r="KXQ41" s="120"/>
      <c r="KXR41" s="177"/>
      <c r="KXS41" s="120"/>
      <c r="KXT41" s="177"/>
      <c r="KXU41" s="120"/>
      <c r="KXV41" s="177"/>
      <c r="KXW41" s="120"/>
      <c r="KXX41" s="177"/>
      <c r="KXY41" s="120"/>
      <c r="KXZ41" s="177"/>
      <c r="KYA41" s="120"/>
      <c r="KYB41" s="177"/>
      <c r="KYC41" s="120"/>
      <c r="KYD41" s="177"/>
      <c r="KYE41" s="120"/>
      <c r="KYF41" s="177"/>
      <c r="KYG41" s="120"/>
      <c r="KYH41" s="177"/>
      <c r="KYI41" s="120"/>
      <c r="KYJ41" s="177"/>
      <c r="KYK41" s="120"/>
      <c r="KYL41" s="177"/>
      <c r="KYM41" s="120"/>
      <c r="KYN41" s="177"/>
      <c r="KYO41" s="120"/>
      <c r="KYP41" s="177"/>
      <c r="KYQ41" s="120"/>
      <c r="KYR41" s="177"/>
      <c r="KYS41" s="120"/>
      <c r="KYT41" s="177"/>
      <c r="KYU41" s="120"/>
      <c r="KYV41" s="177"/>
      <c r="KYW41" s="120"/>
      <c r="KYX41" s="177"/>
      <c r="KYY41" s="120"/>
      <c r="KYZ41" s="177"/>
      <c r="KZA41" s="120"/>
      <c r="KZB41" s="177"/>
      <c r="KZC41" s="120"/>
      <c r="KZD41" s="177"/>
      <c r="KZE41" s="120"/>
      <c r="KZF41" s="177"/>
      <c r="KZG41" s="120"/>
      <c r="KZH41" s="177"/>
      <c r="KZI41" s="120"/>
      <c r="KZJ41" s="177"/>
      <c r="KZK41" s="120"/>
      <c r="KZL41" s="177"/>
      <c r="KZM41" s="120"/>
      <c r="KZN41" s="177"/>
      <c r="KZO41" s="120"/>
      <c r="KZP41" s="177"/>
      <c r="KZQ41" s="120"/>
      <c r="KZR41" s="177"/>
      <c r="KZS41" s="120"/>
      <c r="KZT41" s="177"/>
      <c r="KZU41" s="120"/>
      <c r="KZV41" s="177"/>
      <c r="KZW41" s="120"/>
      <c r="KZX41" s="177"/>
      <c r="KZY41" s="120"/>
      <c r="KZZ41" s="177"/>
      <c r="LAA41" s="120"/>
      <c r="LAB41" s="177"/>
      <c r="LAC41" s="120"/>
      <c r="LAD41" s="177"/>
      <c r="LAE41" s="120"/>
      <c r="LAF41" s="177"/>
      <c r="LAG41" s="120"/>
      <c r="LAH41" s="177"/>
      <c r="LAI41" s="120"/>
      <c r="LAJ41" s="177"/>
      <c r="LAK41" s="120"/>
      <c r="LAL41" s="177"/>
      <c r="LAM41" s="120"/>
      <c r="LAN41" s="177"/>
      <c r="LAO41" s="120"/>
      <c r="LAP41" s="177"/>
      <c r="LAQ41" s="120"/>
      <c r="LAR41" s="177"/>
      <c r="LAS41" s="120"/>
      <c r="LAT41" s="177"/>
      <c r="LAU41" s="120"/>
      <c r="LAV41" s="177"/>
      <c r="LAW41" s="120"/>
      <c r="LAX41" s="177"/>
      <c r="LAY41" s="120"/>
      <c r="LAZ41" s="177"/>
      <c r="LBA41" s="120"/>
      <c r="LBB41" s="177"/>
      <c r="LBC41" s="120"/>
      <c r="LBD41" s="177"/>
      <c r="LBE41" s="120"/>
      <c r="LBF41" s="177"/>
      <c r="LBG41" s="120"/>
      <c r="LBH41" s="177"/>
      <c r="LBI41" s="120"/>
      <c r="LBJ41" s="177"/>
      <c r="LBK41" s="120"/>
      <c r="LBL41" s="177"/>
      <c r="LBM41" s="120"/>
      <c r="LBN41" s="177"/>
      <c r="LBO41" s="120"/>
      <c r="LBP41" s="177"/>
      <c r="LBQ41" s="120"/>
      <c r="LBR41" s="177"/>
      <c r="LBS41" s="120"/>
      <c r="LBT41" s="177"/>
      <c r="LBU41" s="120"/>
      <c r="LBV41" s="177"/>
      <c r="LBW41" s="120"/>
      <c r="LBX41" s="177"/>
      <c r="LBY41" s="120"/>
      <c r="LBZ41" s="177"/>
      <c r="LCA41" s="120"/>
      <c r="LCB41" s="177"/>
      <c r="LCC41" s="120"/>
      <c r="LCD41" s="177"/>
      <c r="LCE41" s="120"/>
      <c r="LCF41" s="177"/>
      <c r="LCG41" s="120"/>
      <c r="LCH41" s="177"/>
      <c r="LCI41" s="120"/>
      <c r="LCJ41" s="177"/>
      <c r="LCK41" s="120"/>
      <c r="LCL41" s="177"/>
      <c r="LCM41" s="120"/>
      <c r="LCN41" s="177"/>
      <c r="LCO41" s="120"/>
      <c r="LCP41" s="177"/>
      <c r="LCQ41" s="120"/>
      <c r="LCR41" s="177"/>
      <c r="LCS41" s="120"/>
      <c r="LCT41" s="177"/>
      <c r="LCU41" s="120"/>
      <c r="LCV41" s="177"/>
      <c r="LCW41" s="120"/>
      <c r="LCX41" s="177"/>
      <c r="LCY41" s="120"/>
      <c r="LCZ41" s="177"/>
      <c r="LDA41" s="120"/>
      <c r="LDB41" s="177"/>
      <c r="LDC41" s="120"/>
      <c r="LDD41" s="177"/>
      <c r="LDE41" s="120"/>
      <c r="LDF41" s="177"/>
      <c r="LDG41" s="120"/>
      <c r="LDH41" s="177"/>
      <c r="LDI41" s="120"/>
      <c r="LDJ41" s="177"/>
      <c r="LDK41" s="120"/>
      <c r="LDL41" s="177"/>
      <c r="LDM41" s="120"/>
      <c r="LDN41" s="177"/>
      <c r="LDO41" s="120"/>
      <c r="LDP41" s="177"/>
      <c r="LDQ41" s="120"/>
      <c r="LDR41" s="177"/>
      <c r="LDS41" s="120"/>
      <c r="LDT41" s="177"/>
      <c r="LDU41" s="120"/>
      <c r="LDV41" s="177"/>
      <c r="LDW41" s="120"/>
      <c r="LDX41" s="177"/>
      <c r="LDY41" s="120"/>
      <c r="LDZ41" s="177"/>
      <c r="LEA41" s="120"/>
      <c r="LEB41" s="177"/>
      <c r="LEC41" s="120"/>
      <c r="LED41" s="177"/>
      <c r="LEE41" s="120"/>
      <c r="LEF41" s="177"/>
      <c r="LEG41" s="120"/>
      <c r="LEH41" s="177"/>
      <c r="LEI41" s="120"/>
      <c r="LEJ41" s="177"/>
      <c r="LEK41" s="120"/>
      <c r="LEL41" s="177"/>
      <c r="LEM41" s="120"/>
      <c r="LEN41" s="177"/>
      <c r="LEO41" s="120"/>
      <c r="LEP41" s="177"/>
      <c r="LEQ41" s="120"/>
      <c r="LER41" s="177"/>
      <c r="LES41" s="120"/>
      <c r="LET41" s="177"/>
      <c r="LEU41" s="120"/>
      <c r="LEV41" s="177"/>
      <c r="LEW41" s="120"/>
      <c r="LEX41" s="177"/>
      <c r="LEY41" s="120"/>
      <c r="LEZ41" s="177"/>
      <c r="LFA41" s="120"/>
      <c r="LFB41" s="177"/>
      <c r="LFC41" s="120"/>
      <c r="LFD41" s="177"/>
      <c r="LFE41" s="120"/>
      <c r="LFF41" s="177"/>
      <c r="LFG41" s="120"/>
      <c r="LFH41" s="177"/>
      <c r="LFI41" s="120"/>
      <c r="LFJ41" s="177"/>
      <c r="LFK41" s="120"/>
      <c r="LFL41" s="177"/>
      <c r="LFM41" s="120"/>
      <c r="LFN41" s="177"/>
      <c r="LFO41" s="120"/>
      <c r="LFP41" s="177"/>
      <c r="LFQ41" s="120"/>
      <c r="LFR41" s="177"/>
      <c r="LFS41" s="120"/>
      <c r="LFT41" s="177"/>
      <c r="LFU41" s="120"/>
      <c r="LFV41" s="177"/>
      <c r="LFW41" s="120"/>
      <c r="LFX41" s="177"/>
      <c r="LFY41" s="120"/>
      <c r="LFZ41" s="177"/>
      <c r="LGA41" s="120"/>
      <c r="LGB41" s="177"/>
      <c r="LGC41" s="120"/>
      <c r="LGD41" s="177"/>
      <c r="LGE41" s="120"/>
      <c r="LGF41" s="177"/>
      <c r="LGG41" s="120"/>
      <c r="LGH41" s="177"/>
      <c r="LGI41" s="120"/>
      <c r="LGJ41" s="177"/>
      <c r="LGK41" s="120"/>
      <c r="LGL41" s="177"/>
      <c r="LGM41" s="120"/>
      <c r="LGN41" s="177"/>
      <c r="LGO41" s="120"/>
      <c r="LGP41" s="177"/>
      <c r="LGQ41" s="120"/>
      <c r="LGR41" s="177"/>
      <c r="LGS41" s="120"/>
      <c r="LGT41" s="177"/>
      <c r="LGU41" s="120"/>
      <c r="LGV41" s="177"/>
      <c r="LGW41" s="120"/>
      <c r="LGX41" s="177"/>
      <c r="LGY41" s="120"/>
      <c r="LGZ41" s="177"/>
      <c r="LHA41" s="120"/>
      <c r="LHB41" s="177"/>
      <c r="LHC41" s="120"/>
      <c r="LHD41" s="177"/>
      <c r="LHE41" s="120"/>
      <c r="LHF41" s="177"/>
      <c r="LHG41" s="120"/>
      <c r="LHH41" s="177"/>
      <c r="LHI41" s="120"/>
      <c r="LHJ41" s="177"/>
      <c r="LHK41" s="120"/>
      <c r="LHL41" s="177"/>
      <c r="LHM41" s="120"/>
      <c r="LHN41" s="177"/>
      <c r="LHO41" s="120"/>
      <c r="LHP41" s="177"/>
      <c r="LHQ41" s="120"/>
      <c r="LHR41" s="177"/>
      <c r="LHS41" s="120"/>
      <c r="LHT41" s="177"/>
      <c r="LHU41" s="120"/>
      <c r="LHV41" s="177"/>
      <c r="LHW41" s="120"/>
      <c r="LHX41" s="177"/>
      <c r="LHY41" s="120"/>
      <c r="LHZ41" s="177"/>
      <c r="LIA41" s="120"/>
      <c r="LIB41" s="177"/>
      <c r="LIC41" s="120"/>
      <c r="LID41" s="177"/>
      <c r="LIE41" s="120"/>
      <c r="LIF41" s="177"/>
      <c r="LIG41" s="120"/>
      <c r="LIH41" s="177"/>
      <c r="LII41" s="120"/>
      <c r="LIJ41" s="177"/>
      <c r="LIK41" s="120"/>
      <c r="LIL41" s="177"/>
      <c r="LIM41" s="120"/>
      <c r="LIN41" s="177"/>
      <c r="LIO41" s="120"/>
      <c r="LIP41" s="177"/>
      <c r="LIQ41" s="120"/>
      <c r="LIR41" s="177"/>
      <c r="LIS41" s="120"/>
      <c r="LIT41" s="177"/>
      <c r="LIU41" s="120"/>
      <c r="LIV41" s="177"/>
      <c r="LIW41" s="120"/>
      <c r="LIX41" s="177"/>
      <c r="LIY41" s="120"/>
      <c r="LIZ41" s="177"/>
      <c r="LJA41" s="120"/>
      <c r="LJB41" s="177"/>
      <c r="LJC41" s="120"/>
      <c r="LJD41" s="177"/>
      <c r="LJE41" s="120"/>
      <c r="LJF41" s="177"/>
      <c r="LJG41" s="120"/>
      <c r="LJH41" s="177"/>
      <c r="LJI41" s="120"/>
      <c r="LJJ41" s="177"/>
      <c r="LJK41" s="120"/>
      <c r="LJL41" s="177"/>
      <c r="LJM41" s="120"/>
      <c r="LJN41" s="177"/>
      <c r="LJO41" s="120"/>
      <c r="LJP41" s="177"/>
      <c r="LJQ41" s="120"/>
      <c r="LJR41" s="177"/>
      <c r="LJS41" s="120"/>
      <c r="LJT41" s="177"/>
      <c r="LJU41" s="120"/>
      <c r="LJV41" s="177"/>
      <c r="LJW41" s="120"/>
      <c r="LJX41" s="177"/>
      <c r="LJY41" s="120"/>
      <c r="LJZ41" s="177"/>
      <c r="LKA41" s="120"/>
      <c r="LKB41" s="177"/>
      <c r="LKC41" s="120"/>
      <c r="LKD41" s="177"/>
      <c r="LKE41" s="120"/>
      <c r="LKF41" s="177"/>
      <c r="LKG41" s="120"/>
      <c r="LKH41" s="177"/>
      <c r="LKI41" s="120"/>
      <c r="LKJ41" s="177"/>
      <c r="LKK41" s="120"/>
      <c r="LKL41" s="177"/>
      <c r="LKM41" s="120"/>
      <c r="LKN41" s="177"/>
      <c r="LKO41" s="120"/>
      <c r="LKP41" s="177"/>
      <c r="LKQ41" s="120"/>
      <c r="LKR41" s="177"/>
      <c r="LKS41" s="120"/>
      <c r="LKT41" s="177"/>
      <c r="LKU41" s="120"/>
      <c r="LKV41" s="177"/>
      <c r="LKW41" s="120"/>
      <c r="LKX41" s="177"/>
      <c r="LKY41" s="120"/>
      <c r="LKZ41" s="177"/>
      <c r="LLA41" s="120"/>
      <c r="LLB41" s="177"/>
      <c r="LLC41" s="120"/>
      <c r="LLD41" s="177"/>
      <c r="LLE41" s="120"/>
      <c r="LLF41" s="177"/>
      <c r="LLG41" s="120"/>
      <c r="LLH41" s="177"/>
      <c r="LLI41" s="120"/>
      <c r="LLJ41" s="177"/>
      <c r="LLK41" s="120"/>
      <c r="LLL41" s="177"/>
      <c r="LLM41" s="120"/>
      <c r="LLN41" s="177"/>
      <c r="LLO41" s="120"/>
      <c r="LLP41" s="177"/>
      <c r="LLQ41" s="120"/>
      <c r="LLR41" s="177"/>
      <c r="LLS41" s="120"/>
      <c r="LLT41" s="177"/>
      <c r="LLU41" s="120"/>
      <c r="LLV41" s="177"/>
      <c r="LLW41" s="120"/>
      <c r="LLX41" s="177"/>
      <c r="LLY41" s="120"/>
      <c r="LLZ41" s="177"/>
      <c r="LMA41" s="120"/>
      <c r="LMB41" s="177"/>
      <c r="LMC41" s="120"/>
      <c r="LMD41" s="177"/>
      <c r="LME41" s="120"/>
      <c r="LMF41" s="177"/>
      <c r="LMG41" s="120"/>
      <c r="LMH41" s="177"/>
      <c r="LMI41" s="120"/>
      <c r="LMJ41" s="177"/>
      <c r="LMK41" s="120"/>
      <c r="LML41" s="177"/>
      <c r="LMM41" s="120"/>
      <c r="LMN41" s="177"/>
      <c r="LMO41" s="120"/>
      <c r="LMP41" s="177"/>
      <c r="LMQ41" s="120"/>
      <c r="LMR41" s="177"/>
      <c r="LMS41" s="120"/>
      <c r="LMT41" s="177"/>
      <c r="LMU41" s="120"/>
      <c r="LMV41" s="177"/>
      <c r="LMW41" s="120"/>
      <c r="LMX41" s="177"/>
      <c r="LMY41" s="120"/>
      <c r="LMZ41" s="177"/>
      <c r="LNA41" s="120"/>
      <c r="LNB41" s="177"/>
      <c r="LNC41" s="120"/>
      <c r="LND41" s="177"/>
      <c r="LNE41" s="120"/>
      <c r="LNF41" s="177"/>
      <c r="LNG41" s="120"/>
      <c r="LNH41" s="177"/>
      <c r="LNI41" s="120"/>
      <c r="LNJ41" s="177"/>
      <c r="LNK41" s="120"/>
      <c r="LNL41" s="177"/>
      <c r="LNM41" s="120"/>
      <c r="LNN41" s="177"/>
      <c r="LNO41" s="120"/>
      <c r="LNP41" s="177"/>
      <c r="LNQ41" s="120"/>
      <c r="LNR41" s="177"/>
      <c r="LNS41" s="120"/>
      <c r="LNT41" s="177"/>
      <c r="LNU41" s="120"/>
      <c r="LNV41" s="177"/>
      <c r="LNW41" s="120"/>
      <c r="LNX41" s="177"/>
      <c r="LNY41" s="120"/>
      <c r="LNZ41" s="177"/>
      <c r="LOA41" s="120"/>
      <c r="LOB41" s="177"/>
      <c r="LOC41" s="120"/>
      <c r="LOD41" s="177"/>
      <c r="LOE41" s="120"/>
      <c r="LOF41" s="177"/>
      <c r="LOG41" s="120"/>
      <c r="LOH41" s="177"/>
      <c r="LOI41" s="120"/>
      <c r="LOJ41" s="177"/>
      <c r="LOK41" s="120"/>
      <c r="LOL41" s="177"/>
      <c r="LOM41" s="120"/>
      <c r="LON41" s="177"/>
      <c r="LOO41" s="120"/>
      <c r="LOP41" s="177"/>
      <c r="LOQ41" s="120"/>
      <c r="LOR41" s="177"/>
      <c r="LOS41" s="120"/>
      <c r="LOT41" s="177"/>
      <c r="LOU41" s="120"/>
      <c r="LOV41" s="177"/>
      <c r="LOW41" s="120"/>
      <c r="LOX41" s="177"/>
      <c r="LOY41" s="120"/>
      <c r="LOZ41" s="177"/>
      <c r="LPA41" s="120"/>
      <c r="LPB41" s="177"/>
      <c r="LPC41" s="120"/>
      <c r="LPD41" s="177"/>
      <c r="LPE41" s="120"/>
      <c r="LPF41" s="177"/>
      <c r="LPG41" s="120"/>
      <c r="LPH41" s="177"/>
      <c r="LPI41" s="120"/>
      <c r="LPJ41" s="177"/>
      <c r="LPK41" s="120"/>
      <c r="LPL41" s="177"/>
      <c r="LPM41" s="120"/>
      <c r="LPN41" s="177"/>
      <c r="LPO41" s="120"/>
      <c r="LPP41" s="177"/>
      <c r="LPQ41" s="120"/>
      <c r="LPR41" s="177"/>
      <c r="LPS41" s="120"/>
      <c r="LPT41" s="177"/>
      <c r="LPU41" s="120"/>
      <c r="LPV41" s="177"/>
      <c r="LPW41" s="120"/>
      <c r="LPX41" s="177"/>
      <c r="LPY41" s="120"/>
      <c r="LPZ41" s="177"/>
      <c r="LQA41" s="120"/>
      <c r="LQB41" s="177"/>
      <c r="LQC41" s="120"/>
      <c r="LQD41" s="177"/>
      <c r="LQE41" s="120"/>
      <c r="LQF41" s="177"/>
      <c r="LQG41" s="120"/>
      <c r="LQH41" s="177"/>
      <c r="LQI41" s="120"/>
      <c r="LQJ41" s="177"/>
      <c r="LQK41" s="120"/>
      <c r="LQL41" s="177"/>
      <c r="LQM41" s="120"/>
      <c r="LQN41" s="177"/>
      <c r="LQO41" s="120"/>
      <c r="LQP41" s="177"/>
      <c r="LQQ41" s="120"/>
      <c r="LQR41" s="177"/>
      <c r="LQS41" s="120"/>
      <c r="LQT41" s="177"/>
      <c r="LQU41" s="120"/>
      <c r="LQV41" s="177"/>
      <c r="LQW41" s="120"/>
      <c r="LQX41" s="177"/>
      <c r="LQY41" s="120"/>
      <c r="LQZ41" s="177"/>
      <c r="LRA41" s="120"/>
      <c r="LRB41" s="177"/>
      <c r="LRC41" s="120"/>
      <c r="LRD41" s="177"/>
      <c r="LRE41" s="120"/>
      <c r="LRF41" s="177"/>
      <c r="LRG41" s="120"/>
      <c r="LRH41" s="177"/>
      <c r="LRI41" s="120"/>
      <c r="LRJ41" s="177"/>
      <c r="LRK41" s="120"/>
      <c r="LRL41" s="177"/>
      <c r="LRM41" s="120"/>
      <c r="LRN41" s="177"/>
      <c r="LRO41" s="120"/>
      <c r="LRP41" s="177"/>
      <c r="LRQ41" s="120"/>
      <c r="LRR41" s="177"/>
      <c r="LRS41" s="120"/>
      <c r="LRT41" s="177"/>
      <c r="LRU41" s="120"/>
      <c r="LRV41" s="177"/>
      <c r="LRW41" s="120"/>
      <c r="LRX41" s="177"/>
      <c r="LRY41" s="120"/>
      <c r="LRZ41" s="177"/>
      <c r="LSA41" s="120"/>
      <c r="LSB41" s="177"/>
      <c r="LSC41" s="120"/>
      <c r="LSD41" s="177"/>
      <c r="LSE41" s="120"/>
      <c r="LSF41" s="177"/>
      <c r="LSG41" s="120"/>
      <c r="LSH41" s="177"/>
      <c r="LSI41" s="120"/>
      <c r="LSJ41" s="177"/>
      <c r="LSK41" s="120"/>
      <c r="LSL41" s="177"/>
      <c r="LSM41" s="120"/>
      <c r="LSN41" s="177"/>
      <c r="LSO41" s="120"/>
      <c r="LSP41" s="177"/>
      <c r="LSQ41" s="120"/>
      <c r="LSR41" s="177"/>
      <c r="LSS41" s="120"/>
      <c r="LST41" s="177"/>
      <c r="LSU41" s="120"/>
      <c r="LSV41" s="177"/>
      <c r="LSW41" s="120"/>
      <c r="LSX41" s="177"/>
      <c r="LSY41" s="120"/>
      <c r="LSZ41" s="177"/>
      <c r="LTA41" s="120"/>
      <c r="LTB41" s="177"/>
      <c r="LTC41" s="120"/>
      <c r="LTD41" s="177"/>
      <c r="LTE41" s="120"/>
      <c r="LTF41" s="177"/>
      <c r="LTG41" s="120"/>
      <c r="LTH41" s="177"/>
      <c r="LTI41" s="120"/>
      <c r="LTJ41" s="177"/>
      <c r="LTK41" s="120"/>
      <c r="LTL41" s="177"/>
      <c r="LTM41" s="120"/>
      <c r="LTN41" s="177"/>
      <c r="LTO41" s="120"/>
      <c r="LTP41" s="177"/>
      <c r="LTQ41" s="120"/>
      <c r="LTR41" s="177"/>
      <c r="LTS41" s="120"/>
      <c r="LTT41" s="177"/>
      <c r="LTU41" s="120"/>
      <c r="LTV41" s="177"/>
      <c r="LTW41" s="120"/>
      <c r="LTX41" s="177"/>
      <c r="LTY41" s="120"/>
      <c r="LTZ41" s="177"/>
      <c r="LUA41" s="120"/>
      <c r="LUB41" s="177"/>
      <c r="LUC41" s="120"/>
      <c r="LUD41" s="177"/>
      <c r="LUE41" s="120"/>
      <c r="LUF41" s="177"/>
      <c r="LUG41" s="120"/>
      <c r="LUH41" s="177"/>
      <c r="LUI41" s="120"/>
      <c r="LUJ41" s="177"/>
      <c r="LUK41" s="120"/>
      <c r="LUL41" s="177"/>
      <c r="LUM41" s="120"/>
      <c r="LUN41" s="177"/>
      <c r="LUO41" s="120"/>
      <c r="LUP41" s="177"/>
      <c r="LUQ41" s="120"/>
      <c r="LUR41" s="177"/>
      <c r="LUS41" s="120"/>
      <c r="LUT41" s="177"/>
      <c r="LUU41" s="120"/>
      <c r="LUV41" s="177"/>
      <c r="LUW41" s="120"/>
      <c r="LUX41" s="177"/>
      <c r="LUY41" s="120"/>
      <c r="LUZ41" s="177"/>
      <c r="LVA41" s="120"/>
      <c r="LVB41" s="177"/>
      <c r="LVC41" s="120"/>
      <c r="LVD41" s="177"/>
      <c r="LVE41" s="120"/>
      <c r="LVF41" s="177"/>
      <c r="LVG41" s="120"/>
      <c r="LVH41" s="177"/>
      <c r="LVI41" s="120"/>
      <c r="LVJ41" s="177"/>
      <c r="LVK41" s="120"/>
      <c r="LVL41" s="177"/>
      <c r="LVM41" s="120"/>
      <c r="LVN41" s="177"/>
      <c r="LVO41" s="120"/>
      <c r="LVP41" s="177"/>
      <c r="LVQ41" s="120"/>
      <c r="LVR41" s="177"/>
      <c r="LVS41" s="120"/>
      <c r="LVT41" s="177"/>
      <c r="LVU41" s="120"/>
      <c r="LVV41" s="177"/>
      <c r="LVW41" s="120"/>
      <c r="LVX41" s="177"/>
      <c r="LVY41" s="120"/>
      <c r="LVZ41" s="177"/>
      <c r="LWA41" s="120"/>
      <c r="LWB41" s="177"/>
      <c r="LWC41" s="120"/>
      <c r="LWD41" s="177"/>
      <c r="LWE41" s="120"/>
      <c r="LWF41" s="177"/>
      <c r="LWG41" s="120"/>
      <c r="LWH41" s="177"/>
      <c r="LWI41" s="120"/>
      <c r="LWJ41" s="177"/>
      <c r="LWK41" s="120"/>
      <c r="LWL41" s="177"/>
      <c r="LWM41" s="120"/>
      <c r="LWN41" s="177"/>
      <c r="LWO41" s="120"/>
      <c r="LWP41" s="177"/>
      <c r="LWQ41" s="120"/>
      <c r="LWR41" s="177"/>
      <c r="LWS41" s="120"/>
      <c r="LWT41" s="177"/>
      <c r="LWU41" s="120"/>
      <c r="LWV41" s="177"/>
      <c r="LWW41" s="120"/>
      <c r="LWX41" s="177"/>
      <c r="LWY41" s="120"/>
      <c r="LWZ41" s="177"/>
      <c r="LXA41" s="120"/>
      <c r="LXB41" s="177"/>
      <c r="LXC41" s="120"/>
      <c r="LXD41" s="177"/>
      <c r="LXE41" s="120"/>
      <c r="LXF41" s="177"/>
      <c r="LXG41" s="120"/>
      <c r="LXH41" s="177"/>
      <c r="LXI41" s="120"/>
      <c r="LXJ41" s="177"/>
      <c r="LXK41" s="120"/>
      <c r="LXL41" s="177"/>
      <c r="LXM41" s="120"/>
      <c r="LXN41" s="177"/>
      <c r="LXO41" s="120"/>
      <c r="LXP41" s="177"/>
      <c r="LXQ41" s="120"/>
      <c r="LXR41" s="177"/>
      <c r="LXS41" s="120"/>
      <c r="LXT41" s="177"/>
      <c r="LXU41" s="120"/>
      <c r="LXV41" s="177"/>
      <c r="LXW41" s="120"/>
      <c r="LXX41" s="177"/>
      <c r="LXY41" s="120"/>
      <c r="LXZ41" s="177"/>
      <c r="LYA41" s="120"/>
      <c r="LYB41" s="177"/>
      <c r="LYC41" s="120"/>
      <c r="LYD41" s="177"/>
      <c r="LYE41" s="120"/>
      <c r="LYF41" s="177"/>
      <c r="LYG41" s="120"/>
      <c r="LYH41" s="177"/>
      <c r="LYI41" s="120"/>
      <c r="LYJ41" s="177"/>
      <c r="LYK41" s="120"/>
      <c r="LYL41" s="177"/>
      <c r="LYM41" s="120"/>
      <c r="LYN41" s="177"/>
      <c r="LYO41" s="120"/>
      <c r="LYP41" s="177"/>
      <c r="LYQ41" s="120"/>
      <c r="LYR41" s="177"/>
      <c r="LYS41" s="120"/>
      <c r="LYT41" s="177"/>
      <c r="LYU41" s="120"/>
      <c r="LYV41" s="177"/>
      <c r="LYW41" s="120"/>
      <c r="LYX41" s="177"/>
      <c r="LYY41" s="120"/>
      <c r="LYZ41" s="177"/>
      <c r="LZA41" s="120"/>
      <c r="LZB41" s="177"/>
      <c r="LZC41" s="120"/>
      <c r="LZD41" s="177"/>
      <c r="LZE41" s="120"/>
      <c r="LZF41" s="177"/>
      <c r="LZG41" s="120"/>
      <c r="LZH41" s="177"/>
      <c r="LZI41" s="120"/>
      <c r="LZJ41" s="177"/>
      <c r="LZK41" s="120"/>
      <c r="LZL41" s="177"/>
      <c r="LZM41" s="120"/>
      <c r="LZN41" s="177"/>
      <c r="LZO41" s="120"/>
      <c r="LZP41" s="177"/>
      <c r="LZQ41" s="120"/>
      <c r="LZR41" s="177"/>
      <c r="LZS41" s="120"/>
      <c r="LZT41" s="177"/>
      <c r="LZU41" s="120"/>
      <c r="LZV41" s="177"/>
      <c r="LZW41" s="120"/>
      <c r="LZX41" s="177"/>
      <c r="LZY41" s="120"/>
      <c r="LZZ41" s="177"/>
      <c r="MAA41" s="120"/>
      <c r="MAB41" s="177"/>
      <c r="MAC41" s="120"/>
      <c r="MAD41" s="177"/>
      <c r="MAE41" s="120"/>
      <c r="MAF41" s="177"/>
      <c r="MAG41" s="120"/>
      <c r="MAH41" s="177"/>
      <c r="MAI41" s="120"/>
      <c r="MAJ41" s="177"/>
      <c r="MAK41" s="120"/>
      <c r="MAL41" s="177"/>
      <c r="MAM41" s="120"/>
      <c r="MAN41" s="177"/>
      <c r="MAO41" s="120"/>
      <c r="MAP41" s="177"/>
      <c r="MAQ41" s="120"/>
      <c r="MAR41" s="177"/>
      <c r="MAS41" s="120"/>
      <c r="MAT41" s="177"/>
      <c r="MAU41" s="120"/>
      <c r="MAV41" s="177"/>
      <c r="MAW41" s="120"/>
      <c r="MAX41" s="177"/>
      <c r="MAY41" s="120"/>
      <c r="MAZ41" s="177"/>
      <c r="MBA41" s="120"/>
      <c r="MBB41" s="177"/>
      <c r="MBC41" s="120"/>
      <c r="MBD41" s="177"/>
      <c r="MBE41" s="120"/>
      <c r="MBF41" s="177"/>
      <c r="MBG41" s="120"/>
      <c r="MBH41" s="177"/>
      <c r="MBI41" s="120"/>
      <c r="MBJ41" s="177"/>
      <c r="MBK41" s="120"/>
      <c r="MBL41" s="177"/>
      <c r="MBM41" s="120"/>
      <c r="MBN41" s="177"/>
      <c r="MBO41" s="120"/>
      <c r="MBP41" s="177"/>
      <c r="MBQ41" s="120"/>
      <c r="MBR41" s="177"/>
      <c r="MBS41" s="120"/>
      <c r="MBT41" s="177"/>
      <c r="MBU41" s="120"/>
      <c r="MBV41" s="177"/>
      <c r="MBW41" s="120"/>
      <c r="MBX41" s="177"/>
      <c r="MBY41" s="120"/>
      <c r="MBZ41" s="177"/>
      <c r="MCA41" s="120"/>
      <c r="MCB41" s="177"/>
      <c r="MCC41" s="120"/>
      <c r="MCD41" s="177"/>
      <c r="MCE41" s="120"/>
      <c r="MCF41" s="177"/>
      <c r="MCG41" s="120"/>
      <c r="MCH41" s="177"/>
      <c r="MCI41" s="120"/>
      <c r="MCJ41" s="177"/>
      <c r="MCK41" s="120"/>
      <c r="MCL41" s="177"/>
      <c r="MCM41" s="120"/>
      <c r="MCN41" s="177"/>
      <c r="MCO41" s="120"/>
      <c r="MCP41" s="177"/>
      <c r="MCQ41" s="120"/>
      <c r="MCR41" s="177"/>
      <c r="MCS41" s="120"/>
      <c r="MCT41" s="177"/>
      <c r="MCU41" s="120"/>
      <c r="MCV41" s="177"/>
      <c r="MCW41" s="120"/>
      <c r="MCX41" s="177"/>
      <c r="MCY41" s="120"/>
      <c r="MCZ41" s="177"/>
      <c r="MDA41" s="120"/>
      <c r="MDB41" s="177"/>
      <c r="MDC41" s="120"/>
      <c r="MDD41" s="177"/>
      <c r="MDE41" s="120"/>
      <c r="MDF41" s="177"/>
      <c r="MDG41" s="120"/>
      <c r="MDH41" s="177"/>
      <c r="MDI41" s="120"/>
      <c r="MDJ41" s="177"/>
      <c r="MDK41" s="120"/>
      <c r="MDL41" s="177"/>
      <c r="MDM41" s="120"/>
      <c r="MDN41" s="177"/>
      <c r="MDO41" s="120"/>
      <c r="MDP41" s="177"/>
      <c r="MDQ41" s="120"/>
      <c r="MDR41" s="177"/>
      <c r="MDS41" s="120"/>
      <c r="MDT41" s="177"/>
      <c r="MDU41" s="120"/>
      <c r="MDV41" s="177"/>
      <c r="MDW41" s="120"/>
      <c r="MDX41" s="177"/>
      <c r="MDY41" s="120"/>
      <c r="MDZ41" s="177"/>
      <c r="MEA41" s="120"/>
      <c r="MEB41" s="177"/>
      <c r="MEC41" s="120"/>
      <c r="MED41" s="177"/>
      <c r="MEE41" s="120"/>
      <c r="MEF41" s="177"/>
      <c r="MEG41" s="120"/>
      <c r="MEH41" s="177"/>
      <c r="MEI41" s="120"/>
      <c r="MEJ41" s="177"/>
      <c r="MEK41" s="120"/>
      <c r="MEL41" s="177"/>
      <c r="MEM41" s="120"/>
      <c r="MEN41" s="177"/>
      <c r="MEO41" s="120"/>
      <c r="MEP41" s="177"/>
      <c r="MEQ41" s="120"/>
      <c r="MER41" s="177"/>
      <c r="MES41" s="120"/>
      <c r="MET41" s="177"/>
      <c r="MEU41" s="120"/>
      <c r="MEV41" s="177"/>
      <c r="MEW41" s="120"/>
      <c r="MEX41" s="177"/>
      <c r="MEY41" s="120"/>
      <c r="MEZ41" s="177"/>
      <c r="MFA41" s="120"/>
      <c r="MFB41" s="177"/>
      <c r="MFC41" s="120"/>
      <c r="MFD41" s="177"/>
      <c r="MFE41" s="120"/>
      <c r="MFF41" s="177"/>
      <c r="MFG41" s="120"/>
      <c r="MFH41" s="177"/>
      <c r="MFI41" s="120"/>
      <c r="MFJ41" s="177"/>
      <c r="MFK41" s="120"/>
      <c r="MFL41" s="177"/>
      <c r="MFM41" s="120"/>
      <c r="MFN41" s="177"/>
      <c r="MFO41" s="120"/>
      <c r="MFP41" s="177"/>
      <c r="MFQ41" s="120"/>
      <c r="MFR41" s="177"/>
      <c r="MFS41" s="120"/>
      <c r="MFT41" s="177"/>
      <c r="MFU41" s="120"/>
      <c r="MFV41" s="177"/>
      <c r="MFW41" s="120"/>
      <c r="MFX41" s="177"/>
      <c r="MFY41" s="120"/>
      <c r="MFZ41" s="177"/>
      <c r="MGA41" s="120"/>
      <c r="MGB41" s="177"/>
      <c r="MGC41" s="120"/>
      <c r="MGD41" s="177"/>
      <c r="MGE41" s="120"/>
      <c r="MGF41" s="177"/>
      <c r="MGG41" s="120"/>
      <c r="MGH41" s="177"/>
      <c r="MGI41" s="120"/>
      <c r="MGJ41" s="177"/>
      <c r="MGK41" s="120"/>
      <c r="MGL41" s="177"/>
      <c r="MGM41" s="120"/>
      <c r="MGN41" s="177"/>
      <c r="MGO41" s="120"/>
      <c r="MGP41" s="177"/>
      <c r="MGQ41" s="120"/>
      <c r="MGR41" s="177"/>
      <c r="MGS41" s="120"/>
      <c r="MGT41" s="177"/>
      <c r="MGU41" s="120"/>
      <c r="MGV41" s="177"/>
      <c r="MGW41" s="120"/>
      <c r="MGX41" s="177"/>
      <c r="MGY41" s="120"/>
      <c r="MGZ41" s="177"/>
      <c r="MHA41" s="120"/>
      <c r="MHB41" s="177"/>
      <c r="MHC41" s="120"/>
      <c r="MHD41" s="177"/>
      <c r="MHE41" s="120"/>
      <c r="MHF41" s="177"/>
      <c r="MHG41" s="120"/>
      <c r="MHH41" s="177"/>
      <c r="MHI41" s="120"/>
      <c r="MHJ41" s="177"/>
      <c r="MHK41" s="120"/>
      <c r="MHL41" s="177"/>
      <c r="MHM41" s="120"/>
      <c r="MHN41" s="177"/>
      <c r="MHO41" s="120"/>
      <c r="MHP41" s="177"/>
      <c r="MHQ41" s="120"/>
      <c r="MHR41" s="177"/>
      <c r="MHS41" s="120"/>
      <c r="MHT41" s="177"/>
      <c r="MHU41" s="120"/>
      <c r="MHV41" s="177"/>
      <c r="MHW41" s="120"/>
      <c r="MHX41" s="177"/>
      <c r="MHY41" s="120"/>
      <c r="MHZ41" s="177"/>
      <c r="MIA41" s="120"/>
      <c r="MIB41" s="177"/>
      <c r="MIC41" s="120"/>
      <c r="MID41" s="177"/>
      <c r="MIE41" s="120"/>
      <c r="MIF41" s="177"/>
      <c r="MIG41" s="120"/>
      <c r="MIH41" s="177"/>
      <c r="MII41" s="120"/>
      <c r="MIJ41" s="177"/>
      <c r="MIK41" s="120"/>
      <c r="MIL41" s="177"/>
      <c r="MIM41" s="120"/>
      <c r="MIN41" s="177"/>
      <c r="MIO41" s="120"/>
      <c r="MIP41" s="177"/>
      <c r="MIQ41" s="120"/>
      <c r="MIR41" s="177"/>
      <c r="MIS41" s="120"/>
      <c r="MIT41" s="177"/>
      <c r="MIU41" s="120"/>
      <c r="MIV41" s="177"/>
      <c r="MIW41" s="120"/>
      <c r="MIX41" s="177"/>
      <c r="MIY41" s="120"/>
      <c r="MIZ41" s="177"/>
      <c r="MJA41" s="120"/>
      <c r="MJB41" s="177"/>
      <c r="MJC41" s="120"/>
      <c r="MJD41" s="177"/>
      <c r="MJE41" s="120"/>
      <c r="MJF41" s="177"/>
      <c r="MJG41" s="120"/>
      <c r="MJH41" s="177"/>
      <c r="MJI41" s="120"/>
      <c r="MJJ41" s="177"/>
      <c r="MJK41" s="120"/>
      <c r="MJL41" s="177"/>
      <c r="MJM41" s="120"/>
      <c r="MJN41" s="177"/>
      <c r="MJO41" s="120"/>
      <c r="MJP41" s="177"/>
      <c r="MJQ41" s="120"/>
      <c r="MJR41" s="177"/>
      <c r="MJS41" s="120"/>
      <c r="MJT41" s="177"/>
      <c r="MJU41" s="120"/>
      <c r="MJV41" s="177"/>
      <c r="MJW41" s="120"/>
      <c r="MJX41" s="177"/>
      <c r="MJY41" s="120"/>
      <c r="MJZ41" s="177"/>
      <c r="MKA41" s="120"/>
      <c r="MKB41" s="177"/>
      <c r="MKC41" s="120"/>
      <c r="MKD41" s="177"/>
      <c r="MKE41" s="120"/>
      <c r="MKF41" s="177"/>
      <c r="MKG41" s="120"/>
      <c r="MKH41" s="177"/>
      <c r="MKI41" s="120"/>
      <c r="MKJ41" s="177"/>
      <c r="MKK41" s="120"/>
      <c r="MKL41" s="177"/>
      <c r="MKM41" s="120"/>
      <c r="MKN41" s="177"/>
      <c r="MKO41" s="120"/>
      <c r="MKP41" s="177"/>
      <c r="MKQ41" s="120"/>
      <c r="MKR41" s="177"/>
      <c r="MKS41" s="120"/>
      <c r="MKT41" s="177"/>
      <c r="MKU41" s="120"/>
      <c r="MKV41" s="177"/>
      <c r="MKW41" s="120"/>
      <c r="MKX41" s="177"/>
      <c r="MKY41" s="120"/>
      <c r="MKZ41" s="177"/>
      <c r="MLA41" s="120"/>
      <c r="MLB41" s="177"/>
      <c r="MLC41" s="120"/>
      <c r="MLD41" s="177"/>
      <c r="MLE41" s="120"/>
      <c r="MLF41" s="177"/>
      <c r="MLG41" s="120"/>
      <c r="MLH41" s="177"/>
      <c r="MLI41" s="120"/>
      <c r="MLJ41" s="177"/>
      <c r="MLK41" s="120"/>
      <c r="MLL41" s="177"/>
      <c r="MLM41" s="120"/>
      <c r="MLN41" s="177"/>
      <c r="MLO41" s="120"/>
      <c r="MLP41" s="177"/>
      <c r="MLQ41" s="120"/>
      <c r="MLR41" s="177"/>
      <c r="MLS41" s="120"/>
      <c r="MLT41" s="177"/>
      <c r="MLU41" s="120"/>
      <c r="MLV41" s="177"/>
      <c r="MLW41" s="120"/>
      <c r="MLX41" s="177"/>
      <c r="MLY41" s="120"/>
      <c r="MLZ41" s="177"/>
      <c r="MMA41" s="120"/>
      <c r="MMB41" s="177"/>
      <c r="MMC41" s="120"/>
      <c r="MMD41" s="177"/>
      <c r="MME41" s="120"/>
      <c r="MMF41" s="177"/>
      <c r="MMG41" s="120"/>
      <c r="MMH41" s="177"/>
      <c r="MMI41" s="120"/>
      <c r="MMJ41" s="177"/>
      <c r="MMK41" s="120"/>
      <c r="MML41" s="177"/>
      <c r="MMM41" s="120"/>
      <c r="MMN41" s="177"/>
      <c r="MMO41" s="120"/>
      <c r="MMP41" s="177"/>
      <c r="MMQ41" s="120"/>
      <c r="MMR41" s="177"/>
      <c r="MMS41" s="120"/>
      <c r="MMT41" s="177"/>
      <c r="MMU41" s="120"/>
      <c r="MMV41" s="177"/>
      <c r="MMW41" s="120"/>
      <c r="MMX41" s="177"/>
      <c r="MMY41" s="120"/>
      <c r="MMZ41" s="177"/>
      <c r="MNA41" s="120"/>
      <c r="MNB41" s="177"/>
      <c r="MNC41" s="120"/>
      <c r="MND41" s="177"/>
      <c r="MNE41" s="120"/>
      <c r="MNF41" s="177"/>
      <c r="MNG41" s="120"/>
      <c r="MNH41" s="177"/>
      <c r="MNI41" s="120"/>
      <c r="MNJ41" s="177"/>
      <c r="MNK41" s="120"/>
      <c r="MNL41" s="177"/>
      <c r="MNM41" s="120"/>
      <c r="MNN41" s="177"/>
      <c r="MNO41" s="120"/>
      <c r="MNP41" s="177"/>
      <c r="MNQ41" s="120"/>
      <c r="MNR41" s="177"/>
      <c r="MNS41" s="120"/>
      <c r="MNT41" s="177"/>
      <c r="MNU41" s="120"/>
      <c r="MNV41" s="177"/>
      <c r="MNW41" s="120"/>
      <c r="MNX41" s="177"/>
      <c r="MNY41" s="120"/>
      <c r="MNZ41" s="177"/>
      <c r="MOA41" s="120"/>
      <c r="MOB41" s="177"/>
      <c r="MOC41" s="120"/>
      <c r="MOD41" s="177"/>
      <c r="MOE41" s="120"/>
      <c r="MOF41" s="177"/>
      <c r="MOG41" s="120"/>
      <c r="MOH41" s="177"/>
      <c r="MOI41" s="120"/>
      <c r="MOJ41" s="177"/>
      <c r="MOK41" s="120"/>
      <c r="MOL41" s="177"/>
      <c r="MOM41" s="120"/>
      <c r="MON41" s="177"/>
      <c r="MOO41" s="120"/>
      <c r="MOP41" s="177"/>
      <c r="MOQ41" s="120"/>
      <c r="MOR41" s="177"/>
      <c r="MOS41" s="120"/>
      <c r="MOT41" s="177"/>
      <c r="MOU41" s="120"/>
      <c r="MOV41" s="177"/>
      <c r="MOW41" s="120"/>
      <c r="MOX41" s="177"/>
      <c r="MOY41" s="120"/>
      <c r="MOZ41" s="177"/>
      <c r="MPA41" s="120"/>
      <c r="MPB41" s="177"/>
      <c r="MPC41" s="120"/>
      <c r="MPD41" s="177"/>
      <c r="MPE41" s="120"/>
      <c r="MPF41" s="177"/>
      <c r="MPG41" s="120"/>
      <c r="MPH41" s="177"/>
      <c r="MPI41" s="120"/>
      <c r="MPJ41" s="177"/>
      <c r="MPK41" s="120"/>
      <c r="MPL41" s="177"/>
      <c r="MPM41" s="120"/>
      <c r="MPN41" s="177"/>
      <c r="MPO41" s="120"/>
      <c r="MPP41" s="177"/>
      <c r="MPQ41" s="120"/>
      <c r="MPR41" s="177"/>
      <c r="MPS41" s="120"/>
      <c r="MPT41" s="177"/>
      <c r="MPU41" s="120"/>
      <c r="MPV41" s="177"/>
      <c r="MPW41" s="120"/>
      <c r="MPX41" s="177"/>
      <c r="MPY41" s="120"/>
      <c r="MPZ41" s="177"/>
      <c r="MQA41" s="120"/>
      <c r="MQB41" s="177"/>
      <c r="MQC41" s="120"/>
      <c r="MQD41" s="177"/>
      <c r="MQE41" s="120"/>
      <c r="MQF41" s="177"/>
      <c r="MQG41" s="120"/>
      <c r="MQH41" s="177"/>
      <c r="MQI41" s="120"/>
      <c r="MQJ41" s="177"/>
      <c r="MQK41" s="120"/>
      <c r="MQL41" s="177"/>
      <c r="MQM41" s="120"/>
      <c r="MQN41" s="177"/>
      <c r="MQO41" s="120"/>
      <c r="MQP41" s="177"/>
      <c r="MQQ41" s="120"/>
      <c r="MQR41" s="177"/>
      <c r="MQS41" s="120"/>
      <c r="MQT41" s="177"/>
      <c r="MQU41" s="120"/>
      <c r="MQV41" s="177"/>
      <c r="MQW41" s="120"/>
      <c r="MQX41" s="177"/>
      <c r="MQY41" s="120"/>
      <c r="MQZ41" s="177"/>
      <c r="MRA41" s="120"/>
      <c r="MRB41" s="177"/>
      <c r="MRC41" s="120"/>
      <c r="MRD41" s="177"/>
      <c r="MRE41" s="120"/>
      <c r="MRF41" s="177"/>
      <c r="MRG41" s="120"/>
      <c r="MRH41" s="177"/>
      <c r="MRI41" s="120"/>
      <c r="MRJ41" s="177"/>
      <c r="MRK41" s="120"/>
      <c r="MRL41" s="177"/>
      <c r="MRM41" s="120"/>
      <c r="MRN41" s="177"/>
      <c r="MRO41" s="120"/>
      <c r="MRP41" s="177"/>
      <c r="MRQ41" s="120"/>
      <c r="MRR41" s="177"/>
      <c r="MRS41" s="120"/>
      <c r="MRT41" s="177"/>
      <c r="MRU41" s="120"/>
      <c r="MRV41" s="177"/>
      <c r="MRW41" s="120"/>
      <c r="MRX41" s="177"/>
      <c r="MRY41" s="120"/>
      <c r="MRZ41" s="177"/>
      <c r="MSA41" s="120"/>
      <c r="MSB41" s="177"/>
      <c r="MSC41" s="120"/>
      <c r="MSD41" s="177"/>
      <c r="MSE41" s="120"/>
      <c r="MSF41" s="177"/>
      <c r="MSG41" s="120"/>
      <c r="MSH41" s="177"/>
      <c r="MSI41" s="120"/>
      <c r="MSJ41" s="177"/>
      <c r="MSK41" s="120"/>
      <c r="MSL41" s="177"/>
      <c r="MSM41" s="120"/>
      <c r="MSN41" s="177"/>
      <c r="MSO41" s="120"/>
      <c r="MSP41" s="177"/>
      <c r="MSQ41" s="120"/>
      <c r="MSR41" s="177"/>
      <c r="MSS41" s="120"/>
      <c r="MST41" s="177"/>
      <c r="MSU41" s="120"/>
      <c r="MSV41" s="177"/>
      <c r="MSW41" s="120"/>
      <c r="MSX41" s="177"/>
      <c r="MSY41" s="120"/>
      <c r="MSZ41" s="177"/>
      <c r="MTA41" s="120"/>
      <c r="MTB41" s="177"/>
      <c r="MTC41" s="120"/>
      <c r="MTD41" s="177"/>
      <c r="MTE41" s="120"/>
      <c r="MTF41" s="177"/>
      <c r="MTG41" s="120"/>
      <c r="MTH41" s="177"/>
      <c r="MTI41" s="120"/>
      <c r="MTJ41" s="177"/>
      <c r="MTK41" s="120"/>
      <c r="MTL41" s="177"/>
      <c r="MTM41" s="120"/>
      <c r="MTN41" s="177"/>
      <c r="MTO41" s="120"/>
      <c r="MTP41" s="177"/>
      <c r="MTQ41" s="120"/>
      <c r="MTR41" s="177"/>
      <c r="MTS41" s="120"/>
      <c r="MTT41" s="177"/>
      <c r="MTU41" s="120"/>
      <c r="MTV41" s="177"/>
      <c r="MTW41" s="120"/>
      <c r="MTX41" s="177"/>
      <c r="MTY41" s="120"/>
      <c r="MTZ41" s="177"/>
      <c r="MUA41" s="120"/>
      <c r="MUB41" s="177"/>
      <c r="MUC41" s="120"/>
      <c r="MUD41" s="177"/>
      <c r="MUE41" s="120"/>
      <c r="MUF41" s="177"/>
      <c r="MUG41" s="120"/>
      <c r="MUH41" s="177"/>
      <c r="MUI41" s="120"/>
      <c r="MUJ41" s="177"/>
      <c r="MUK41" s="120"/>
      <c r="MUL41" s="177"/>
      <c r="MUM41" s="120"/>
      <c r="MUN41" s="177"/>
      <c r="MUO41" s="120"/>
      <c r="MUP41" s="177"/>
      <c r="MUQ41" s="120"/>
      <c r="MUR41" s="177"/>
      <c r="MUS41" s="120"/>
      <c r="MUT41" s="177"/>
      <c r="MUU41" s="120"/>
      <c r="MUV41" s="177"/>
      <c r="MUW41" s="120"/>
      <c r="MUX41" s="177"/>
      <c r="MUY41" s="120"/>
      <c r="MUZ41" s="177"/>
      <c r="MVA41" s="120"/>
      <c r="MVB41" s="177"/>
      <c r="MVC41" s="120"/>
      <c r="MVD41" s="177"/>
      <c r="MVE41" s="120"/>
      <c r="MVF41" s="177"/>
      <c r="MVG41" s="120"/>
      <c r="MVH41" s="177"/>
      <c r="MVI41" s="120"/>
      <c r="MVJ41" s="177"/>
      <c r="MVK41" s="120"/>
      <c r="MVL41" s="177"/>
      <c r="MVM41" s="120"/>
      <c r="MVN41" s="177"/>
      <c r="MVO41" s="120"/>
      <c r="MVP41" s="177"/>
      <c r="MVQ41" s="120"/>
      <c r="MVR41" s="177"/>
      <c r="MVS41" s="120"/>
      <c r="MVT41" s="177"/>
      <c r="MVU41" s="120"/>
      <c r="MVV41" s="177"/>
      <c r="MVW41" s="120"/>
      <c r="MVX41" s="177"/>
      <c r="MVY41" s="120"/>
      <c r="MVZ41" s="177"/>
      <c r="MWA41" s="120"/>
      <c r="MWB41" s="177"/>
      <c r="MWC41" s="120"/>
      <c r="MWD41" s="177"/>
      <c r="MWE41" s="120"/>
      <c r="MWF41" s="177"/>
      <c r="MWG41" s="120"/>
      <c r="MWH41" s="177"/>
      <c r="MWI41" s="120"/>
      <c r="MWJ41" s="177"/>
      <c r="MWK41" s="120"/>
      <c r="MWL41" s="177"/>
      <c r="MWM41" s="120"/>
      <c r="MWN41" s="177"/>
      <c r="MWO41" s="120"/>
      <c r="MWP41" s="177"/>
      <c r="MWQ41" s="120"/>
      <c r="MWR41" s="177"/>
      <c r="MWS41" s="120"/>
      <c r="MWT41" s="177"/>
      <c r="MWU41" s="120"/>
      <c r="MWV41" s="177"/>
      <c r="MWW41" s="120"/>
      <c r="MWX41" s="177"/>
      <c r="MWY41" s="120"/>
      <c r="MWZ41" s="177"/>
      <c r="MXA41" s="120"/>
      <c r="MXB41" s="177"/>
      <c r="MXC41" s="120"/>
      <c r="MXD41" s="177"/>
      <c r="MXE41" s="120"/>
      <c r="MXF41" s="177"/>
      <c r="MXG41" s="120"/>
      <c r="MXH41" s="177"/>
      <c r="MXI41" s="120"/>
      <c r="MXJ41" s="177"/>
      <c r="MXK41" s="120"/>
      <c r="MXL41" s="177"/>
      <c r="MXM41" s="120"/>
      <c r="MXN41" s="177"/>
      <c r="MXO41" s="120"/>
      <c r="MXP41" s="177"/>
      <c r="MXQ41" s="120"/>
      <c r="MXR41" s="177"/>
      <c r="MXS41" s="120"/>
      <c r="MXT41" s="177"/>
      <c r="MXU41" s="120"/>
      <c r="MXV41" s="177"/>
      <c r="MXW41" s="120"/>
      <c r="MXX41" s="177"/>
      <c r="MXY41" s="120"/>
      <c r="MXZ41" s="177"/>
      <c r="MYA41" s="120"/>
      <c r="MYB41" s="177"/>
      <c r="MYC41" s="120"/>
      <c r="MYD41" s="177"/>
      <c r="MYE41" s="120"/>
      <c r="MYF41" s="177"/>
      <c r="MYG41" s="120"/>
      <c r="MYH41" s="177"/>
      <c r="MYI41" s="120"/>
      <c r="MYJ41" s="177"/>
      <c r="MYK41" s="120"/>
      <c r="MYL41" s="177"/>
      <c r="MYM41" s="120"/>
      <c r="MYN41" s="177"/>
      <c r="MYO41" s="120"/>
      <c r="MYP41" s="177"/>
      <c r="MYQ41" s="120"/>
      <c r="MYR41" s="177"/>
      <c r="MYS41" s="120"/>
      <c r="MYT41" s="177"/>
      <c r="MYU41" s="120"/>
      <c r="MYV41" s="177"/>
      <c r="MYW41" s="120"/>
      <c r="MYX41" s="177"/>
      <c r="MYY41" s="120"/>
      <c r="MYZ41" s="177"/>
      <c r="MZA41" s="120"/>
      <c r="MZB41" s="177"/>
      <c r="MZC41" s="120"/>
      <c r="MZD41" s="177"/>
      <c r="MZE41" s="120"/>
      <c r="MZF41" s="177"/>
      <c r="MZG41" s="120"/>
      <c r="MZH41" s="177"/>
      <c r="MZI41" s="120"/>
      <c r="MZJ41" s="177"/>
      <c r="MZK41" s="120"/>
      <c r="MZL41" s="177"/>
      <c r="MZM41" s="120"/>
      <c r="MZN41" s="177"/>
      <c r="MZO41" s="120"/>
      <c r="MZP41" s="177"/>
      <c r="MZQ41" s="120"/>
      <c r="MZR41" s="177"/>
      <c r="MZS41" s="120"/>
      <c r="MZT41" s="177"/>
      <c r="MZU41" s="120"/>
      <c r="MZV41" s="177"/>
      <c r="MZW41" s="120"/>
      <c r="MZX41" s="177"/>
      <c r="MZY41" s="120"/>
      <c r="MZZ41" s="177"/>
      <c r="NAA41" s="120"/>
      <c r="NAB41" s="177"/>
      <c r="NAC41" s="120"/>
      <c r="NAD41" s="177"/>
      <c r="NAE41" s="120"/>
      <c r="NAF41" s="177"/>
      <c r="NAG41" s="120"/>
      <c r="NAH41" s="177"/>
      <c r="NAI41" s="120"/>
      <c r="NAJ41" s="177"/>
      <c r="NAK41" s="120"/>
      <c r="NAL41" s="177"/>
      <c r="NAM41" s="120"/>
      <c r="NAN41" s="177"/>
      <c r="NAO41" s="120"/>
      <c r="NAP41" s="177"/>
      <c r="NAQ41" s="120"/>
      <c r="NAR41" s="177"/>
      <c r="NAS41" s="120"/>
      <c r="NAT41" s="177"/>
      <c r="NAU41" s="120"/>
      <c r="NAV41" s="177"/>
      <c r="NAW41" s="120"/>
      <c r="NAX41" s="177"/>
      <c r="NAY41" s="120"/>
      <c r="NAZ41" s="177"/>
      <c r="NBA41" s="120"/>
      <c r="NBB41" s="177"/>
      <c r="NBC41" s="120"/>
      <c r="NBD41" s="177"/>
      <c r="NBE41" s="120"/>
      <c r="NBF41" s="177"/>
      <c r="NBG41" s="120"/>
      <c r="NBH41" s="177"/>
      <c r="NBI41" s="120"/>
      <c r="NBJ41" s="177"/>
      <c r="NBK41" s="120"/>
      <c r="NBL41" s="177"/>
      <c r="NBM41" s="120"/>
      <c r="NBN41" s="177"/>
      <c r="NBO41" s="120"/>
      <c r="NBP41" s="177"/>
      <c r="NBQ41" s="120"/>
      <c r="NBR41" s="177"/>
      <c r="NBS41" s="120"/>
      <c r="NBT41" s="177"/>
      <c r="NBU41" s="120"/>
      <c r="NBV41" s="177"/>
      <c r="NBW41" s="120"/>
      <c r="NBX41" s="177"/>
      <c r="NBY41" s="120"/>
      <c r="NBZ41" s="177"/>
      <c r="NCA41" s="120"/>
      <c r="NCB41" s="177"/>
      <c r="NCC41" s="120"/>
      <c r="NCD41" s="177"/>
      <c r="NCE41" s="120"/>
      <c r="NCF41" s="177"/>
      <c r="NCG41" s="120"/>
      <c r="NCH41" s="177"/>
      <c r="NCI41" s="120"/>
      <c r="NCJ41" s="177"/>
      <c r="NCK41" s="120"/>
      <c r="NCL41" s="177"/>
      <c r="NCM41" s="120"/>
      <c r="NCN41" s="177"/>
      <c r="NCO41" s="120"/>
      <c r="NCP41" s="177"/>
      <c r="NCQ41" s="120"/>
      <c r="NCR41" s="177"/>
      <c r="NCS41" s="120"/>
      <c r="NCT41" s="177"/>
      <c r="NCU41" s="120"/>
      <c r="NCV41" s="177"/>
      <c r="NCW41" s="120"/>
      <c r="NCX41" s="177"/>
      <c r="NCY41" s="120"/>
      <c r="NCZ41" s="177"/>
      <c r="NDA41" s="120"/>
      <c r="NDB41" s="177"/>
      <c r="NDC41" s="120"/>
      <c r="NDD41" s="177"/>
      <c r="NDE41" s="120"/>
      <c r="NDF41" s="177"/>
      <c r="NDG41" s="120"/>
      <c r="NDH41" s="177"/>
      <c r="NDI41" s="120"/>
      <c r="NDJ41" s="177"/>
      <c r="NDK41" s="120"/>
      <c r="NDL41" s="177"/>
      <c r="NDM41" s="120"/>
      <c r="NDN41" s="177"/>
      <c r="NDO41" s="120"/>
      <c r="NDP41" s="177"/>
      <c r="NDQ41" s="120"/>
      <c r="NDR41" s="177"/>
      <c r="NDS41" s="120"/>
      <c r="NDT41" s="177"/>
      <c r="NDU41" s="120"/>
      <c r="NDV41" s="177"/>
      <c r="NDW41" s="120"/>
      <c r="NDX41" s="177"/>
      <c r="NDY41" s="120"/>
      <c r="NDZ41" s="177"/>
      <c r="NEA41" s="120"/>
      <c r="NEB41" s="177"/>
      <c r="NEC41" s="120"/>
      <c r="NED41" s="177"/>
      <c r="NEE41" s="120"/>
      <c r="NEF41" s="177"/>
      <c r="NEG41" s="120"/>
      <c r="NEH41" s="177"/>
      <c r="NEI41" s="120"/>
      <c r="NEJ41" s="177"/>
      <c r="NEK41" s="120"/>
      <c r="NEL41" s="177"/>
      <c r="NEM41" s="120"/>
      <c r="NEN41" s="177"/>
      <c r="NEO41" s="120"/>
      <c r="NEP41" s="177"/>
      <c r="NEQ41" s="120"/>
      <c r="NER41" s="177"/>
      <c r="NES41" s="120"/>
      <c r="NET41" s="177"/>
      <c r="NEU41" s="120"/>
      <c r="NEV41" s="177"/>
      <c r="NEW41" s="120"/>
      <c r="NEX41" s="177"/>
      <c r="NEY41" s="120"/>
      <c r="NEZ41" s="177"/>
      <c r="NFA41" s="120"/>
      <c r="NFB41" s="177"/>
      <c r="NFC41" s="120"/>
      <c r="NFD41" s="177"/>
      <c r="NFE41" s="120"/>
      <c r="NFF41" s="177"/>
      <c r="NFG41" s="120"/>
      <c r="NFH41" s="177"/>
      <c r="NFI41" s="120"/>
      <c r="NFJ41" s="177"/>
      <c r="NFK41" s="120"/>
      <c r="NFL41" s="177"/>
      <c r="NFM41" s="120"/>
      <c r="NFN41" s="177"/>
      <c r="NFO41" s="120"/>
      <c r="NFP41" s="177"/>
      <c r="NFQ41" s="120"/>
      <c r="NFR41" s="177"/>
      <c r="NFS41" s="120"/>
      <c r="NFT41" s="177"/>
      <c r="NFU41" s="120"/>
      <c r="NFV41" s="177"/>
      <c r="NFW41" s="120"/>
      <c r="NFX41" s="177"/>
      <c r="NFY41" s="120"/>
      <c r="NFZ41" s="177"/>
      <c r="NGA41" s="120"/>
      <c r="NGB41" s="177"/>
      <c r="NGC41" s="120"/>
      <c r="NGD41" s="177"/>
      <c r="NGE41" s="120"/>
      <c r="NGF41" s="177"/>
      <c r="NGG41" s="120"/>
      <c r="NGH41" s="177"/>
      <c r="NGI41" s="120"/>
      <c r="NGJ41" s="177"/>
      <c r="NGK41" s="120"/>
      <c r="NGL41" s="177"/>
      <c r="NGM41" s="120"/>
      <c r="NGN41" s="177"/>
      <c r="NGO41" s="120"/>
      <c r="NGP41" s="177"/>
      <c r="NGQ41" s="120"/>
      <c r="NGR41" s="177"/>
      <c r="NGS41" s="120"/>
      <c r="NGT41" s="177"/>
      <c r="NGU41" s="120"/>
      <c r="NGV41" s="177"/>
      <c r="NGW41" s="120"/>
      <c r="NGX41" s="177"/>
      <c r="NGY41" s="120"/>
      <c r="NGZ41" s="177"/>
      <c r="NHA41" s="120"/>
      <c r="NHB41" s="177"/>
      <c r="NHC41" s="120"/>
      <c r="NHD41" s="177"/>
      <c r="NHE41" s="120"/>
      <c r="NHF41" s="177"/>
      <c r="NHG41" s="120"/>
      <c r="NHH41" s="177"/>
      <c r="NHI41" s="120"/>
      <c r="NHJ41" s="177"/>
      <c r="NHK41" s="120"/>
      <c r="NHL41" s="177"/>
      <c r="NHM41" s="120"/>
      <c r="NHN41" s="177"/>
      <c r="NHO41" s="120"/>
      <c r="NHP41" s="177"/>
      <c r="NHQ41" s="120"/>
      <c r="NHR41" s="177"/>
      <c r="NHS41" s="120"/>
      <c r="NHT41" s="177"/>
      <c r="NHU41" s="120"/>
      <c r="NHV41" s="177"/>
      <c r="NHW41" s="120"/>
      <c r="NHX41" s="177"/>
      <c r="NHY41" s="120"/>
      <c r="NHZ41" s="177"/>
      <c r="NIA41" s="120"/>
      <c r="NIB41" s="177"/>
      <c r="NIC41" s="120"/>
      <c r="NID41" s="177"/>
      <c r="NIE41" s="120"/>
      <c r="NIF41" s="177"/>
      <c r="NIG41" s="120"/>
      <c r="NIH41" s="177"/>
      <c r="NII41" s="120"/>
      <c r="NIJ41" s="177"/>
      <c r="NIK41" s="120"/>
      <c r="NIL41" s="177"/>
      <c r="NIM41" s="120"/>
      <c r="NIN41" s="177"/>
      <c r="NIO41" s="120"/>
      <c r="NIP41" s="177"/>
      <c r="NIQ41" s="120"/>
      <c r="NIR41" s="177"/>
      <c r="NIS41" s="120"/>
      <c r="NIT41" s="177"/>
      <c r="NIU41" s="120"/>
      <c r="NIV41" s="177"/>
      <c r="NIW41" s="120"/>
      <c r="NIX41" s="177"/>
      <c r="NIY41" s="120"/>
      <c r="NIZ41" s="177"/>
      <c r="NJA41" s="120"/>
      <c r="NJB41" s="177"/>
      <c r="NJC41" s="120"/>
      <c r="NJD41" s="177"/>
      <c r="NJE41" s="120"/>
      <c r="NJF41" s="177"/>
      <c r="NJG41" s="120"/>
      <c r="NJH41" s="177"/>
      <c r="NJI41" s="120"/>
      <c r="NJJ41" s="177"/>
      <c r="NJK41" s="120"/>
      <c r="NJL41" s="177"/>
      <c r="NJM41" s="120"/>
      <c r="NJN41" s="177"/>
      <c r="NJO41" s="120"/>
      <c r="NJP41" s="177"/>
      <c r="NJQ41" s="120"/>
      <c r="NJR41" s="177"/>
      <c r="NJS41" s="120"/>
      <c r="NJT41" s="177"/>
      <c r="NJU41" s="120"/>
      <c r="NJV41" s="177"/>
      <c r="NJW41" s="120"/>
      <c r="NJX41" s="177"/>
      <c r="NJY41" s="120"/>
      <c r="NJZ41" s="177"/>
      <c r="NKA41" s="120"/>
      <c r="NKB41" s="177"/>
      <c r="NKC41" s="120"/>
      <c r="NKD41" s="177"/>
      <c r="NKE41" s="120"/>
      <c r="NKF41" s="177"/>
      <c r="NKG41" s="120"/>
      <c r="NKH41" s="177"/>
      <c r="NKI41" s="120"/>
      <c r="NKJ41" s="177"/>
      <c r="NKK41" s="120"/>
      <c r="NKL41" s="177"/>
      <c r="NKM41" s="120"/>
      <c r="NKN41" s="177"/>
      <c r="NKO41" s="120"/>
      <c r="NKP41" s="177"/>
      <c r="NKQ41" s="120"/>
      <c r="NKR41" s="177"/>
      <c r="NKS41" s="120"/>
      <c r="NKT41" s="177"/>
      <c r="NKU41" s="120"/>
      <c r="NKV41" s="177"/>
      <c r="NKW41" s="120"/>
      <c r="NKX41" s="177"/>
      <c r="NKY41" s="120"/>
      <c r="NKZ41" s="177"/>
      <c r="NLA41" s="120"/>
      <c r="NLB41" s="177"/>
      <c r="NLC41" s="120"/>
      <c r="NLD41" s="177"/>
      <c r="NLE41" s="120"/>
      <c r="NLF41" s="177"/>
      <c r="NLG41" s="120"/>
      <c r="NLH41" s="177"/>
      <c r="NLI41" s="120"/>
      <c r="NLJ41" s="177"/>
      <c r="NLK41" s="120"/>
      <c r="NLL41" s="177"/>
      <c r="NLM41" s="120"/>
      <c r="NLN41" s="177"/>
      <c r="NLO41" s="120"/>
      <c r="NLP41" s="177"/>
      <c r="NLQ41" s="120"/>
      <c r="NLR41" s="177"/>
      <c r="NLS41" s="120"/>
      <c r="NLT41" s="177"/>
      <c r="NLU41" s="120"/>
      <c r="NLV41" s="177"/>
      <c r="NLW41" s="120"/>
      <c r="NLX41" s="177"/>
      <c r="NLY41" s="120"/>
      <c r="NLZ41" s="177"/>
      <c r="NMA41" s="120"/>
      <c r="NMB41" s="177"/>
      <c r="NMC41" s="120"/>
      <c r="NMD41" s="177"/>
      <c r="NME41" s="120"/>
      <c r="NMF41" s="177"/>
      <c r="NMG41" s="120"/>
      <c r="NMH41" s="177"/>
      <c r="NMI41" s="120"/>
      <c r="NMJ41" s="177"/>
      <c r="NMK41" s="120"/>
      <c r="NML41" s="177"/>
      <c r="NMM41" s="120"/>
      <c r="NMN41" s="177"/>
      <c r="NMO41" s="120"/>
      <c r="NMP41" s="177"/>
      <c r="NMQ41" s="120"/>
      <c r="NMR41" s="177"/>
      <c r="NMS41" s="120"/>
      <c r="NMT41" s="177"/>
      <c r="NMU41" s="120"/>
      <c r="NMV41" s="177"/>
      <c r="NMW41" s="120"/>
      <c r="NMX41" s="177"/>
      <c r="NMY41" s="120"/>
      <c r="NMZ41" s="177"/>
      <c r="NNA41" s="120"/>
      <c r="NNB41" s="177"/>
      <c r="NNC41" s="120"/>
      <c r="NND41" s="177"/>
      <c r="NNE41" s="120"/>
      <c r="NNF41" s="177"/>
      <c r="NNG41" s="120"/>
      <c r="NNH41" s="177"/>
      <c r="NNI41" s="120"/>
      <c r="NNJ41" s="177"/>
      <c r="NNK41" s="120"/>
      <c r="NNL41" s="177"/>
      <c r="NNM41" s="120"/>
      <c r="NNN41" s="177"/>
      <c r="NNO41" s="120"/>
      <c r="NNP41" s="177"/>
      <c r="NNQ41" s="120"/>
      <c r="NNR41" s="177"/>
      <c r="NNS41" s="120"/>
      <c r="NNT41" s="177"/>
      <c r="NNU41" s="120"/>
      <c r="NNV41" s="177"/>
      <c r="NNW41" s="120"/>
      <c r="NNX41" s="177"/>
      <c r="NNY41" s="120"/>
      <c r="NNZ41" s="177"/>
      <c r="NOA41" s="120"/>
      <c r="NOB41" s="177"/>
      <c r="NOC41" s="120"/>
      <c r="NOD41" s="177"/>
      <c r="NOE41" s="120"/>
      <c r="NOF41" s="177"/>
      <c r="NOG41" s="120"/>
      <c r="NOH41" s="177"/>
      <c r="NOI41" s="120"/>
      <c r="NOJ41" s="177"/>
      <c r="NOK41" s="120"/>
      <c r="NOL41" s="177"/>
      <c r="NOM41" s="120"/>
      <c r="NON41" s="177"/>
      <c r="NOO41" s="120"/>
      <c r="NOP41" s="177"/>
      <c r="NOQ41" s="120"/>
      <c r="NOR41" s="177"/>
      <c r="NOS41" s="120"/>
      <c r="NOT41" s="177"/>
      <c r="NOU41" s="120"/>
      <c r="NOV41" s="177"/>
      <c r="NOW41" s="120"/>
      <c r="NOX41" s="177"/>
      <c r="NOY41" s="120"/>
      <c r="NOZ41" s="177"/>
      <c r="NPA41" s="120"/>
      <c r="NPB41" s="177"/>
      <c r="NPC41" s="120"/>
      <c r="NPD41" s="177"/>
      <c r="NPE41" s="120"/>
      <c r="NPF41" s="177"/>
      <c r="NPG41" s="120"/>
      <c r="NPH41" s="177"/>
      <c r="NPI41" s="120"/>
      <c r="NPJ41" s="177"/>
      <c r="NPK41" s="120"/>
      <c r="NPL41" s="177"/>
      <c r="NPM41" s="120"/>
      <c r="NPN41" s="177"/>
      <c r="NPO41" s="120"/>
      <c r="NPP41" s="177"/>
      <c r="NPQ41" s="120"/>
      <c r="NPR41" s="177"/>
      <c r="NPS41" s="120"/>
      <c r="NPT41" s="177"/>
      <c r="NPU41" s="120"/>
      <c r="NPV41" s="177"/>
      <c r="NPW41" s="120"/>
      <c r="NPX41" s="177"/>
      <c r="NPY41" s="120"/>
      <c r="NPZ41" s="177"/>
      <c r="NQA41" s="120"/>
      <c r="NQB41" s="177"/>
      <c r="NQC41" s="120"/>
      <c r="NQD41" s="177"/>
      <c r="NQE41" s="120"/>
      <c r="NQF41" s="177"/>
      <c r="NQG41" s="120"/>
      <c r="NQH41" s="177"/>
      <c r="NQI41" s="120"/>
      <c r="NQJ41" s="177"/>
      <c r="NQK41" s="120"/>
      <c r="NQL41" s="177"/>
      <c r="NQM41" s="120"/>
      <c r="NQN41" s="177"/>
      <c r="NQO41" s="120"/>
      <c r="NQP41" s="177"/>
      <c r="NQQ41" s="120"/>
      <c r="NQR41" s="177"/>
      <c r="NQS41" s="120"/>
      <c r="NQT41" s="177"/>
      <c r="NQU41" s="120"/>
      <c r="NQV41" s="177"/>
      <c r="NQW41" s="120"/>
      <c r="NQX41" s="177"/>
      <c r="NQY41" s="120"/>
      <c r="NQZ41" s="177"/>
      <c r="NRA41" s="120"/>
      <c r="NRB41" s="177"/>
      <c r="NRC41" s="120"/>
      <c r="NRD41" s="177"/>
      <c r="NRE41" s="120"/>
      <c r="NRF41" s="177"/>
      <c r="NRG41" s="120"/>
      <c r="NRH41" s="177"/>
      <c r="NRI41" s="120"/>
      <c r="NRJ41" s="177"/>
      <c r="NRK41" s="120"/>
      <c r="NRL41" s="177"/>
      <c r="NRM41" s="120"/>
      <c r="NRN41" s="177"/>
      <c r="NRO41" s="120"/>
      <c r="NRP41" s="177"/>
      <c r="NRQ41" s="120"/>
      <c r="NRR41" s="177"/>
      <c r="NRS41" s="120"/>
      <c r="NRT41" s="177"/>
      <c r="NRU41" s="120"/>
      <c r="NRV41" s="177"/>
      <c r="NRW41" s="120"/>
      <c r="NRX41" s="177"/>
      <c r="NRY41" s="120"/>
      <c r="NRZ41" s="177"/>
      <c r="NSA41" s="120"/>
      <c r="NSB41" s="177"/>
      <c r="NSC41" s="120"/>
      <c r="NSD41" s="177"/>
      <c r="NSE41" s="120"/>
      <c r="NSF41" s="177"/>
      <c r="NSG41" s="120"/>
      <c r="NSH41" s="177"/>
      <c r="NSI41" s="120"/>
      <c r="NSJ41" s="177"/>
      <c r="NSK41" s="120"/>
      <c r="NSL41" s="177"/>
      <c r="NSM41" s="120"/>
      <c r="NSN41" s="177"/>
      <c r="NSO41" s="120"/>
      <c r="NSP41" s="177"/>
      <c r="NSQ41" s="120"/>
      <c r="NSR41" s="177"/>
      <c r="NSS41" s="120"/>
      <c r="NST41" s="177"/>
      <c r="NSU41" s="120"/>
      <c r="NSV41" s="177"/>
      <c r="NSW41" s="120"/>
      <c r="NSX41" s="177"/>
      <c r="NSY41" s="120"/>
      <c r="NSZ41" s="177"/>
      <c r="NTA41" s="120"/>
      <c r="NTB41" s="177"/>
      <c r="NTC41" s="120"/>
      <c r="NTD41" s="177"/>
      <c r="NTE41" s="120"/>
      <c r="NTF41" s="177"/>
      <c r="NTG41" s="120"/>
      <c r="NTH41" s="177"/>
      <c r="NTI41" s="120"/>
      <c r="NTJ41" s="177"/>
      <c r="NTK41" s="120"/>
      <c r="NTL41" s="177"/>
      <c r="NTM41" s="120"/>
      <c r="NTN41" s="177"/>
      <c r="NTO41" s="120"/>
      <c r="NTP41" s="177"/>
      <c r="NTQ41" s="120"/>
      <c r="NTR41" s="177"/>
      <c r="NTS41" s="120"/>
      <c r="NTT41" s="177"/>
      <c r="NTU41" s="120"/>
      <c r="NTV41" s="177"/>
      <c r="NTW41" s="120"/>
      <c r="NTX41" s="177"/>
      <c r="NTY41" s="120"/>
      <c r="NTZ41" s="177"/>
      <c r="NUA41" s="120"/>
      <c r="NUB41" s="177"/>
      <c r="NUC41" s="120"/>
      <c r="NUD41" s="177"/>
      <c r="NUE41" s="120"/>
      <c r="NUF41" s="177"/>
      <c r="NUG41" s="120"/>
      <c r="NUH41" s="177"/>
      <c r="NUI41" s="120"/>
      <c r="NUJ41" s="177"/>
      <c r="NUK41" s="120"/>
      <c r="NUL41" s="177"/>
      <c r="NUM41" s="120"/>
      <c r="NUN41" s="177"/>
      <c r="NUO41" s="120"/>
      <c r="NUP41" s="177"/>
      <c r="NUQ41" s="120"/>
      <c r="NUR41" s="177"/>
      <c r="NUS41" s="120"/>
      <c r="NUT41" s="177"/>
      <c r="NUU41" s="120"/>
      <c r="NUV41" s="177"/>
      <c r="NUW41" s="120"/>
      <c r="NUX41" s="177"/>
      <c r="NUY41" s="120"/>
      <c r="NUZ41" s="177"/>
      <c r="NVA41" s="120"/>
      <c r="NVB41" s="177"/>
      <c r="NVC41" s="120"/>
      <c r="NVD41" s="177"/>
      <c r="NVE41" s="120"/>
      <c r="NVF41" s="177"/>
      <c r="NVG41" s="120"/>
      <c r="NVH41" s="177"/>
      <c r="NVI41" s="120"/>
      <c r="NVJ41" s="177"/>
      <c r="NVK41" s="120"/>
      <c r="NVL41" s="177"/>
      <c r="NVM41" s="120"/>
      <c r="NVN41" s="177"/>
      <c r="NVO41" s="120"/>
      <c r="NVP41" s="177"/>
      <c r="NVQ41" s="120"/>
      <c r="NVR41" s="177"/>
      <c r="NVS41" s="120"/>
      <c r="NVT41" s="177"/>
      <c r="NVU41" s="120"/>
      <c r="NVV41" s="177"/>
      <c r="NVW41" s="120"/>
      <c r="NVX41" s="177"/>
      <c r="NVY41" s="120"/>
      <c r="NVZ41" s="177"/>
      <c r="NWA41" s="120"/>
      <c r="NWB41" s="177"/>
      <c r="NWC41" s="120"/>
      <c r="NWD41" s="177"/>
      <c r="NWE41" s="120"/>
      <c r="NWF41" s="177"/>
      <c r="NWG41" s="120"/>
      <c r="NWH41" s="177"/>
      <c r="NWI41" s="120"/>
      <c r="NWJ41" s="177"/>
      <c r="NWK41" s="120"/>
      <c r="NWL41" s="177"/>
      <c r="NWM41" s="120"/>
      <c r="NWN41" s="177"/>
      <c r="NWO41" s="120"/>
      <c r="NWP41" s="177"/>
      <c r="NWQ41" s="120"/>
      <c r="NWR41" s="177"/>
      <c r="NWS41" s="120"/>
      <c r="NWT41" s="177"/>
      <c r="NWU41" s="120"/>
      <c r="NWV41" s="177"/>
      <c r="NWW41" s="120"/>
      <c r="NWX41" s="177"/>
      <c r="NWY41" s="120"/>
      <c r="NWZ41" s="177"/>
      <c r="NXA41" s="120"/>
      <c r="NXB41" s="177"/>
      <c r="NXC41" s="120"/>
      <c r="NXD41" s="177"/>
      <c r="NXE41" s="120"/>
      <c r="NXF41" s="177"/>
      <c r="NXG41" s="120"/>
      <c r="NXH41" s="177"/>
      <c r="NXI41" s="120"/>
      <c r="NXJ41" s="177"/>
      <c r="NXK41" s="120"/>
      <c r="NXL41" s="177"/>
      <c r="NXM41" s="120"/>
      <c r="NXN41" s="177"/>
      <c r="NXO41" s="120"/>
      <c r="NXP41" s="177"/>
      <c r="NXQ41" s="120"/>
      <c r="NXR41" s="177"/>
      <c r="NXS41" s="120"/>
      <c r="NXT41" s="177"/>
      <c r="NXU41" s="120"/>
      <c r="NXV41" s="177"/>
      <c r="NXW41" s="120"/>
      <c r="NXX41" s="177"/>
      <c r="NXY41" s="120"/>
      <c r="NXZ41" s="177"/>
      <c r="NYA41" s="120"/>
      <c r="NYB41" s="177"/>
      <c r="NYC41" s="120"/>
      <c r="NYD41" s="177"/>
      <c r="NYE41" s="120"/>
      <c r="NYF41" s="177"/>
      <c r="NYG41" s="120"/>
      <c r="NYH41" s="177"/>
      <c r="NYI41" s="120"/>
      <c r="NYJ41" s="177"/>
      <c r="NYK41" s="120"/>
      <c r="NYL41" s="177"/>
      <c r="NYM41" s="120"/>
      <c r="NYN41" s="177"/>
      <c r="NYO41" s="120"/>
      <c r="NYP41" s="177"/>
      <c r="NYQ41" s="120"/>
      <c r="NYR41" s="177"/>
      <c r="NYS41" s="120"/>
      <c r="NYT41" s="177"/>
      <c r="NYU41" s="120"/>
      <c r="NYV41" s="177"/>
      <c r="NYW41" s="120"/>
      <c r="NYX41" s="177"/>
      <c r="NYY41" s="120"/>
      <c r="NYZ41" s="177"/>
      <c r="NZA41" s="120"/>
      <c r="NZB41" s="177"/>
      <c r="NZC41" s="120"/>
      <c r="NZD41" s="177"/>
      <c r="NZE41" s="120"/>
      <c r="NZF41" s="177"/>
      <c r="NZG41" s="120"/>
      <c r="NZH41" s="177"/>
      <c r="NZI41" s="120"/>
      <c r="NZJ41" s="177"/>
      <c r="NZK41" s="120"/>
      <c r="NZL41" s="177"/>
      <c r="NZM41" s="120"/>
      <c r="NZN41" s="177"/>
      <c r="NZO41" s="120"/>
      <c r="NZP41" s="177"/>
      <c r="NZQ41" s="120"/>
      <c r="NZR41" s="177"/>
      <c r="NZS41" s="120"/>
      <c r="NZT41" s="177"/>
      <c r="NZU41" s="120"/>
      <c r="NZV41" s="177"/>
      <c r="NZW41" s="120"/>
      <c r="NZX41" s="177"/>
      <c r="NZY41" s="120"/>
      <c r="NZZ41" s="177"/>
      <c r="OAA41" s="120"/>
      <c r="OAB41" s="177"/>
      <c r="OAC41" s="120"/>
      <c r="OAD41" s="177"/>
      <c r="OAE41" s="120"/>
      <c r="OAF41" s="177"/>
      <c r="OAG41" s="120"/>
      <c r="OAH41" s="177"/>
      <c r="OAI41" s="120"/>
      <c r="OAJ41" s="177"/>
      <c r="OAK41" s="120"/>
      <c r="OAL41" s="177"/>
      <c r="OAM41" s="120"/>
      <c r="OAN41" s="177"/>
      <c r="OAO41" s="120"/>
      <c r="OAP41" s="177"/>
      <c r="OAQ41" s="120"/>
      <c r="OAR41" s="177"/>
      <c r="OAS41" s="120"/>
      <c r="OAT41" s="177"/>
      <c r="OAU41" s="120"/>
      <c r="OAV41" s="177"/>
      <c r="OAW41" s="120"/>
      <c r="OAX41" s="177"/>
      <c r="OAY41" s="120"/>
      <c r="OAZ41" s="177"/>
      <c r="OBA41" s="120"/>
      <c r="OBB41" s="177"/>
      <c r="OBC41" s="120"/>
      <c r="OBD41" s="177"/>
      <c r="OBE41" s="120"/>
      <c r="OBF41" s="177"/>
      <c r="OBG41" s="120"/>
      <c r="OBH41" s="177"/>
      <c r="OBI41" s="120"/>
      <c r="OBJ41" s="177"/>
      <c r="OBK41" s="120"/>
      <c r="OBL41" s="177"/>
      <c r="OBM41" s="120"/>
      <c r="OBN41" s="177"/>
      <c r="OBO41" s="120"/>
      <c r="OBP41" s="177"/>
      <c r="OBQ41" s="120"/>
      <c r="OBR41" s="177"/>
      <c r="OBS41" s="120"/>
      <c r="OBT41" s="177"/>
      <c r="OBU41" s="120"/>
      <c r="OBV41" s="177"/>
      <c r="OBW41" s="120"/>
      <c r="OBX41" s="177"/>
      <c r="OBY41" s="120"/>
      <c r="OBZ41" s="177"/>
      <c r="OCA41" s="120"/>
      <c r="OCB41" s="177"/>
      <c r="OCC41" s="120"/>
      <c r="OCD41" s="177"/>
      <c r="OCE41" s="120"/>
      <c r="OCF41" s="177"/>
      <c r="OCG41" s="120"/>
      <c r="OCH41" s="177"/>
      <c r="OCI41" s="120"/>
      <c r="OCJ41" s="177"/>
      <c r="OCK41" s="120"/>
      <c r="OCL41" s="177"/>
      <c r="OCM41" s="120"/>
      <c r="OCN41" s="177"/>
      <c r="OCO41" s="120"/>
      <c r="OCP41" s="177"/>
      <c r="OCQ41" s="120"/>
      <c r="OCR41" s="177"/>
      <c r="OCS41" s="120"/>
      <c r="OCT41" s="177"/>
      <c r="OCU41" s="120"/>
      <c r="OCV41" s="177"/>
      <c r="OCW41" s="120"/>
      <c r="OCX41" s="177"/>
      <c r="OCY41" s="120"/>
      <c r="OCZ41" s="177"/>
      <c r="ODA41" s="120"/>
      <c r="ODB41" s="177"/>
      <c r="ODC41" s="120"/>
      <c r="ODD41" s="177"/>
      <c r="ODE41" s="120"/>
      <c r="ODF41" s="177"/>
      <c r="ODG41" s="120"/>
      <c r="ODH41" s="177"/>
      <c r="ODI41" s="120"/>
      <c r="ODJ41" s="177"/>
      <c r="ODK41" s="120"/>
      <c r="ODL41" s="177"/>
      <c r="ODM41" s="120"/>
      <c r="ODN41" s="177"/>
      <c r="ODO41" s="120"/>
      <c r="ODP41" s="177"/>
      <c r="ODQ41" s="120"/>
      <c r="ODR41" s="177"/>
      <c r="ODS41" s="120"/>
      <c r="ODT41" s="177"/>
      <c r="ODU41" s="120"/>
      <c r="ODV41" s="177"/>
      <c r="ODW41" s="120"/>
      <c r="ODX41" s="177"/>
      <c r="ODY41" s="120"/>
      <c r="ODZ41" s="177"/>
      <c r="OEA41" s="120"/>
      <c r="OEB41" s="177"/>
      <c r="OEC41" s="120"/>
      <c r="OED41" s="177"/>
      <c r="OEE41" s="120"/>
      <c r="OEF41" s="177"/>
      <c r="OEG41" s="120"/>
      <c r="OEH41" s="177"/>
      <c r="OEI41" s="120"/>
      <c r="OEJ41" s="177"/>
      <c r="OEK41" s="120"/>
      <c r="OEL41" s="177"/>
      <c r="OEM41" s="120"/>
      <c r="OEN41" s="177"/>
      <c r="OEO41" s="120"/>
      <c r="OEP41" s="177"/>
      <c r="OEQ41" s="120"/>
      <c r="OER41" s="177"/>
      <c r="OES41" s="120"/>
      <c r="OET41" s="177"/>
      <c r="OEU41" s="120"/>
      <c r="OEV41" s="177"/>
      <c r="OEW41" s="120"/>
      <c r="OEX41" s="177"/>
      <c r="OEY41" s="120"/>
      <c r="OEZ41" s="177"/>
      <c r="OFA41" s="120"/>
      <c r="OFB41" s="177"/>
      <c r="OFC41" s="120"/>
      <c r="OFD41" s="177"/>
      <c r="OFE41" s="120"/>
      <c r="OFF41" s="177"/>
      <c r="OFG41" s="120"/>
      <c r="OFH41" s="177"/>
      <c r="OFI41" s="120"/>
      <c r="OFJ41" s="177"/>
      <c r="OFK41" s="120"/>
      <c r="OFL41" s="177"/>
      <c r="OFM41" s="120"/>
      <c r="OFN41" s="177"/>
      <c r="OFO41" s="120"/>
      <c r="OFP41" s="177"/>
      <c r="OFQ41" s="120"/>
      <c r="OFR41" s="177"/>
      <c r="OFS41" s="120"/>
      <c r="OFT41" s="177"/>
      <c r="OFU41" s="120"/>
      <c r="OFV41" s="177"/>
      <c r="OFW41" s="120"/>
      <c r="OFX41" s="177"/>
      <c r="OFY41" s="120"/>
      <c r="OFZ41" s="177"/>
      <c r="OGA41" s="120"/>
      <c r="OGB41" s="177"/>
      <c r="OGC41" s="120"/>
      <c r="OGD41" s="177"/>
      <c r="OGE41" s="120"/>
      <c r="OGF41" s="177"/>
      <c r="OGG41" s="120"/>
      <c r="OGH41" s="177"/>
      <c r="OGI41" s="120"/>
      <c r="OGJ41" s="177"/>
      <c r="OGK41" s="120"/>
      <c r="OGL41" s="177"/>
      <c r="OGM41" s="120"/>
      <c r="OGN41" s="177"/>
      <c r="OGO41" s="120"/>
      <c r="OGP41" s="177"/>
      <c r="OGQ41" s="120"/>
      <c r="OGR41" s="177"/>
      <c r="OGS41" s="120"/>
      <c r="OGT41" s="177"/>
      <c r="OGU41" s="120"/>
      <c r="OGV41" s="177"/>
      <c r="OGW41" s="120"/>
      <c r="OGX41" s="177"/>
      <c r="OGY41" s="120"/>
      <c r="OGZ41" s="177"/>
      <c r="OHA41" s="120"/>
      <c r="OHB41" s="177"/>
      <c r="OHC41" s="120"/>
      <c r="OHD41" s="177"/>
      <c r="OHE41" s="120"/>
      <c r="OHF41" s="177"/>
      <c r="OHG41" s="120"/>
      <c r="OHH41" s="177"/>
      <c r="OHI41" s="120"/>
      <c r="OHJ41" s="177"/>
      <c r="OHK41" s="120"/>
      <c r="OHL41" s="177"/>
      <c r="OHM41" s="120"/>
      <c r="OHN41" s="177"/>
      <c r="OHO41" s="120"/>
      <c r="OHP41" s="177"/>
      <c r="OHQ41" s="120"/>
      <c r="OHR41" s="177"/>
      <c r="OHS41" s="120"/>
      <c r="OHT41" s="177"/>
      <c r="OHU41" s="120"/>
      <c r="OHV41" s="177"/>
      <c r="OHW41" s="120"/>
      <c r="OHX41" s="177"/>
      <c r="OHY41" s="120"/>
      <c r="OHZ41" s="177"/>
      <c r="OIA41" s="120"/>
      <c r="OIB41" s="177"/>
      <c r="OIC41" s="120"/>
      <c r="OID41" s="177"/>
      <c r="OIE41" s="120"/>
      <c r="OIF41" s="177"/>
      <c r="OIG41" s="120"/>
      <c r="OIH41" s="177"/>
      <c r="OII41" s="120"/>
      <c r="OIJ41" s="177"/>
      <c r="OIK41" s="120"/>
      <c r="OIL41" s="177"/>
      <c r="OIM41" s="120"/>
      <c r="OIN41" s="177"/>
      <c r="OIO41" s="120"/>
      <c r="OIP41" s="177"/>
      <c r="OIQ41" s="120"/>
      <c r="OIR41" s="177"/>
      <c r="OIS41" s="120"/>
      <c r="OIT41" s="177"/>
      <c r="OIU41" s="120"/>
      <c r="OIV41" s="177"/>
      <c r="OIW41" s="120"/>
      <c r="OIX41" s="177"/>
      <c r="OIY41" s="120"/>
      <c r="OIZ41" s="177"/>
      <c r="OJA41" s="120"/>
      <c r="OJB41" s="177"/>
      <c r="OJC41" s="120"/>
      <c r="OJD41" s="177"/>
      <c r="OJE41" s="120"/>
      <c r="OJF41" s="177"/>
      <c r="OJG41" s="120"/>
      <c r="OJH41" s="177"/>
      <c r="OJI41" s="120"/>
      <c r="OJJ41" s="177"/>
      <c r="OJK41" s="120"/>
      <c r="OJL41" s="177"/>
      <c r="OJM41" s="120"/>
      <c r="OJN41" s="177"/>
      <c r="OJO41" s="120"/>
      <c r="OJP41" s="177"/>
      <c r="OJQ41" s="120"/>
      <c r="OJR41" s="177"/>
      <c r="OJS41" s="120"/>
      <c r="OJT41" s="177"/>
      <c r="OJU41" s="120"/>
      <c r="OJV41" s="177"/>
      <c r="OJW41" s="120"/>
      <c r="OJX41" s="177"/>
      <c r="OJY41" s="120"/>
      <c r="OJZ41" s="177"/>
      <c r="OKA41" s="120"/>
      <c r="OKB41" s="177"/>
      <c r="OKC41" s="120"/>
      <c r="OKD41" s="177"/>
      <c r="OKE41" s="120"/>
      <c r="OKF41" s="177"/>
      <c r="OKG41" s="120"/>
      <c r="OKH41" s="177"/>
      <c r="OKI41" s="120"/>
      <c r="OKJ41" s="177"/>
      <c r="OKK41" s="120"/>
      <c r="OKL41" s="177"/>
      <c r="OKM41" s="120"/>
      <c r="OKN41" s="177"/>
      <c r="OKO41" s="120"/>
      <c r="OKP41" s="177"/>
      <c r="OKQ41" s="120"/>
      <c r="OKR41" s="177"/>
      <c r="OKS41" s="120"/>
      <c r="OKT41" s="177"/>
      <c r="OKU41" s="120"/>
      <c r="OKV41" s="177"/>
      <c r="OKW41" s="120"/>
      <c r="OKX41" s="177"/>
      <c r="OKY41" s="120"/>
      <c r="OKZ41" s="177"/>
      <c r="OLA41" s="120"/>
      <c r="OLB41" s="177"/>
      <c r="OLC41" s="120"/>
      <c r="OLD41" s="177"/>
      <c r="OLE41" s="120"/>
      <c r="OLF41" s="177"/>
      <c r="OLG41" s="120"/>
      <c r="OLH41" s="177"/>
      <c r="OLI41" s="120"/>
      <c r="OLJ41" s="177"/>
      <c r="OLK41" s="120"/>
      <c r="OLL41" s="177"/>
      <c r="OLM41" s="120"/>
      <c r="OLN41" s="177"/>
      <c r="OLO41" s="120"/>
      <c r="OLP41" s="177"/>
      <c r="OLQ41" s="120"/>
      <c r="OLR41" s="177"/>
      <c r="OLS41" s="120"/>
      <c r="OLT41" s="177"/>
      <c r="OLU41" s="120"/>
      <c r="OLV41" s="177"/>
      <c r="OLW41" s="120"/>
      <c r="OLX41" s="177"/>
      <c r="OLY41" s="120"/>
      <c r="OLZ41" s="177"/>
      <c r="OMA41" s="120"/>
      <c r="OMB41" s="177"/>
      <c r="OMC41" s="120"/>
      <c r="OMD41" s="177"/>
      <c r="OME41" s="120"/>
      <c r="OMF41" s="177"/>
      <c r="OMG41" s="120"/>
      <c r="OMH41" s="177"/>
      <c r="OMI41" s="120"/>
      <c r="OMJ41" s="177"/>
      <c r="OMK41" s="120"/>
      <c r="OML41" s="177"/>
      <c r="OMM41" s="120"/>
      <c r="OMN41" s="177"/>
      <c r="OMO41" s="120"/>
      <c r="OMP41" s="177"/>
      <c r="OMQ41" s="120"/>
      <c r="OMR41" s="177"/>
      <c r="OMS41" s="120"/>
      <c r="OMT41" s="177"/>
      <c r="OMU41" s="120"/>
      <c r="OMV41" s="177"/>
      <c r="OMW41" s="120"/>
      <c r="OMX41" s="177"/>
      <c r="OMY41" s="120"/>
      <c r="OMZ41" s="177"/>
      <c r="ONA41" s="120"/>
      <c r="ONB41" s="177"/>
      <c r="ONC41" s="120"/>
      <c r="OND41" s="177"/>
      <c r="ONE41" s="120"/>
      <c r="ONF41" s="177"/>
      <c r="ONG41" s="120"/>
      <c r="ONH41" s="177"/>
      <c r="ONI41" s="120"/>
      <c r="ONJ41" s="177"/>
      <c r="ONK41" s="120"/>
      <c r="ONL41" s="177"/>
      <c r="ONM41" s="120"/>
      <c r="ONN41" s="177"/>
      <c r="ONO41" s="120"/>
      <c r="ONP41" s="177"/>
      <c r="ONQ41" s="120"/>
      <c r="ONR41" s="177"/>
      <c r="ONS41" s="120"/>
      <c r="ONT41" s="177"/>
      <c r="ONU41" s="120"/>
      <c r="ONV41" s="177"/>
      <c r="ONW41" s="120"/>
      <c r="ONX41" s="177"/>
      <c r="ONY41" s="120"/>
      <c r="ONZ41" s="177"/>
      <c r="OOA41" s="120"/>
      <c r="OOB41" s="177"/>
      <c r="OOC41" s="120"/>
      <c r="OOD41" s="177"/>
      <c r="OOE41" s="120"/>
      <c r="OOF41" s="177"/>
      <c r="OOG41" s="120"/>
      <c r="OOH41" s="177"/>
      <c r="OOI41" s="120"/>
      <c r="OOJ41" s="177"/>
      <c r="OOK41" s="120"/>
      <c r="OOL41" s="177"/>
      <c r="OOM41" s="120"/>
      <c r="OON41" s="177"/>
      <c r="OOO41" s="120"/>
      <c r="OOP41" s="177"/>
      <c r="OOQ41" s="120"/>
      <c r="OOR41" s="177"/>
      <c r="OOS41" s="120"/>
      <c r="OOT41" s="177"/>
      <c r="OOU41" s="120"/>
      <c r="OOV41" s="177"/>
      <c r="OOW41" s="120"/>
      <c r="OOX41" s="177"/>
      <c r="OOY41" s="120"/>
      <c r="OOZ41" s="177"/>
      <c r="OPA41" s="120"/>
      <c r="OPB41" s="177"/>
      <c r="OPC41" s="120"/>
      <c r="OPD41" s="177"/>
      <c r="OPE41" s="120"/>
      <c r="OPF41" s="177"/>
      <c r="OPG41" s="120"/>
      <c r="OPH41" s="177"/>
      <c r="OPI41" s="120"/>
      <c r="OPJ41" s="177"/>
      <c r="OPK41" s="120"/>
      <c r="OPL41" s="177"/>
      <c r="OPM41" s="120"/>
      <c r="OPN41" s="177"/>
      <c r="OPO41" s="120"/>
      <c r="OPP41" s="177"/>
      <c r="OPQ41" s="120"/>
      <c r="OPR41" s="177"/>
      <c r="OPS41" s="120"/>
      <c r="OPT41" s="177"/>
      <c r="OPU41" s="120"/>
      <c r="OPV41" s="177"/>
      <c r="OPW41" s="120"/>
      <c r="OPX41" s="177"/>
      <c r="OPY41" s="120"/>
      <c r="OPZ41" s="177"/>
      <c r="OQA41" s="120"/>
      <c r="OQB41" s="177"/>
      <c r="OQC41" s="120"/>
      <c r="OQD41" s="177"/>
      <c r="OQE41" s="120"/>
      <c r="OQF41" s="177"/>
      <c r="OQG41" s="120"/>
      <c r="OQH41" s="177"/>
      <c r="OQI41" s="120"/>
      <c r="OQJ41" s="177"/>
      <c r="OQK41" s="120"/>
      <c r="OQL41" s="177"/>
      <c r="OQM41" s="120"/>
      <c r="OQN41" s="177"/>
      <c r="OQO41" s="120"/>
      <c r="OQP41" s="177"/>
      <c r="OQQ41" s="120"/>
      <c r="OQR41" s="177"/>
      <c r="OQS41" s="120"/>
      <c r="OQT41" s="177"/>
      <c r="OQU41" s="120"/>
      <c r="OQV41" s="177"/>
      <c r="OQW41" s="120"/>
      <c r="OQX41" s="177"/>
      <c r="OQY41" s="120"/>
      <c r="OQZ41" s="177"/>
      <c r="ORA41" s="120"/>
      <c r="ORB41" s="177"/>
      <c r="ORC41" s="120"/>
      <c r="ORD41" s="177"/>
      <c r="ORE41" s="120"/>
      <c r="ORF41" s="177"/>
      <c r="ORG41" s="120"/>
      <c r="ORH41" s="177"/>
      <c r="ORI41" s="120"/>
      <c r="ORJ41" s="177"/>
      <c r="ORK41" s="120"/>
      <c r="ORL41" s="177"/>
      <c r="ORM41" s="120"/>
      <c r="ORN41" s="177"/>
      <c r="ORO41" s="120"/>
      <c r="ORP41" s="177"/>
      <c r="ORQ41" s="120"/>
      <c r="ORR41" s="177"/>
      <c r="ORS41" s="120"/>
      <c r="ORT41" s="177"/>
      <c r="ORU41" s="120"/>
      <c r="ORV41" s="177"/>
      <c r="ORW41" s="120"/>
      <c r="ORX41" s="177"/>
      <c r="ORY41" s="120"/>
      <c r="ORZ41" s="177"/>
      <c r="OSA41" s="120"/>
      <c r="OSB41" s="177"/>
      <c r="OSC41" s="120"/>
      <c r="OSD41" s="177"/>
      <c r="OSE41" s="120"/>
      <c r="OSF41" s="177"/>
      <c r="OSG41" s="120"/>
      <c r="OSH41" s="177"/>
      <c r="OSI41" s="120"/>
      <c r="OSJ41" s="177"/>
      <c r="OSK41" s="120"/>
      <c r="OSL41" s="177"/>
      <c r="OSM41" s="120"/>
      <c r="OSN41" s="177"/>
      <c r="OSO41" s="120"/>
      <c r="OSP41" s="177"/>
      <c r="OSQ41" s="120"/>
      <c r="OSR41" s="177"/>
      <c r="OSS41" s="120"/>
      <c r="OST41" s="177"/>
      <c r="OSU41" s="120"/>
      <c r="OSV41" s="177"/>
      <c r="OSW41" s="120"/>
      <c r="OSX41" s="177"/>
      <c r="OSY41" s="120"/>
      <c r="OSZ41" s="177"/>
      <c r="OTA41" s="120"/>
      <c r="OTB41" s="177"/>
      <c r="OTC41" s="120"/>
      <c r="OTD41" s="177"/>
      <c r="OTE41" s="120"/>
      <c r="OTF41" s="177"/>
      <c r="OTG41" s="120"/>
      <c r="OTH41" s="177"/>
      <c r="OTI41" s="120"/>
      <c r="OTJ41" s="177"/>
      <c r="OTK41" s="120"/>
      <c r="OTL41" s="177"/>
      <c r="OTM41" s="120"/>
      <c r="OTN41" s="177"/>
      <c r="OTO41" s="120"/>
      <c r="OTP41" s="177"/>
      <c r="OTQ41" s="120"/>
      <c r="OTR41" s="177"/>
      <c r="OTS41" s="120"/>
      <c r="OTT41" s="177"/>
      <c r="OTU41" s="120"/>
      <c r="OTV41" s="177"/>
      <c r="OTW41" s="120"/>
      <c r="OTX41" s="177"/>
      <c r="OTY41" s="120"/>
      <c r="OTZ41" s="177"/>
      <c r="OUA41" s="120"/>
      <c r="OUB41" s="177"/>
      <c r="OUC41" s="120"/>
      <c r="OUD41" s="177"/>
      <c r="OUE41" s="120"/>
      <c r="OUF41" s="177"/>
      <c r="OUG41" s="120"/>
      <c r="OUH41" s="177"/>
      <c r="OUI41" s="120"/>
      <c r="OUJ41" s="177"/>
      <c r="OUK41" s="120"/>
      <c r="OUL41" s="177"/>
      <c r="OUM41" s="120"/>
      <c r="OUN41" s="177"/>
      <c r="OUO41" s="120"/>
      <c r="OUP41" s="177"/>
      <c r="OUQ41" s="120"/>
      <c r="OUR41" s="177"/>
      <c r="OUS41" s="120"/>
      <c r="OUT41" s="177"/>
      <c r="OUU41" s="120"/>
      <c r="OUV41" s="177"/>
      <c r="OUW41" s="120"/>
      <c r="OUX41" s="177"/>
      <c r="OUY41" s="120"/>
      <c r="OUZ41" s="177"/>
      <c r="OVA41" s="120"/>
      <c r="OVB41" s="177"/>
      <c r="OVC41" s="120"/>
      <c r="OVD41" s="177"/>
      <c r="OVE41" s="120"/>
      <c r="OVF41" s="177"/>
      <c r="OVG41" s="120"/>
      <c r="OVH41" s="177"/>
      <c r="OVI41" s="120"/>
      <c r="OVJ41" s="177"/>
      <c r="OVK41" s="120"/>
      <c r="OVL41" s="177"/>
      <c r="OVM41" s="120"/>
      <c r="OVN41" s="177"/>
      <c r="OVO41" s="120"/>
      <c r="OVP41" s="177"/>
      <c r="OVQ41" s="120"/>
      <c r="OVR41" s="177"/>
      <c r="OVS41" s="120"/>
      <c r="OVT41" s="177"/>
      <c r="OVU41" s="120"/>
      <c r="OVV41" s="177"/>
      <c r="OVW41" s="120"/>
      <c r="OVX41" s="177"/>
      <c r="OVY41" s="120"/>
      <c r="OVZ41" s="177"/>
      <c r="OWA41" s="120"/>
      <c r="OWB41" s="177"/>
      <c r="OWC41" s="120"/>
      <c r="OWD41" s="177"/>
      <c r="OWE41" s="120"/>
      <c r="OWF41" s="177"/>
      <c r="OWG41" s="120"/>
      <c r="OWH41" s="177"/>
      <c r="OWI41" s="120"/>
      <c r="OWJ41" s="177"/>
      <c r="OWK41" s="120"/>
      <c r="OWL41" s="177"/>
      <c r="OWM41" s="120"/>
      <c r="OWN41" s="177"/>
      <c r="OWO41" s="120"/>
      <c r="OWP41" s="177"/>
      <c r="OWQ41" s="120"/>
      <c r="OWR41" s="177"/>
      <c r="OWS41" s="120"/>
      <c r="OWT41" s="177"/>
      <c r="OWU41" s="120"/>
      <c r="OWV41" s="177"/>
      <c r="OWW41" s="120"/>
      <c r="OWX41" s="177"/>
      <c r="OWY41" s="120"/>
      <c r="OWZ41" s="177"/>
      <c r="OXA41" s="120"/>
      <c r="OXB41" s="177"/>
      <c r="OXC41" s="120"/>
      <c r="OXD41" s="177"/>
      <c r="OXE41" s="120"/>
      <c r="OXF41" s="177"/>
      <c r="OXG41" s="120"/>
      <c r="OXH41" s="177"/>
      <c r="OXI41" s="120"/>
      <c r="OXJ41" s="177"/>
      <c r="OXK41" s="120"/>
      <c r="OXL41" s="177"/>
      <c r="OXM41" s="120"/>
      <c r="OXN41" s="177"/>
      <c r="OXO41" s="120"/>
      <c r="OXP41" s="177"/>
      <c r="OXQ41" s="120"/>
      <c r="OXR41" s="177"/>
      <c r="OXS41" s="120"/>
      <c r="OXT41" s="177"/>
      <c r="OXU41" s="120"/>
      <c r="OXV41" s="177"/>
      <c r="OXW41" s="120"/>
      <c r="OXX41" s="177"/>
      <c r="OXY41" s="120"/>
      <c r="OXZ41" s="177"/>
      <c r="OYA41" s="120"/>
      <c r="OYB41" s="177"/>
      <c r="OYC41" s="120"/>
      <c r="OYD41" s="177"/>
      <c r="OYE41" s="120"/>
      <c r="OYF41" s="177"/>
      <c r="OYG41" s="120"/>
      <c r="OYH41" s="177"/>
      <c r="OYI41" s="120"/>
      <c r="OYJ41" s="177"/>
      <c r="OYK41" s="120"/>
      <c r="OYL41" s="177"/>
      <c r="OYM41" s="120"/>
      <c r="OYN41" s="177"/>
      <c r="OYO41" s="120"/>
      <c r="OYP41" s="177"/>
      <c r="OYQ41" s="120"/>
      <c r="OYR41" s="177"/>
      <c r="OYS41" s="120"/>
      <c r="OYT41" s="177"/>
      <c r="OYU41" s="120"/>
      <c r="OYV41" s="177"/>
      <c r="OYW41" s="120"/>
      <c r="OYX41" s="177"/>
      <c r="OYY41" s="120"/>
      <c r="OYZ41" s="177"/>
      <c r="OZA41" s="120"/>
      <c r="OZB41" s="177"/>
      <c r="OZC41" s="120"/>
      <c r="OZD41" s="177"/>
      <c r="OZE41" s="120"/>
      <c r="OZF41" s="177"/>
      <c r="OZG41" s="120"/>
      <c r="OZH41" s="177"/>
      <c r="OZI41" s="120"/>
      <c r="OZJ41" s="177"/>
      <c r="OZK41" s="120"/>
      <c r="OZL41" s="177"/>
      <c r="OZM41" s="120"/>
      <c r="OZN41" s="177"/>
      <c r="OZO41" s="120"/>
      <c r="OZP41" s="177"/>
      <c r="OZQ41" s="120"/>
      <c r="OZR41" s="177"/>
      <c r="OZS41" s="120"/>
      <c r="OZT41" s="177"/>
      <c r="OZU41" s="120"/>
      <c r="OZV41" s="177"/>
      <c r="OZW41" s="120"/>
      <c r="OZX41" s="177"/>
      <c r="OZY41" s="120"/>
      <c r="OZZ41" s="177"/>
      <c r="PAA41" s="120"/>
      <c r="PAB41" s="177"/>
      <c r="PAC41" s="120"/>
      <c r="PAD41" s="177"/>
      <c r="PAE41" s="120"/>
      <c r="PAF41" s="177"/>
      <c r="PAG41" s="120"/>
      <c r="PAH41" s="177"/>
      <c r="PAI41" s="120"/>
      <c r="PAJ41" s="177"/>
      <c r="PAK41" s="120"/>
      <c r="PAL41" s="177"/>
      <c r="PAM41" s="120"/>
      <c r="PAN41" s="177"/>
      <c r="PAO41" s="120"/>
      <c r="PAP41" s="177"/>
      <c r="PAQ41" s="120"/>
      <c r="PAR41" s="177"/>
      <c r="PAS41" s="120"/>
      <c r="PAT41" s="177"/>
      <c r="PAU41" s="120"/>
      <c r="PAV41" s="177"/>
      <c r="PAW41" s="120"/>
      <c r="PAX41" s="177"/>
      <c r="PAY41" s="120"/>
      <c r="PAZ41" s="177"/>
      <c r="PBA41" s="120"/>
      <c r="PBB41" s="177"/>
      <c r="PBC41" s="120"/>
      <c r="PBD41" s="177"/>
      <c r="PBE41" s="120"/>
      <c r="PBF41" s="177"/>
      <c r="PBG41" s="120"/>
      <c r="PBH41" s="177"/>
      <c r="PBI41" s="120"/>
      <c r="PBJ41" s="177"/>
      <c r="PBK41" s="120"/>
      <c r="PBL41" s="177"/>
      <c r="PBM41" s="120"/>
      <c r="PBN41" s="177"/>
      <c r="PBO41" s="120"/>
      <c r="PBP41" s="177"/>
      <c r="PBQ41" s="120"/>
      <c r="PBR41" s="177"/>
      <c r="PBS41" s="120"/>
      <c r="PBT41" s="177"/>
      <c r="PBU41" s="120"/>
      <c r="PBV41" s="177"/>
      <c r="PBW41" s="120"/>
      <c r="PBX41" s="177"/>
      <c r="PBY41" s="120"/>
      <c r="PBZ41" s="177"/>
      <c r="PCA41" s="120"/>
      <c r="PCB41" s="177"/>
      <c r="PCC41" s="120"/>
      <c r="PCD41" s="177"/>
      <c r="PCE41" s="120"/>
      <c r="PCF41" s="177"/>
      <c r="PCG41" s="120"/>
      <c r="PCH41" s="177"/>
      <c r="PCI41" s="120"/>
      <c r="PCJ41" s="177"/>
      <c r="PCK41" s="120"/>
      <c r="PCL41" s="177"/>
      <c r="PCM41" s="120"/>
      <c r="PCN41" s="177"/>
      <c r="PCO41" s="120"/>
      <c r="PCP41" s="177"/>
      <c r="PCQ41" s="120"/>
      <c r="PCR41" s="177"/>
      <c r="PCS41" s="120"/>
      <c r="PCT41" s="177"/>
      <c r="PCU41" s="120"/>
      <c r="PCV41" s="177"/>
      <c r="PCW41" s="120"/>
      <c r="PCX41" s="177"/>
      <c r="PCY41" s="120"/>
      <c r="PCZ41" s="177"/>
      <c r="PDA41" s="120"/>
      <c r="PDB41" s="177"/>
      <c r="PDC41" s="120"/>
      <c r="PDD41" s="177"/>
      <c r="PDE41" s="120"/>
      <c r="PDF41" s="177"/>
      <c r="PDG41" s="120"/>
      <c r="PDH41" s="177"/>
      <c r="PDI41" s="120"/>
      <c r="PDJ41" s="177"/>
      <c r="PDK41" s="120"/>
      <c r="PDL41" s="177"/>
      <c r="PDM41" s="120"/>
      <c r="PDN41" s="177"/>
      <c r="PDO41" s="120"/>
      <c r="PDP41" s="177"/>
      <c r="PDQ41" s="120"/>
      <c r="PDR41" s="177"/>
      <c r="PDS41" s="120"/>
      <c r="PDT41" s="177"/>
      <c r="PDU41" s="120"/>
      <c r="PDV41" s="177"/>
      <c r="PDW41" s="120"/>
      <c r="PDX41" s="177"/>
      <c r="PDY41" s="120"/>
      <c r="PDZ41" s="177"/>
      <c r="PEA41" s="120"/>
      <c r="PEB41" s="177"/>
      <c r="PEC41" s="120"/>
      <c r="PED41" s="177"/>
      <c r="PEE41" s="120"/>
      <c r="PEF41" s="177"/>
      <c r="PEG41" s="120"/>
      <c r="PEH41" s="177"/>
      <c r="PEI41" s="120"/>
      <c r="PEJ41" s="177"/>
      <c r="PEK41" s="120"/>
      <c r="PEL41" s="177"/>
      <c r="PEM41" s="120"/>
      <c r="PEN41" s="177"/>
      <c r="PEO41" s="120"/>
      <c r="PEP41" s="177"/>
      <c r="PEQ41" s="120"/>
      <c r="PER41" s="177"/>
      <c r="PES41" s="120"/>
      <c r="PET41" s="177"/>
      <c r="PEU41" s="120"/>
      <c r="PEV41" s="177"/>
      <c r="PEW41" s="120"/>
      <c r="PEX41" s="177"/>
      <c r="PEY41" s="120"/>
      <c r="PEZ41" s="177"/>
      <c r="PFA41" s="120"/>
      <c r="PFB41" s="177"/>
      <c r="PFC41" s="120"/>
      <c r="PFD41" s="177"/>
      <c r="PFE41" s="120"/>
      <c r="PFF41" s="177"/>
      <c r="PFG41" s="120"/>
      <c r="PFH41" s="177"/>
      <c r="PFI41" s="120"/>
      <c r="PFJ41" s="177"/>
      <c r="PFK41" s="120"/>
      <c r="PFL41" s="177"/>
      <c r="PFM41" s="120"/>
      <c r="PFN41" s="177"/>
      <c r="PFO41" s="120"/>
      <c r="PFP41" s="177"/>
      <c r="PFQ41" s="120"/>
      <c r="PFR41" s="177"/>
      <c r="PFS41" s="120"/>
      <c r="PFT41" s="177"/>
      <c r="PFU41" s="120"/>
      <c r="PFV41" s="177"/>
      <c r="PFW41" s="120"/>
      <c r="PFX41" s="177"/>
      <c r="PFY41" s="120"/>
      <c r="PFZ41" s="177"/>
      <c r="PGA41" s="120"/>
      <c r="PGB41" s="177"/>
      <c r="PGC41" s="120"/>
      <c r="PGD41" s="177"/>
      <c r="PGE41" s="120"/>
      <c r="PGF41" s="177"/>
      <c r="PGG41" s="120"/>
      <c r="PGH41" s="177"/>
      <c r="PGI41" s="120"/>
      <c r="PGJ41" s="177"/>
      <c r="PGK41" s="120"/>
      <c r="PGL41" s="177"/>
      <c r="PGM41" s="120"/>
      <c r="PGN41" s="177"/>
      <c r="PGO41" s="120"/>
      <c r="PGP41" s="177"/>
      <c r="PGQ41" s="120"/>
      <c r="PGR41" s="177"/>
      <c r="PGS41" s="120"/>
      <c r="PGT41" s="177"/>
      <c r="PGU41" s="120"/>
      <c r="PGV41" s="177"/>
      <c r="PGW41" s="120"/>
      <c r="PGX41" s="177"/>
      <c r="PGY41" s="120"/>
      <c r="PGZ41" s="177"/>
      <c r="PHA41" s="120"/>
      <c r="PHB41" s="177"/>
      <c r="PHC41" s="120"/>
      <c r="PHD41" s="177"/>
      <c r="PHE41" s="120"/>
      <c r="PHF41" s="177"/>
      <c r="PHG41" s="120"/>
      <c r="PHH41" s="177"/>
      <c r="PHI41" s="120"/>
      <c r="PHJ41" s="177"/>
      <c r="PHK41" s="120"/>
      <c r="PHL41" s="177"/>
      <c r="PHM41" s="120"/>
      <c r="PHN41" s="177"/>
      <c r="PHO41" s="120"/>
      <c r="PHP41" s="177"/>
      <c r="PHQ41" s="120"/>
      <c r="PHR41" s="177"/>
      <c r="PHS41" s="120"/>
      <c r="PHT41" s="177"/>
      <c r="PHU41" s="120"/>
      <c r="PHV41" s="177"/>
      <c r="PHW41" s="120"/>
      <c r="PHX41" s="177"/>
      <c r="PHY41" s="120"/>
      <c r="PHZ41" s="177"/>
      <c r="PIA41" s="120"/>
      <c r="PIB41" s="177"/>
      <c r="PIC41" s="120"/>
      <c r="PID41" s="177"/>
      <c r="PIE41" s="120"/>
      <c r="PIF41" s="177"/>
      <c r="PIG41" s="120"/>
      <c r="PIH41" s="177"/>
      <c r="PII41" s="120"/>
      <c r="PIJ41" s="177"/>
      <c r="PIK41" s="120"/>
      <c r="PIL41" s="177"/>
      <c r="PIM41" s="120"/>
      <c r="PIN41" s="177"/>
      <c r="PIO41" s="120"/>
      <c r="PIP41" s="177"/>
      <c r="PIQ41" s="120"/>
      <c r="PIR41" s="177"/>
      <c r="PIS41" s="120"/>
      <c r="PIT41" s="177"/>
      <c r="PIU41" s="120"/>
      <c r="PIV41" s="177"/>
      <c r="PIW41" s="120"/>
      <c r="PIX41" s="177"/>
      <c r="PIY41" s="120"/>
      <c r="PIZ41" s="177"/>
      <c r="PJA41" s="120"/>
      <c r="PJB41" s="177"/>
      <c r="PJC41" s="120"/>
      <c r="PJD41" s="177"/>
      <c r="PJE41" s="120"/>
      <c r="PJF41" s="177"/>
      <c r="PJG41" s="120"/>
      <c r="PJH41" s="177"/>
      <c r="PJI41" s="120"/>
      <c r="PJJ41" s="177"/>
      <c r="PJK41" s="120"/>
      <c r="PJL41" s="177"/>
      <c r="PJM41" s="120"/>
      <c r="PJN41" s="177"/>
      <c r="PJO41" s="120"/>
      <c r="PJP41" s="177"/>
      <c r="PJQ41" s="120"/>
      <c r="PJR41" s="177"/>
      <c r="PJS41" s="120"/>
      <c r="PJT41" s="177"/>
      <c r="PJU41" s="120"/>
      <c r="PJV41" s="177"/>
      <c r="PJW41" s="120"/>
      <c r="PJX41" s="177"/>
      <c r="PJY41" s="120"/>
      <c r="PJZ41" s="177"/>
      <c r="PKA41" s="120"/>
      <c r="PKB41" s="177"/>
      <c r="PKC41" s="120"/>
      <c r="PKD41" s="177"/>
      <c r="PKE41" s="120"/>
      <c r="PKF41" s="177"/>
      <c r="PKG41" s="120"/>
      <c r="PKH41" s="177"/>
      <c r="PKI41" s="120"/>
      <c r="PKJ41" s="177"/>
      <c r="PKK41" s="120"/>
      <c r="PKL41" s="177"/>
      <c r="PKM41" s="120"/>
      <c r="PKN41" s="177"/>
      <c r="PKO41" s="120"/>
      <c r="PKP41" s="177"/>
      <c r="PKQ41" s="120"/>
      <c r="PKR41" s="177"/>
      <c r="PKS41" s="120"/>
      <c r="PKT41" s="177"/>
      <c r="PKU41" s="120"/>
      <c r="PKV41" s="177"/>
      <c r="PKW41" s="120"/>
      <c r="PKX41" s="177"/>
      <c r="PKY41" s="120"/>
      <c r="PKZ41" s="177"/>
      <c r="PLA41" s="120"/>
      <c r="PLB41" s="177"/>
      <c r="PLC41" s="120"/>
      <c r="PLD41" s="177"/>
      <c r="PLE41" s="120"/>
      <c r="PLF41" s="177"/>
      <c r="PLG41" s="120"/>
      <c r="PLH41" s="177"/>
      <c r="PLI41" s="120"/>
      <c r="PLJ41" s="177"/>
      <c r="PLK41" s="120"/>
      <c r="PLL41" s="177"/>
      <c r="PLM41" s="120"/>
      <c r="PLN41" s="177"/>
      <c r="PLO41" s="120"/>
      <c r="PLP41" s="177"/>
      <c r="PLQ41" s="120"/>
      <c r="PLR41" s="177"/>
      <c r="PLS41" s="120"/>
      <c r="PLT41" s="177"/>
      <c r="PLU41" s="120"/>
      <c r="PLV41" s="177"/>
      <c r="PLW41" s="120"/>
      <c r="PLX41" s="177"/>
      <c r="PLY41" s="120"/>
      <c r="PLZ41" s="177"/>
      <c r="PMA41" s="120"/>
      <c r="PMB41" s="177"/>
      <c r="PMC41" s="120"/>
      <c r="PMD41" s="177"/>
      <c r="PME41" s="120"/>
      <c r="PMF41" s="177"/>
      <c r="PMG41" s="120"/>
      <c r="PMH41" s="177"/>
      <c r="PMI41" s="120"/>
      <c r="PMJ41" s="177"/>
      <c r="PMK41" s="120"/>
      <c r="PML41" s="177"/>
      <c r="PMM41" s="120"/>
      <c r="PMN41" s="177"/>
      <c r="PMO41" s="120"/>
      <c r="PMP41" s="177"/>
      <c r="PMQ41" s="120"/>
      <c r="PMR41" s="177"/>
      <c r="PMS41" s="120"/>
      <c r="PMT41" s="177"/>
      <c r="PMU41" s="120"/>
      <c r="PMV41" s="177"/>
      <c r="PMW41" s="120"/>
      <c r="PMX41" s="177"/>
      <c r="PMY41" s="120"/>
      <c r="PMZ41" s="177"/>
      <c r="PNA41" s="120"/>
      <c r="PNB41" s="177"/>
      <c r="PNC41" s="120"/>
      <c r="PND41" s="177"/>
      <c r="PNE41" s="120"/>
      <c r="PNF41" s="177"/>
      <c r="PNG41" s="120"/>
      <c r="PNH41" s="177"/>
      <c r="PNI41" s="120"/>
      <c r="PNJ41" s="177"/>
      <c r="PNK41" s="120"/>
      <c r="PNL41" s="177"/>
      <c r="PNM41" s="120"/>
      <c r="PNN41" s="177"/>
      <c r="PNO41" s="120"/>
      <c r="PNP41" s="177"/>
      <c r="PNQ41" s="120"/>
      <c r="PNR41" s="177"/>
      <c r="PNS41" s="120"/>
      <c r="PNT41" s="177"/>
      <c r="PNU41" s="120"/>
      <c r="PNV41" s="177"/>
      <c r="PNW41" s="120"/>
      <c r="PNX41" s="177"/>
      <c r="PNY41" s="120"/>
      <c r="PNZ41" s="177"/>
      <c r="POA41" s="120"/>
      <c r="POB41" s="177"/>
      <c r="POC41" s="120"/>
      <c r="POD41" s="177"/>
      <c r="POE41" s="120"/>
      <c r="POF41" s="177"/>
      <c r="POG41" s="120"/>
      <c r="POH41" s="177"/>
      <c r="POI41" s="120"/>
      <c r="POJ41" s="177"/>
      <c r="POK41" s="120"/>
      <c r="POL41" s="177"/>
      <c r="POM41" s="120"/>
      <c r="PON41" s="177"/>
      <c r="POO41" s="120"/>
      <c r="POP41" s="177"/>
      <c r="POQ41" s="120"/>
      <c r="POR41" s="177"/>
      <c r="POS41" s="120"/>
      <c r="POT41" s="177"/>
      <c r="POU41" s="120"/>
      <c r="POV41" s="177"/>
      <c r="POW41" s="120"/>
      <c r="POX41" s="177"/>
      <c r="POY41" s="120"/>
      <c r="POZ41" s="177"/>
      <c r="PPA41" s="120"/>
      <c r="PPB41" s="177"/>
      <c r="PPC41" s="120"/>
      <c r="PPD41" s="177"/>
      <c r="PPE41" s="120"/>
      <c r="PPF41" s="177"/>
      <c r="PPG41" s="120"/>
      <c r="PPH41" s="177"/>
      <c r="PPI41" s="120"/>
      <c r="PPJ41" s="177"/>
      <c r="PPK41" s="120"/>
      <c r="PPL41" s="177"/>
      <c r="PPM41" s="120"/>
      <c r="PPN41" s="177"/>
      <c r="PPO41" s="120"/>
      <c r="PPP41" s="177"/>
      <c r="PPQ41" s="120"/>
      <c r="PPR41" s="177"/>
      <c r="PPS41" s="120"/>
      <c r="PPT41" s="177"/>
      <c r="PPU41" s="120"/>
      <c r="PPV41" s="177"/>
      <c r="PPW41" s="120"/>
      <c r="PPX41" s="177"/>
      <c r="PPY41" s="120"/>
      <c r="PPZ41" s="177"/>
      <c r="PQA41" s="120"/>
      <c r="PQB41" s="177"/>
      <c r="PQC41" s="120"/>
      <c r="PQD41" s="177"/>
      <c r="PQE41" s="120"/>
      <c r="PQF41" s="177"/>
      <c r="PQG41" s="120"/>
      <c r="PQH41" s="177"/>
      <c r="PQI41" s="120"/>
      <c r="PQJ41" s="177"/>
      <c r="PQK41" s="120"/>
      <c r="PQL41" s="177"/>
      <c r="PQM41" s="120"/>
      <c r="PQN41" s="177"/>
      <c r="PQO41" s="120"/>
      <c r="PQP41" s="177"/>
      <c r="PQQ41" s="120"/>
      <c r="PQR41" s="177"/>
      <c r="PQS41" s="120"/>
      <c r="PQT41" s="177"/>
      <c r="PQU41" s="120"/>
      <c r="PQV41" s="177"/>
      <c r="PQW41" s="120"/>
      <c r="PQX41" s="177"/>
      <c r="PQY41" s="120"/>
      <c r="PQZ41" s="177"/>
      <c r="PRA41" s="120"/>
      <c r="PRB41" s="177"/>
      <c r="PRC41" s="120"/>
      <c r="PRD41" s="177"/>
      <c r="PRE41" s="120"/>
      <c r="PRF41" s="177"/>
      <c r="PRG41" s="120"/>
      <c r="PRH41" s="177"/>
      <c r="PRI41" s="120"/>
      <c r="PRJ41" s="177"/>
      <c r="PRK41" s="120"/>
      <c r="PRL41" s="177"/>
      <c r="PRM41" s="120"/>
      <c r="PRN41" s="177"/>
      <c r="PRO41" s="120"/>
      <c r="PRP41" s="177"/>
      <c r="PRQ41" s="120"/>
      <c r="PRR41" s="177"/>
      <c r="PRS41" s="120"/>
      <c r="PRT41" s="177"/>
      <c r="PRU41" s="120"/>
      <c r="PRV41" s="177"/>
      <c r="PRW41" s="120"/>
      <c r="PRX41" s="177"/>
      <c r="PRY41" s="120"/>
      <c r="PRZ41" s="177"/>
      <c r="PSA41" s="120"/>
      <c r="PSB41" s="177"/>
      <c r="PSC41" s="120"/>
      <c r="PSD41" s="177"/>
      <c r="PSE41" s="120"/>
      <c r="PSF41" s="177"/>
      <c r="PSG41" s="120"/>
      <c r="PSH41" s="177"/>
      <c r="PSI41" s="120"/>
      <c r="PSJ41" s="177"/>
      <c r="PSK41" s="120"/>
      <c r="PSL41" s="177"/>
      <c r="PSM41" s="120"/>
      <c r="PSN41" s="177"/>
      <c r="PSO41" s="120"/>
      <c r="PSP41" s="177"/>
      <c r="PSQ41" s="120"/>
      <c r="PSR41" s="177"/>
      <c r="PSS41" s="120"/>
      <c r="PST41" s="177"/>
      <c r="PSU41" s="120"/>
      <c r="PSV41" s="177"/>
      <c r="PSW41" s="120"/>
      <c r="PSX41" s="177"/>
      <c r="PSY41" s="120"/>
      <c r="PSZ41" s="177"/>
      <c r="PTA41" s="120"/>
      <c r="PTB41" s="177"/>
      <c r="PTC41" s="120"/>
      <c r="PTD41" s="177"/>
      <c r="PTE41" s="120"/>
      <c r="PTF41" s="177"/>
      <c r="PTG41" s="120"/>
      <c r="PTH41" s="177"/>
      <c r="PTI41" s="120"/>
      <c r="PTJ41" s="177"/>
      <c r="PTK41" s="120"/>
      <c r="PTL41" s="177"/>
      <c r="PTM41" s="120"/>
      <c r="PTN41" s="177"/>
      <c r="PTO41" s="120"/>
      <c r="PTP41" s="177"/>
      <c r="PTQ41" s="120"/>
      <c r="PTR41" s="177"/>
      <c r="PTS41" s="120"/>
      <c r="PTT41" s="177"/>
      <c r="PTU41" s="120"/>
      <c r="PTV41" s="177"/>
      <c r="PTW41" s="120"/>
      <c r="PTX41" s="177"/>
      <c r="PTY41" s="120"/>
      <c r="PTZ41" s="177"/>
      <c r="PUA41" s="120"/>
      <c r="PUB41" s="177"/>
      <c r="PUC41" s="120"/>
      <c r="PUD41" s="177"/>
      <c r="PUE41" s="120"/>
      <c r="PUF41" s="177"/>
      <c r="PUG41" s="120"/>
      <c r="PUH41" s="177"/>
      <c r="PUI41" s="120"/>
      <c r="PUJ41" s="177"/>
      <c r="PUK41" s="120"/>
      <c r="PUL41" s="177"/>
      <c r="PUM41" s="120"/>
      <c r="PUN41" s="177"/>
      <c r="PUO41" s="120"/>
      <c r="PUP41" s="177"/>
      <c r="PUQ41" s="120"/>
      <c r="PUR41" s="177"/>
      <c r="PUS41" s="120"/>
      <c r="PUT41" s="177"/>
      <c r="PUU41" s="120"/>
      <c r="PUV41" s="177"/>
      <c r="PUW41" s="120"/>
      <c r="PUX41" s="177"/>
      <c r="PUY41" s="120"/>
      <c r="PUZ41" s="177"/>
      <c r="PVA41" s="120"/>
      <c r="PVB41" s="177"/>
      <c r="PVC41" s="120"/>
      <c r="PVD41" s="177"/>
      <c r="PVE41" s="120"/>
      <c r="PVF41" s="177"/>
      <c r="PVG41" s="120"/>
      <c r="PVH41" s="177"/>
      <c r="PVI41" s="120"/>
      <c r="PVJ41" s="177"/>
      <c r="PVK41" s="120"/>
      <c r="PVL41" s="177"/>
      <c r="PVM41" s="120"/>
      <c r="PVN41" s="177"/>
      <c r="PVO41" s="120"/>
      <c r="PVP41" s="177"/>
      <c r="PVQ41" s="120"/>
      <c r="PVR41" s="177"/>
      <c r="PVS41" s="120"/>
      <c r="PVT41" s="177"/>
      <c r="PVU41" s="120"/>
      <c r="PVV41" s="177"/>
      <c r="PVW41" s="120"/>
      <c r="PVX41" s="177"/>
      <c r="PVY41" s="120"/>
      <c r="PVZ41" s="177"/>
      <c r="PWA41" s="120"/>
      <c r="PWB41" s="177"/>
      <c r="PWC41" s="120"/>
      <c r="PWD41" s="177"/>
      <c r="PWE41" s="120"/>
      <c r="PWF41" s="177"/>
      <c r="PWG41" s="120"/>
      <c r="PWH41" s="177"/>
      <c r="PWI41" s="120"/>
      <c r="PWJ41" s="177"/>
      <c r="PWK41" s="120"/>
      <c r="PWL41" s="177"/>
      <c r="PWM41" s="120"/>
      <c r="PWN41" s="177"/>
      <c r="PWO41" s="120"/>
      <c r="PWP41" s="177"/>
      <c r="PWQ41" s="120"/>
      <c r="PWR41" s="177"/>
      <c r="PWS41" s="120"/>
      <c r="PWT41" s="177"/>
      <c r="PWU41" s="120"/>
      <c r="PWV41" s="177"/>
      <c r="PWW41" s="120"/>
      <c r="PWX41" s="177"/>
      <c r="PWY41" s="120"/>
      <c r="PWZ41" s="177"/>
      <c r="PXA41" s="120"/>
      <c r="PXB41" s="177"/>
      <c r="PXC41" s="120"/>
      <c r="PXD41" s="177"/>
      <c r="PXE41" s="120"/>
      <c r="PXF41" s="177"/>
      <c r="PXG41" s="120"/>
      <c r="PXH41" s="177"/>
      <c r="PXI41" s="120"/>
      <c r="PXJ41" s="177"/>
      <c r="PXK41" s="120"/>
      <c r="PXL41" s="177"/>
      <c r="PXM41" s="120"/>
      <c r="PXN41" s="177"/>
      <c r="PXO41" s="120"/>
      <c r="PXP41" s="177"/>
      <c r="PXQ41" s="120"/>
      <c r="PXR41" s="177"/>
      <c r="PXS41" s="120"/>
      <c r="PXT41" s="177"/>
      <c r="PXU41" s="120"/>
      <c r="PXV41" s="177"/>
      <c r="PXW41" s="120"/>
      <c r="PXX41" s="177"/>
      <c r="PXY41" s="120"/>
      <c r="PXZ41" s="177"/>
      <c r="PYA41" s="120"/>
      <c r="PYB41" s="177"/>
      <c r="PYC41" s="120"/>
      <c r="PYD41" s="177"/>
      <c r="PYE41" s="120"/>
      <c r="PYF41" s="177"/>
      <c r="PYG41" s="120"/>
      <c r="PYH41" s="177"/>
      <c r="PYI41" s="120"/>
      <c r="PYJ41" s="177"/>
      <c r="PYK41" s="120"/>
      <c r="PYL41" s="177"/>
      <c r="PYM41" s="120"/>
      <c r="PYN41" s="177"/>
      <c r="PYO41" s="120"/>
      <c r="PYP41" s="177"/>
      <c r="PYQ41" s="120"/>
      <c r="PYR41" s="177"/>
      <c r="PYS41" s="120"/>
      <c r="PYT41" s="177"/>
      <c r="PYU41" s="120"/>
      <c r="PYV41" s="177"/>
      <c r="PYW41" s="120"/>
      <c r="PYX41" s="177"/>
      <c r="PYY41" s="120"/>
      <c r="PYZ41" s="177"/>
      <c r="PZA41" s="120"/>
      <c r="PZB41" s="177"/>
      <c r="PZC41" s="120"/>
      <c r="PZD41" s="177"/>
      <c r="PZE41" s="120"/>
      <c r="PZF41" s="177"/>
      <c r="PZG41" s="120"/>
      <c r="PZH41" s="177"/>
      <c r="PZI41" s="120"/>
      <c r="PZJ41" s="177"/>
      <c r="PZK41" s="120"/>
      <c r="PZL41" s="177"/>
      <c r="PZM41" s="120"/>
      <c r="PZN41" s="177"/>
      <c r="PZO41" s="120"/>
      <c r="PZP41" s="177"/>
      <c r="PZQ41" s="120"/>
      <c r="PZR41" s="177"/>
      <c r="PZS41" s="120"/>
      <c r="PZT41" s="177"/>
      <c r="PZU41" s="120"/>
      <c r="PZV41" s="177"/>
      <c r="PZW41" s="120"/>
      <c r="PZX41" s="177"/>
      <c r="PZY41" s="120"/>
      <c r="PZZ41" s="177"/>
      <c r="QAA41" s="120"/>
      <c r="QAB41" s="177"/>
      <c r="QAC41" s="120"/>
      <c r="QAD41" s="177"/>
      <c r="QAE41" s="120"/>
      <c r="QAF41" s="177"/>
      <c r="QAG41" s="120"/>
      <c r="QAH41" s="177"/>
      <c r="QAI41" s="120"/>
      <c r="QAJ41" s="177"/>
      <c r="QAK41" s="120"/>
      <c r="QAL41" s="177"/>
      <c r="QAM41" s="120"/>
      <c r="QAN41" s="177"/>
      <c r="QAO41" s="120"/>
      <c r="QAP41" s="177"/>
      <c r="QAQ41" s="120"/>
      <c r="QAR41" s="177"/>
      <c r="QAS41" s="120"/>
      <c r="QAT41" s="177"/>
      <c r="QAU41" s="120"/>
      <c r="QAV41" s="177"/>
      <c r="QAW41" s="120"/>
      <c r="QAX41" s="177"/>
      <c r="QAY41" s="120"/>
      <c r="QAZ41" s="177"/>
      <c r="QBA41" s="120"/>
      <c r="QBB41" s="177"/>
      <c r="QBC41" s="120"/>
      <c r="QBD41" s="177"/>
      <c r="QBE41" s="120"/>
      <c r="QBF41" s="177"/>
      <c r="QBG41" s="120"/>
      <c r="QBH41" s="177"/>
      <c r="QBI41" s="120"/>
      <c r="QBJ41" s="177"/>
      <c r="QBK41" s="120"/>
      <c r="QBL41" s="177"/>
      <c r="QBM41" s="120"/>
      <c r="QBN41" s="177"/>
      <c r="QBO41" s="120"/>
      <c r="QBP41" s="177"/>
      <c r="QBQ41" s="120"/>
      <c r="QBR41" s="177"/>
      <c r="QBS41" s="120"/>
      <c r="QBT41" s="177"/>
      <c r="QBU41" s="120"/>
      <c r="QBV41" s="177"/>
      <c r="QBW41" s="120"/>
      <c r="QBX41" s="177"/>
      <c r="QBY41" s="120"/>
      <c r="QBZ41" s="177"/>
      <c r="QCA41" s="120"/>
      <c r="QCB41" s="177"/>
      <c r="QCC41" s="120"/>
      <c r="QCD41" s="177"/>
      <c r="QCE41" s="120"/>
      <c r="QCF41" s="177"/>
      <c r="QCG41" s="120"/>
      <c r="QCH41" s="177"/>
      <c r="QCI41" s="120"/>
      <c r="QCJ41" s="177"/>
      <c r="QCK41" s="120"/>
      <c r="QCL41" s="177"/>
      <c r="QCM41" s="120"/>
      <c r="QCN41" s="177"/>
      <c r="QCO41" s="120"/>
      <c r="QCP41" s="177"/>
      <c r="QCQ41" s="120"/>
      <c r="QCR41" s="177"/>
      <c r="QCS41" s="120"/>
      <c r="QCT41" s="177"/>
      <c r="QCU41" s="120"/>
      <c r="QCV41" s="177"/>
      <c r="QCW41" s="120"/>
      <c r="QCX41" s="177"/>
      <c r="QCY41" s="120"/>
      <c r="QCZ41" s="177"/>
      <c r="QDA41" s="120"/>
      <c r="QDB41" s="177"/>
      <c r="QDC41" s="120"/>
      <c r="QDD41" s="177"/>
      <c r="QDE41" s="120"/>
      <c r="QDF41" s="177"/>
      <c r="QDG41" s="120"/>
      <c r="QDH41" s="177"/>
      <c r="QDI41" s="120"/>
      <c r="QDJ41" s="177"/>
      <c r="QDK41" s="120"/>
      <c r="QDL41" s="177"/>
      <c r="QDM41" s="120"/>
      <c r="QDN41" s="177"/>
      <c r="QDO41" s="120"/>
      <c r="QDP41" s="177"/>
      <c r="QDQ41" s="120"/>
      <c r="QDR41" s="177"/>
      <c r="QDS41" s="120"/>
      <c r="QDT41" s="177"/>
      <c r="QDU41" s="120"/>
      <c r="QDV41" s="177"/>
      <c r="QDW41" s="120"/>
      <c r="QDX41" s="177"/>
      <c r="QDY41" s="120"/>
      <c r="QDZ41" s="177"/>
      <c r="QEA41" s="120"/>
      <c r="QEB41" s="177"/>
      <c r="QEC41" s="120"/>
      <c r="QED41" s="177"/>
      <c r="QEE41" s="120"/>
      <c r="QEF41" s="177"/>
      <c r="QEG41" s="120"/>
      <c r="QEH41" s="177"/>
      <c r="QEI41" s="120"/>
      <c r="QEJ41" s="177"/>
      <c r="QEK41" s="120"/>
      <c r="QEL41" s="177"/>
      <c r="QEM41" s="120"/>
      <c r="QEN41" s="177"/>
      <c r="QEO41" s="120"/>
      <c r="QEP41" s="177"/>
      <c r="QEQ41" s="120"/>
      <c r="QER41" s="177"/>
      <c r="QES41" s="120"/>
      <c r="QET41" s="177"/>
      <c r="QEU41" s="120"/>
      <c r="QEV41" s="177"/>
      <c r="QEW41" s="120"/>
      <c r="QEX41" s="177"/>
      <c r="QEY41" s="120"/>
      <c r="QEZ41" s="177"/>
      <c r="QFA41" s="120"/>
      <c r="QFB41" s="177"/>
      <c r="QFC41" s="120"/>
      <c r="QFD41" s="177"/>
      <c r="QFE41" s="120"/>
      <c r="QFF41" s="177"/>
      <c r="QFG41" s="120"/>
      <c r="QFH41" s="177"/>
      <c r="QFI41" s="120"/>
      <c r="QFJ41" s="177"/>
      <c r="QFK41" s="120"/>
      <c r="QFL41" s="177"/>
      <c r="QFM41" s="120"/>
      <c r="QFN41" s="177"/>
      <c r="QFO41" s="120"/>
      <c r="QFP41" s="177"/>
      <c r="QFQ41" s="120"/>
      <c r="QFR41" s="177"/>
      <c r="QFS41" s="120"/>
      <c r="QFT41" s="177"/>
      <c r="QFU41" s="120"/>
      <c r="QFV41" s="177"/>
      <c r="QFW41" s="120"/>
      <c r="QFX41" s="177"/>
      <c r="QFY41" s="120"/>
      <c r="QFZ41" s="177"/>
      <c r="QGA41" s="120"/>
      <c r="QGB41" s="177"/>
      <c r="QGC41" s="120"/>
      <c r="QGD41" s="177"/>
      <c r="QGE41" s="120"/>
      <c r="QGF41" s="177"/>
      <c r="QGG41" s="120"/>
      <c r="QGH41" s="177"/>
      <c r="QGI41" s="120"/>
      <c r="QGJ41" s="177"/>
      <c r="QGK41" s="120"/>
      <c r="QGL41" s="177"/>
      <c r="QGM41" s="120"/>
      <c r="QGN41" s="177"/>
      <c r="QGO41" s="120"/>
      <c r="QGP41" s="177"/>
      <c r="QGQ41" s="120"/>
      <c r="QGR41" s="177"/>
      <c r="QGS41" s="120"/>
      <c r="QGT41" s="177"/>
      <c r="QGU41" s="120"/>
      <c r="QGV41" s="177"/>
      <c r="QGW41" s="120"/>
      <c r="QGX41" s="177"/>
      <c r="QGY41" s="120"/>
      <c r="QGZ41" s="177"/>
      <c r="QHA41" s="120"/>
      <c r="QHB41" s="177"/>
      <c r="QHC41" s="120"/>
      <c r="QHD41" s="177"/>
      <c r="QHE41" s="120"/>
      <c r="QHF41" s="177"/>
      <c r="QHG41" s="120"/>
      <c r="QHH41" s="177"/>
      <c r="QHI41" s="120"/>
      <c r="QHJ41" s="177"/>
      <c r="QHK41" s="120"/>
      <c r="QHL41" s="177"/>
      <c r="QHM41" s="120"/>
      <c r="QHN41" s="177"/>
      <c r="QHO41" s="120"/>
      <c r="QHP41" s="177"/>
      <c r="QHQ41" s="120"/>
      <c r="QHR41" s="177"/>
      <c r="QHS41" s="120"/>
      <c r="QHT41" s="177"/>
      <c r="QHU41" s="120"/>
      <c r="QHV41" s="177"/>
      <c r="QHW41" s="120"/>
      <c r="QHX41" s="177"/>
      <c r="QHY41" s="120"/>
      <c r="QHZ41" s="177"/>
      <c r="QIA41" s="120"/>
      <c r="QIB41" s="177"/>
      <c r="QIC41" s="120"/>
      <c r="QID41" s="177"/>
      <c r="QIE41" s="120"/>
      <c r="QIF41" s="177"/>
      <c r="QIG41" s="120"/>
      <c r="QIH41" s="177"/>
      <c r="QII41" s="120"/>
      <c r="QIJ41" s="177"/>
      <c r="QIK41" s="120"/>
      <c r="QIL41" s="177"/>
      <c r="QIM41" s="120"/>
      <c r="QIN41" s="177"/>
      <c r="QIO41" s="120"/>
      <c r="QIP41" s="177"/>
      <c r="QIQ41" s="120"/>
      <c r="QIR41" s="177"/>
      <c r="QIS41" s="120"/>
      <c r="QIT41" s="177"/>
      <c r="QIU41" s="120"/>
      <c r="QIV41" s="177"/>
      <c r="QIW41" s="120"/>
      <c r="QIX41" s="177"/>
      <c r="QIY41" s="120"/>
      <c r="QIZ41" s="177"/>
      <c r="QJA41" s="120"/>
      <c r="QJB41" s="177"/>
      <c r="QJC41" s="120"/>
      <c r="QJD41" s="177"/>
      <c r="QJE41" s="120"/>
      <c r="QJF41" s="177"/>
      <c r="QJG41" s="120"/>
      <c r="QJH41" s="177"/>
      <c r="QJI41" s="120"/>
      <c r="QJJ41" s="177"/>
      <c r="QJK41" s="120"/>
      <c r="QJL41" s="177"/>
      <c r="QJM41" s="120"/>
      <c r="QJN41" s="177"/>
      <c r="QJO41" s="120"/>
      <c r="QJP41" s="177"/>
      <c r="QJQ41" s="120"/>
      <c r="QJR41" s="177"/>
      <c r="QJS41" s="120"/>
      <c r="QJT41" s="177"/>
      <c r="QJU41" s="120"/>
      <c r="QJV41" s="177"/>
      <c r="QJW41" s="120"/>
      <c r="QJX41" s="177"/>
      <c r="QJY41" s="120"/>
      <c r="QJZ41" s="177"/>
      <c r="QKA41" s="120"/>
      <c r="QKB41" s="177"/>
      <c r="QKC41" s="120"/>
      <c r="QKD41" s="177"/>
      <c r="QKE41" s="120"/>
      <c r="QKF41" s="177"/>
      <c r="QKG41" s="120"/>
      <c r="QKH41" s="177"/>
      <c r="QKI41" s="120"/>
      <c r="QKJ41" s="177"/>
      <c r="QKK41" s="120"/>
      <c r="QKL41" s="177"/>
      <c r="QKM41" s="120"/>
      <c r="QKN41" s="177"/>
      <c r="QKO41" s="120"/>
      <c r="QKP41" s="177"/>
      <c r="QKQ41" s="120"/>
      <c r="QKR41" s="177"/>
      <c r="QKS41" s="120"/>
      <c r="QKT41" s="177"/>
      <c r="QKU41" s="120"/>
      <c r="QKV41" s="177"/>
      <c r="QKW41" s="120"/>
      <c r="QKX41" s="177"/>
      <c r="QKY41" s="120"/>
      <c r="QKZ41" s="177"/>
      <c r="QLA41" s="120"/>
      <c r="QLB41" s="177"/>
      <c r="QLC41" s="120"/>
      <c r="QLD41" s="177"/>
      <c r="QLE41" s="120"/>
      <c r="QLF41" s="177"/>
      <c r="QLG41" s="120"/>
      <c r="QLH41" s="177"/>
      <c r="QLI41" s="120"/>
      <c r="QLJ41" s="177"/>
      <c r="QLK41" s="120"/>
      <c r="QLL41" s="177"/>
      <c r="QLM41" s="120"/>
      <c r="QLN41" s="177"/>
      <c r="QLO41" s="120"/>
      <c r="QLP41" s="177"/>
      <c r="QLQ41" s="120"/>
      <c r="QLR41" s="177"/>
      <c r="QLS41" s="120"/>
      <c r="QLT41" s="177"/>
      <c r="QLU41" s="120"/>
      <c r="QLV41" s="177"/>
      <c r="QLW41" s="120"/>
      <c r="QLX41" s="177"/>
      <c r="QLY41" s="120"/>
      <c r="QLZ41" s="177"/>
      <c r="QMA41" s="120"/>
      <c r="QMB41" s="177"/>
      <c r="QMC41" s="120"/>
      <c r="QMD41" s="177"/>
      <c r="QME41" s="120"/>
      <c r="QMF41" s="177"/>
      <c r="QMG41" s="120"/>
      <c r="QMH41" s="177"/>
      <c r="QMI41" s="120"/>
      <c r="QMJ41" s="177"/>
      <c r="QMK41" s="120"/>
      <c r="QML41" s="177"/>
      <c r="QMM41" s="120"/>
      <c r="QMN41" s="177"/>
      <c r="QMO41" s="120"/>
      <c r="QMP41" s="177"/>
      <c r="QMQ41" s="120"/>
      <c r="QMR41" s="177"/>
      <c r="QMS41" s="120"/>
      <c r="QMT41" s="177"/>
      <c r="QMU41" s="120"/>
      <c r="QMV41" s="177"/>
      <c r="QMW41" s="120"/>
      <c r="QMX41" s="177"/>
      <c r="QMY41" s="120"/>
      <c r="QMZ41" s="177"/>
      <c r="QNA41" s="120"/>
      <c r="QNB41" s="177"/>
      <c r="QNC41" s="120"/>
      <c r="QND41" s="177"/>
      <c r="QNE41" s="120"/>
      <c r="QNF41" s="177"/>
      <c r="QNG41" s="120"/>
      <c r="QNH41" s="177"/>
      <c r="QNI41" s="120"/>
      <c r="QNJ41" s="177"/>
      <c r="QNK41" s="120"/>
      <c r="QNL41" s="177"/>
      <c r="QNM41" s="120"/>
      <c r="QNN41" s="177"/>
      <c r="QNO41" s="120"/>
      <c r="QNP41" s="177"/>
      <c r="QNQ41" s="120"/>
      <c r="QNR41" s="177"/>
      <c r="QNS41" s="120"/>
      <c r="QNT41" s="177"/>
      <c r="QNU41" s="120"/>
      <c r="QNV41" s="177"/>
      <c r="QNW41" s="120"/>
      <c r="QNX41" s="177"/>
      <c r="QNY41" s="120"/>
      <c r="QNZ41" s="177"/>
      <c r="QOA41" s="120"/>
      <c r="QOB41" s="177"/>
      <c r="QOC41" s="120"/>
      <c r="QOD41" s="177"/>
      <c r="QOE41" s="120"/>
      <c r="QOF41" s="177"/>
      <c r="QOG41" s="120"/>
      <c r="QOH41" s="177"/>
      <c r="QOI41" s="120"/>
      <c r="QOJ41" s="177"/>
      <c r="QOK41" s="120"/>
      <c r="QOL41" s="177"/>
      <c r="QOM41" s="120"/>
      <c r="QON41" s="177"/>
      <c r="QOO41" s="120"/>
      <c r="QOP41" s="177"/>
      <c r="QOQ41" s="120"/>
      <c r="QOR41" s="177"/>
      <c r="QOS41" s="120"/>
      <c r="QOT41" s="177"/>
      <c r="QOU41" s="120"/>
      <c r="QOV41" s="177"/>
      <c r="QOW41" s="120"/>
      <c r="QOX41" s="177"/>
      <c r="QOY41" s="120"/>
      <c r="QOZ41" s="177"/>
      <c r="QPA41" s="120"/>
      <c r="QPB41" s="177"/>
      <c r="QPC41" s="120"/>
      <c r="QPD41" s="177"/>
      <c r="QPE41" s="120"/>
      <c r="QPF41" s="177"/>
      <c r="QPG41" s="120"/>
      <c r="QPH41" s="177"/>
      <c r="QPI41" s="120"/>
      <c r="QPJ41" s="177"/>
      <c r="QPK41" s="120"/>
      <c r="QPL41" s="177"/>
      <c r="QPM41" s="120"/>
      <c r="QPN41" s="177"/>
      <c r="QPO41" s="120"/>
      <c r="QPP41" s="177"/>
      <c r="QPQ41" s="120"/>
      <c r="QPR41" s="177"/>
      <c r="QPS41" s="120"/>
      <c r="QPT41" s="177"/>
      <c r="QPU41" s="120"/>
      <c r="QPV41" s="177"/>
      <c r="QPW41" s="120"/>
      <c r="QPX41" s="177"/>
      <c r="QPY41" s="120"/>
      <c r="QPZ41" s="177"/>
      <c r="QQA41" s="120"/>
      <c r="QQB41" s="177"/>
      <c r="QQC41" s="120"/>
      <c r="QQD41" s="177"/>
      <c r="QQE41" s="120"/>
      <c r="QQF41" s="177"/>
      <c r="QQG41" s="120"/>
      <c r="QQH41" s="177"/>
      <c r="QQI41" s="120"/>
      <c r="QQJ41" s="177"/>
      <c r="QQK41" s="120"/>
      <c r="QQL41" s="177"/>
      <c r="QQM41" s="120"/>
      <c r="QQN41" s="177"/>
      <c r="QQO41" s="120"/>
      <c r="QQP41" s="177"/>
      <c r="QQQ41" s="120"/>
      <c r="QQR41" s="177"/>
      <c r="QQS41" s="120"/>
      <c r="QQT41" s="177"/>
      <c r="QQU41" s="120"/>
      <c r="QQV41" s="177"/>
      <c r="QQW41" s="120"/>
      <c r="QQX41" s="177"/>
      <c r="QQY41" s="120"/>
      <c r="QQZ41" s="177"/>
      <c r="QRA41" s="120"/>
      <c r="QRB41" s="177"/>
      <c r="QRC41" s="120"/>
      <c r="QRD41" s="177"/>
      <c r="QRE41" s="120"/>
      <c r="QRF41" s="177"/>
      <c r="QRG41" s="120"/>
      <c r="QRH41" s="177"/>
      <c r="QRI41" s="120"/>
      <c r="QRJ41" s="177"/>
      <c r="QRK41" s="120"/>
      <c r="QRL41" s="177"/>
      <c r="QRM41" s="120"/>
      <c r="QRN41" s="177"/>
      <c r="QRO41" s="120"/>
      <c r="QRP41" s="177"/>
      <c r="QRQ41" s="120"/>
      <c r="QRR41" s="177"/>
      <c r="QRS41" s="120"/>
      <c r="QRT41" s="177"/>
      <c r="QRU41" s="120"/>
      <c r="QRV41" s="177"/>
      <c r="QRW41" s="120"/>
      <c r="QRX41" s="177"/>
      <c r="QRY41" s="120"/>
      <c r="QRZ41" s="177"/>
      <c r="QSA41" s="120"/>
      <c r="QSB41" s="177"/>
      <c r="QSC41" s="120"/>
      <c r="QSD41" s="177"/>
      <c r="QSE41" s="120"/>
      <c r="QSF41" s="177"/>
      <c r="QSG41" s="120"/>
      <c r="QSH41" s="177"/>
      <c r="QSI41" s="120"/>
      <c r="QSJ41" s="177"/>
      <c r="QSK41" s="120"/>
      <c r="QSL41" s="177"/>
      <c r="QSM41" s="120"/>
      <c r="QSN41" s="177"/>
      <c r="QSO41" s="120"/>
      <c r="QSP41" s="177"/>
      <c r="QSQ41" s="120"/>
      <c r="QSR41" s="177"/>
      <c r="QSS41" s="120"/>
      <c r="QST41" s="177"/>
      <c r="QSU41" s="120"/>
      <c r="QSV41" s="177"/>
      <c r="QSW41" s="120"/>
      <c r="QSX41" s="177"/>
      <c r="QSY41" s="120"/>
      <c r="QSZ41" s="177"/>
      <c r="QTA41" s="120"/>
      <c r="QTB41" s="177"/>
      <c r="QTC41" s="120"/>
      <c r="QTD41" s="177"/>
      <c r="QTE41" s="120"/>
      <c r="QTF41" s="177"/>
      <c r="QTG41" s="120"/>
      <c r="QTH41" s="177"/>
      <c r="QTI41" s="120"/>
      <c r="QTJ41" s="177"/>
      <c r="QTK41" s="120"/>
      <c r="QTL41" s="177"/>
      <c r="QTM41" s="120"/>
      <c r="QTN41" s="177"/>
      <c r="QTO41" s="120"/>
      <c r="QTP41" s="177"/>
      <c r="QTQ41" s="120"/>
      <c r="QTR41" s="177"/>
      <c r="QTS41" s="120"/>
      <c r="QTT41" s="177"/>
      <c r="QTU41" s="120"/>
      <c r="QTV41" s="177"/>
      <c r="QTW41" s="120"/>
      <c r="QTX41" s="177"/>
      <c r="QTY41" s="120"/>
      <c r="QTZ41" s="177"/>
      <c r="QUA41" s="120"/>
      <c r="QUB41" s="177"/>
      <c r="QUC41" s="120"/>
      <c r="QUD41" s="177"/>
      <c r="QUE41" s="120"/>
      <c r="QUF41" s="177"/>
      <c r="QUG41" s="120"/>
      <c r="QUH41" s="177"/>
      <c r="QUI41" s="120"/>
      <c r="QUJ41" s="177"/>
      <c r="QUK41" s="120"/>
      <c r="QUL41" s="177"/>
      <c r="QUM41" s="120"/>
      <c r="QUN41" s="177"/>
      <c r="QUO41" s="120"/>
      <c r="QUP41" s="177"/>
      <c r="QUQ41" s="120"/>
      <c r="QUR41" s="177"/>
      <c r="QUS41" s="120"/>
      <c r="QUT41" s="177"/>
      <c r="QUU41" s="120"/>
      <c r="QUV41" s="177"/>
      <c r="QUW41" s="120"/>
      <c r="QUX41" s="177"/>
      <c r="QUY41" s="120"/>
      <c r="QUZ41" s="177"/>
      <c r="QVA41" s="120"/>
      <c r="QVB41" s="177"/>
      <c r="QVC41" s="120"/>
      <c r="QVD41" s="177"/>
      <c r="QVE41" s="120"/>
      <c r="QVF41" s="177"/>
      <c r="QVG41" s="120"/>
      <c r="QVH41" s="177"/>
      <c r="QVI41" s="120"/>
      <c r="QVJ41" s="177"/>
      <c r="QVK41" s="120"/>
      <c r="QVL41" s="177"/>
      <c r="QVM41" s="120"/>
      <c r="QVN41" s="177"/>
      <c r="QVO41" s="120"/>
      <c r="QVP41" s="177"/>
      <c r="QVQ41" s="120"/>
      <c r="QVR41" s="177"/>
      <c r="QVS41" s="120"/>
      <c r="QVT41" s="177"/>
      <c r="QVU41" s="120"/>
      <c r="QVV41" s="177"/>
      <c r="QVW41" s="120"/>
      <c r="QVX41" s="177"/>
      <c r="QVY41" s="120"/>
      <c r="QVZ41" s="177"/>
      <c r="QWA41" s="120"/>
      <c r="QWB41" s="177"/>
      <c r="QWC41" s="120"/>
      <c r="QWD41" s="177"/>
      <c r="QWE41" s="120"/>
      <c r="QWF41" s="177"/>
      <c r="QWG41" s="120"/>
      <c r="QWH41" s="177"/>
      <c r="QWI41" s="120"/>
      <c r="QWJ41" s="177"/>
      <c r="QWK41" s="120"/>
      <c r="QWL41" s="177"/>
      <c r="QWM41" s="120"/>
      <c r="QWN41" s="177"/>
      <c r="QWO41" s="120"/>
      <c r="QWP41" s="177"/>
      <c r="QWQ41" s="120"/>
      <c r="QWR41" s="177"/>
      <c r="QWS41" s="120"/>
      <c r="QWT41" s="177"/>
      <c r="QWU41" s="120"/>
      <c r="QWV41" s="177"/>
      <c r="QWW41" s="120"/>
      <c r="QWX41" s="177"/>
      <c r="QWY41" s="120"/>
      <c r="QWZ41" s="177"/>
      <c r="QXA41" s="120"/>
      <c r="QXB41" s="177"/>
      <c r="QXC41" s="120"/>
      <c r="QXD41" s="177"/>
      <c r="QXE41" s="120"/>
      <c r="QXF41" s="177"/>
      <c r="QXG41" s="120"/>
      <c r="QXH41" s="177"/>
      <c r="QXI41" s="120"/>
      <c r="QXJ41" s="177"/>
      <c r="QXK41" s="120"/>
      <c r="QXL41" s="177"/>
      <c r="QXM41" s="120"/>
      <c r="QXN41" s="177"/>
      <c r="QXO41" s="120"/>
      <c r="QXP41" s="177"/>
      <c r="QXQ41" s="120"/>
      <c r="QXR41" s="177"/>
      <c r="QXS41" s="120"/>
      <c r="QXT41" s="177"/>
      <c r="QXU41" s="120"/>
      <c r="QXV41" s="177"/>
      <c r="QXW41" s="120"/>
      <c r="QXX41" s="177"/>
      <c r="QXY41" s="120"/>
      <c r="QXZ41" s="177"/>
      <c r="QYA41" s="120"/>
      <c r="QYB41" s="177"/>
      <c r="QYC41" s="120"/>
      <c r="QYD41" s="177"/>
      <c r="QYE41" s="120"/>
      <c r="QYF41" s="177"/>
      <c r="QYG41" s="120"/>
      <c r="QYH41" s="177"/>
      <c r="QYI41" s="120"/>
      <c r="QYJ41" s="177"/>
      <c r="QYK41" s="120"/>
      <c r="QYL41" s="177"/>
      <c r="QYM41" s="120"/>
      <c r="QYN41" s="177"/>
      <c r="QYO41" s="120"/>
      <c r="QYP41" s="177"/>
      <c r="QYQ41" s="120"/>
      <c r="QYR41" s="177"/>
      <c r="QYS41" s="120"/>
      <c r="QYT41" s="177"/>
      <c r="QYU41" s="120"/>
      <c r="QYV41" s="177"/>
      <c r="QYW41" s="120"/>
      <c r="QYX41" s="177"/>
      <c r="QYY41" s="120"/>
      <c r="QYZ41" s="177"/>
      <c r="QZA41" s="120"/>
      <c r="QZB41" s="177"/>
      <c r="QZC41" s="120"/>
      <c r="QZD41" s="177"/>
      <c r="QZE41" s="120"/>
      <c r="QZF41" s="177"/>
      <c r="QZG41" s="120"/>
      <c r="QZH41" s="177"/>
      <c r="QZI41" s="120"/>
      <c r="QZJ41" s="177"/>
      <c r="QZK41" s="120"/>
      <c r="QZL41" s="177"/>
      <c r="QZM41" s="120"/>
      <c r="QZN41" s="177"/>
      <c r="QZO41" s="120"/>
      <c r="QZP41" s="177"/>
      <c r="QZQ41" s="120"/>
      <c r="QZR41" s="177"/>
      <c r="QZS41" s="120"/>
      <c r="QZT41" s="177"/>
      <c r="QZU41" s="120"/>
      <c r="QZV41" s="177"/>
      <c r="QZW41" s="120"/>
      <c r="QZX41" s="177"/>
      <c r="QZY41" s="120"/>
      <c r="QZZ41" s="177"/>
      <c r="RAA41" s="120"/>
      <c r="RAB41" s="177"/>
      <c r="RAC41" s="120"/>
      <c r="RAD41" s="177"/>
      <c r="RAE41" s="120"/>
      <c r="RAF41" s="177"/>
      <c r="RAG41" s="120"/>
      <c r="RAH41" s="177"/>
      <c r="RAI41" s="120"/>
      <c r="RAJ41" s="177"/>
      <c r="RAK41" s="120"/>
      <c r="RAL41" s="177"/>
      <c r="RAM41" s="120"/>
      <c r="RAN41" s="177"/>
      <c r="RAO41" s="120"/>
      <c r="RAP41" s="177"/>
      <c r="RAQ41" s="120"/>
      <c r="RAR41" s="177"/>
      <c r="RAS41" s="120"/>
      <c r="RAT41" s="177"/>
      <c r="RAU41" s="120"/>
      <c r="RAV41" s="177"/>
      <c r="RAW41" s="120"/>
      <c r="RAX41" s="177"/>
      <c r="RAY41" s="120"/>
      <c r="RAZ41" s="177"/>
      <c r="RBA41" s="120"/>
      <c r="RBB41" s="177"/>
      <c r="RBC41" s="120"/>
      <c r="RBD41" s="177"/>
      <c r="RBE41" s="120"/>
      <c r="RBF41" s="177"/>
      <c r="RBG41" s="120"/>
      <c r="RBH41" s="177"/>
      <c r="RBI41" s="120"/>
      <c r="RBJ41" s="177"/>
      <c r="RBK41" s="120"/>
      <c r="RBL41" s="177"/>
      <c r="RBM41" s="120"/>
      <c r="RBN41" s="177"/>
      <c r="RBO41" s="120"/>
      <c r="RBP41" s="177"/>
      <c r="RBQ41" s="120"/>
      <c r="RBR41" s="177"/>
      <c r="RBS41" s="120"/>
      <c r="RBT41" s="177"/>
      <c r="RBU41" s="120"/>
      <c r="RBV41" s="177"/>
      <c r="RBW41" s="120"/>
      <c r="RBX41" s="177"/>
      <c r="RBY41" s="120"/>
      <c r="RBZ41" s="177"/>
      <c r="RCA41" s="120"/>
      <c r="RCB41" s="177"/>
      <c r="RCC41" s="120"/>
      <c r="RCD41" s="177"/>
      <c r="RCE41" s="120"/>
      <c r="RCF41" s="177"/>
      <c r="RCG41" s="120"/>
      <c r="RCH41" s="177"/>
      <c r="RCI41" s="120"/>
      <c r="RCJ41" s="177"/>
      <c r="RCK41" s="120"/>
      <c r="RCL41" s="177"/>
      <c r="RCM41" s="120"/>
      <c r="RCN41" s="177"/>
      <c r="RCO41" s="120"/>
      <c r="RCP41" s="177"/>
      <c r="RCQ41" s="120"/>
      <c r="RCR41" s="177"/>
      <c r="RCS41" s="120"/>
      <c r="RCT41" s="177"/>
      <c r="RCU41" s="120"/>
      <c r="RCV41" s="177"/>
      <c r="RCW41" s="120"/>
      <c r="RCX41" s="177"/>
      <c r="RCY41" s="120"/>
      <c r="RCZ41" s="177"/>
      <c r="RDA41" s="120"/>
      <c r="RDB41" s="177"/>
      <c r="RDC41" s="120"/>
      <c r="RDD41" s="177"/>
      <c r="RDE41" s="120"/>
      <c r="RDF41" s="177"/>
      <c r="RDG41" s="120"/>
      <c r="RDH41" s="177"/>
      <c r="RDI41" s="120"/>
      <c r="RDJ41" s="177"/>
      <c r="RDK41" s="120"/>
      <c r="RDL41" s="177"/>
      <c r="RDM41" s="120"/>
      <c r="RDN41" s="177"/>
      <c r="RDO41" s="120"/>
      <c r="RDP41" s="177"/>
      <c r="RDQ41" s="120"/>
      <c r="RDR41" s="177"/>
      <c r="RDS41" s="120"/>
      <c r="RDT41" s="177"/>
      <c r="RDU41" s="120"/>
      <c r="RDV41" s="177"/>
      <c r="RDW41" s="120"/>
      <c r="RDX41" s="177"/>
      <c r="RDY41" s="120"/>
      <c r="RDZ41" s="177"/>
      <c r="REA41" s="120"/>
      <c r="REB41" s="177"/>
      <c r="REC41" s="120"/>
      <c r="RED41" s="177"/>
      <c r="REE41" s="120"/>
      <c r="REF41" s="177"/>
      <c r="REG41" s="120"/>
      <c r="REH41" s="177"/>
      <c r="REI41" s="120"/>
      <c r="REJ41" s="177"/>
      <c r="REK41" s="120"/>
      <c r="REL41" s="177"/>
      <c r="REM41" s="120"/>
      <c r="REN41" s="177"/>
      <c r="REO41" s="120"/>
      <c r="REP41" s="177"/>
      <c r="REQ41" s="120"/>
      <c r="RER41" s="177"/>
      <c r="RES41" s="120"/>
      <c r="RET41" s="177"/>
      <c r="REU41" s="120"/>
      <c r="REV41" s="177"/>
      <c r="REW41" s="120"/>
      <c r="REX41" s="177"/>
      <c r="REY41" s="120"/>
      <c r="REZ41" s="177"/>
      <c r="RFA41" s="120"/>
      <c r="RFB41" s="177"/>
      <c r="RFC41" s="120"/>
      <c r="RFD41" s="177"/>
      <c r="RFE41" s="120"/>
      <c r="RFF41" s="177"/>
      <c r="RFG41" s="120"/>
      <c r="RFH41" s="177"/>
      <c r="RFI41" s="120"/>
      <c r="RFJ41" s="177"/>
      <c r="RFK41" s="120"/>
      <c r="RFL41" s="177"/>
      <c r="RFM41" s="120"/>
      <c r="RFN41" s="177"/>
      <c r="RFO41" s="120"/>
      <c r="RFP41" s="177"/>
      <c r="RFQ41" s="120"/>
      <c r="RFR41" s="177"/>
      <c r="RFS41" s="120"/>
      <c r="RFT41" s="177"/>
      <c r="RFU41" s="120"/>
      <c r="RFV41" s="177"/>
      <c r="RFW41" s="120"/>
      <c r="RFX41" s="177"/>
      <c r="RFY41" s="120"/>
      <c r="RFZ41" s="177"/>
      <c r="RGA41" s="120"/>
      <c r="RGB41" s="177"/>
      <c r="RGC41" s="120"/>
      <c r="RGD41" s="177"/>
      <c r="RGE41" s="120"/>
      <c r="RGF41" s="177"/>
      <c r="RGG41" s="120"/>
      <c r="RGH41" s="177"/>
      <c r="RGI41" s="120"/>
      <c r="RGJ41" s="177"/>
      <c r="RGK41" s="120"/>
      <c r="RGL41" s="177"/>
      <c r="RGM41" s="120"/>
      <c r="RGN41" s="177"/>
      <c r="RGO41" s="120"/>
      <c r="RGP41" s="177"/>
      <c r="RGQ41" s="120"/>
      <c r="RGR41" s="177"/>
      <c r="RGS41" s="120"/>
      <c r="RGT41" s="177"/>
      <c r="RGU41" s="120"/>
      <c r="RGV41" s="177"/>
      <c r="RGW41" s="120"/>
      <c r="RGX41" s="177"/>
      <c r="RGY41" s="120"/>
      <c r="RGZ41" s="177"/>
      <c r="RHA41" s="120"/>
      <c r="RHB41" s="177"/>
      <c r="RHC41" s="120"/>
      <c r="RHD41" s="177"/>
      <c r="RHE41" s="120"/>
      <c r="RHF41" s="177"/>
      <c r="RHG41" s="120"/>
      <c r="RHH41" s="177"/>
      <c r="RHI41" s="120"/>
      <c r="RHJ41" s="177"/>
      <c r="RHK41" s="120"/>
      <c r="RHL41" s="177"/>
      <c r="RHM41" s="120"/>
      <c r="RHN41" s="177"/>
      <c r="RHO41" s="120"/>
      <c r="RHP41" s="177"/>
      <c r="RHQ41" s="120"/>
      <c r="RHR41" s="177"/>
      <c r="RHS41" s="120"/>
      <c r="RHT41" s="177"/>
      <c r="RHU41" s="120"/>
      <c r="RHV41" s="177"/>
      <c r="RHW41" s="120"/>
      <c r="RHX41" s="177"/>
      <c r="RHY41" s="120"/>
      <c r="RHZ41" s="177"/>
      <c r="RIA41" s="120"/>
      <c r="RIB41" s="177"/>
      <c r="RIC41" s="120"/>
      <c r="RID41" s="177"/>
      <c r="RIE41" s="120"/>
      <c r="RIF41" s="177"/>
      <c r="RIG41" s="120"/>
      <c r="RIH41" s="177"/>
      <c r="RII41" s="120"/>
      <c r="RIJ41" s="177"/>
      <c r="RIK41" s="120"/>
      <c r="RIL41" s="177"/>
      <c r="RIM41" s="120"/>
      <c r="RIN41" s="177"/>
      <c r="RIO41" s="120"/>
      <c r="RIP41" s="177"/>
      <c r="RIQ41" s="120"/>
      <c r="RIR41" s="177"/>
      <c r="RIS41" s="120"/>
      <c r="RIT41" s="177"/>
      <c r="RIU41" s="120"/>
      <c r="RIV41" s="177"/>
      <c r="RIW41" s="120"/>
      <c r="RIX41" s="177"/>
      <c r="RIY41" s="120"/>
      <c r="RIZ41" s="177"/>
      <c r="RJA41" s="120"/>
      <c r="RJB41" s="177"/>
      <c r="RJC41" s="120"/>
      <c r="RJD41" s="177"/>
      <c r="RJE41" s="120"/>
      <c r="RJF41" s="177"/>
      <c r="RJG41" s="120"/>
      <c r="RJH41" s="177"/>
      <c r="RJI41" s="120"/>
      <c r="RJJ41" s="177"/>
      <c r="RJK41" s="120"/>
      <c r="RJL41" s="177"/>
      <c r="RJM41" s="120"/>
      <c r="RJN41" s="177"/>
      <c r="RJO41" s="120"/>
      <c r="RJP41" s="177"/>
      <c r="RJQ41" s="120"/>
      <c r="RJR41" s="177"/>
      <c r="RJS41" s="120"/>
      <c r="RJT41" s="177"/>
      <c r="RJU41" s="120"/>
      <c r="RJV41" s="177"/>
      <c r="RJW41" s="120"/>
      <c r="RJX41" s="177"/>
      <c r="RJY41" s="120"/>
      <c r="RJZ41" s="177"/>
      <c r="RKA41" s="120"/>
      <c r="RKB41" s="177"/>
      <c r="RKC41" s="120"/>
      <c r="RKD41" s="177"/>
      <c r="RKE41" s="120"/>
      <c r="RKF41" s="177"/>
      <c r="RKG41" s="120"/>
      <c r="RKH41" s="177"/>
      <c r="RKI41" s="120"/>
      <c r="RKJ41" s="177"/>
      <c r="RKK41" s="120"/>
      <c r="RKL41" s="177"/>
      <c r="RKM41" s="120"/>
      <c r="RKN41" s="177"/>
      <c r="RKO41" s="120"/>
      <c r="RKP41" s="177"/>
      <c r="RKQ41" s="120"/>
      <c r="RKR41" s="177"/>
      <c r="RKS41" s="120"/>
      <c r="RKT41" s="177"/>
      <c r="RKU41" s="120"/>
      <c r="RKV41" s="177"/>
      <c r="RKW41" s="120"/>
      <c r="RKX41" s="177"/>
      <c r="RKY41" s="120"/>
      <c r="RKZ41" s="177"/>
      <c r="RLA41" s="120"/>
      <c r="RLB41" s="177"/>
      <c r="RLC41" s="120"/>
      <c r="RLD41" s="177"/>
      <c r="RLE41" s="120"/>
      <c r="RLF41" s="177"/>
      <c r="RLG41" s="120"/>
      <c r="RLH41" s="177"/>
      <c r="RLI41" s="120"/>
      <c r="RLJ41" s="177"/>
      <c r="RLK41" s="120"/>
      <c r="RLL41" s="177"/>
      <c r="RLM41" s="120"/>
      <c r="RLN41" s="177"/>
      <c r="RLO41" s="120"/>
      <c r="RLP41" s="177"/>
      <c r="RLQ41" s="120"/>
      <c r="RLR41" s="177"/>
      <c r="RLS41" s="120"/>
      <c r="RLT41" s="177"/>
      <c r="RLU41" s="120"/>
      <c r="RLV41" s="177"/>
      <c r="RLW41" s="120"/>
      <c r="RLX41" s="177"/>
      <c r="RLY41" s="120"/>
      <c r="RLZ41" s="177"/>
      <c r="RMA41" s="120"/>
      <c r="RMB41" s="177"/>
      <c r="RMC41" s="120"/>
      <c r="RMD41" s="177"/>
      <c r="RME41" s="120"/>
      <c r="RMF41" s="177"/>
      <c r="RMG41" s="120"/>
      <c r="RMH41" s="177"/>
      <c r="RMI41" s="120"/>
      <c r="RMJ41" s="177"/>
      <c r="RMK41" s="120"/>
      <c r="RML41" s="177"/>
      <c r="RMM41" s="120"/>
      <c r="RMN41" s="177"/>
      <c r="RMO41" s="120"/>
      <c r="RMP41" s="177"/>
      <c r="RMQ41" s="120"/>
      <c r="RMR41" s="177"/>
      <c r="RMS41" s="120"/>
      <c r="RMT41" s="177"/>
      <c r="RMU41" s="120"/>
      <c r="RMV41" s="177"/>
      <c r="RMW41" s="120"/>
      <c r="RMX41" s="177"/>
      <c r="RMY41" s="120"/>
      <c r="RMZ41" s="177"/>
      <c r="RNA41" s="120"/>
      <c r="RNB41" s="177"/>
      <c r="RNC41" s="120"/>
      <c r="RND41" s="177"/>
      <c r="RNE41" s="120"/>
      <c r="RNF41" s="177"/>
      <c r="RNG41" s="120"/>
      <c r="RNH41" s="177"/>
      <c r="RNI41" s="120"/>
      <c r="RNJ41" s="177"/>
      <c r="RNK41" s="120"/>
      <c r="RNL41" s="177"/>
      <c r="RNM41" s="120"/>
      <c r="RNN41" s="177"/>
      <c r="RNO41" s="120"/>
      <c r="RNP41" s="177"/>
      <c r="RNQ41" s="120"/>
      <c r="RNR41" s="177"/>
      <c r="RNS41" s="120"/>
      <c r="RNT41" s="177"/>
      <c r="RNU41" s="120"/>
      <c r="RNV41" s="177"/>
      <c r="RNW41" s="120"/>
      <c r="RNX41" s="177"/>
      <c r="RNY41" s="120"/>
      <c r="RNZ41" s="177"/>
      <c r="ROA41" s="120"/>
      <c r="ROB41" s="177"/>
      <c r="ROC41" s="120"/>
      <c r="ROD41" s="177"/>
      <c r="ROE41" s="120"/>
      <c r="ROF41" s="177"/>
      <c r="ROG41" s="120"/>
      <c r="ROH41" s="177"/>
      <c r="ROI41" s="120"/>
      <c r="ROJ41" s="177"/>
      <c r="ROK41" s="120"/>
      <c r="ROL41" s="177"/>
      <c r="ROM41" s="120"/>
      <c r="RON41" s="177"/>
      <c r="ROO41" s="120"/>
      <c r="ROP41" s="177"/>
      <c r="ROQ41" s="120"/>
      <c r="ROR41" s="177"/>
      <c r="ROS41" s="120"/>
      <c r="ROT41" s="177"/>
      <c r="ROU41" s="120"/>
      <c r="ROV41" s="177"/>
      <c r="ROW41" s="120"/>
      <c r="ROX41" s="177"/>
      <c r="ROY41" s="120"/>
      <c r="ROZ41" s="177"/>
      <c r="RPA41" s="120"/>
      <c r="RPB41" s="177"/>
      <c r="RPC41" s="120"/>
      <c r="RPD41" s="177"/>
      <c r="RPE41" s="120"/>
      <c r="RPF41" s="177"/>
      <c r="RPG41" s="120"/>
      <c r="RPH41" s="177"/>
      <c r="RPI41" s="120"/>
      <c r="RPJ41" s="177"/>
      <c r="RPK41" s="120"/>
      <c r="RPL41" s="177"/>
      <c r="RPM41" s="120"/>
      <c r="RPN41" s="177"/>
      <c r="RPO41" s="120"/>
      <c r="RPP41" s="177"/>
      <c r="RPQ41" s="120"/>
      <c r="RPR41" s="177"/>
      <c r="RPS41" s="120"/>
      <c r="RPT41" s="177"/>
      <c r="RPU41" s="120"/>
      <c r="RPV41" s="177"/>
      <c r="RPW41" s="120"/>
      <c r="RPX41" s="177"/>
      <c r="RPY41" s="120"/>
      <c r="RPZ41" s="177"/>
      <c r="RQA41" s="120"/>
      <c r="RQB41" s="177"/>
      <c r="RQC41" s="120"/>
      <c r="RQD41" s="177"/>
      <c r="RQE41" s="120"/>
      <c r="RQF41" s="177"/>
      <c r="RQG41" s="120"/>
      <c r="RQH41" s="177"/>
      <c r="RQI41" s="120"/>
      <c r="RQJ41" s="177"/>
      <c r="RQK41" s="120"/>
      <c r="RQL41" s="177"/>
      <c r="RQM41" s="120"/>
      <c r="RQN41" s="177"/>
      <c r="RQO41" s="120"/>
      <c r="RQP41" s="177"/>
      <c r="RQQ41" s="120"/>
      <c r="RQR41" s="177"/>
      <c r="RQS41" s="120"/>
      <c r="RQT41" s="177"/>
      <c r="RQU41" s="120"/>
      <c r="RQV41" s="177"/>
      <c r="RQW41" s="120"/>
      <c r="RQX41" s="177"/>
      <c r="RQY41" s="120"/>
      <c r="RQZ41" s="177"/>
      <c r="RRA41" s="120"/>
      <c r="RRB41" s="177"/>
      <c r="RRC41" s="120"/>
      <c r="RRD41" s="177"/>
      <c r="RRE41" s="120"/>
      <c r="RRF41" s="177"/>
      <c r="RRG41" s="120"/>
      <c r="RRH41" s="177"/>
      <c r="RRI41" s="120"/>
      <c r="RRJ41" s="177"/>
      <c r="RRK41" s="120"/>
      <c r="RRL41" s="177"/>
      <c r="RRM41" s="120"/>
      <c r="RRN41" s="177"/>
      <c r="RRO41" s="120"/>
      <c r="RRP41" s="177"/>
      <c r="RRQ41" s="120"/>
      <c r="RRR41" s="177"/>
      <c r="RRS41" s="120"/>
      <c r="RRT41" s="177"/>
      <c r="RRU41" s="120"/>
      <c r="RRV41" s="177"/>
      <c r="RRW41" s="120"/>
      <c r="RRX41" s="177"/>
      <c r="RRY41" s="120"/>
      <c r="RRZ41" s="177"/>
      <c r="RSA41" s="120"/>
      <c r="RSB41" s="177"/>
      <c r="RSC41" s="120"/>
      <c r="RSD41" s="177"/>
      <c r="RSE41" s="120"/>
      <c r="RSF41" s="177"/>
      <c r="RSG41" s="120"/>
      <c r="RSH41" s="177"/>
      <c r="RSI41" s="120"/>
      <c r="RSJ41" s="177"/>
      <c r="RSK41" s="120"/>
      <c r="RSL41" s="177"/>
      <c r="RSM41" s="120"/>
      <c r="RSN41" s="177"/>
      <c r="RSO41" s="120"/>
      <c r="RSP41" s="177"/>
      <c r="RSQ41" s="120"/>
      <c r="RSR41" s="177"/>
      <c r="RSS41" s="120"/>
      <c r="RST41" s="177"/>
      <c r="RSU41" s="120"/>
      <c r="RSV41" s="177"/>
      <c r="RSW41" s="120"/>
      <c r="RSX41" s="177"/>
      <c r="RSY41" s="120"/>
      <c r="RSZ41" s="177"/>
      <c r="RTA41" s="120"/>
      <c r="RTB41" s="177"/>
      <c r="RTC41" s="120"/>
      <c r="RTD41" s="177"/>
      <c r="RTE41" s="120"/>
      <c r="RTF41" s="177"/>
      <c r="RTG41" s="120"/>
      <c r="RTH41" s="177"/>
      <c r="RTI41" s="120"/>
      <c r="RTJ41" s="177"/>
      <c r="RTK41" s="120"/>
      <c r="RTL41" s="177"/>
      <c r="RTM41" s="120"/>
      <c r="RTN41" s="177"/>
      <c r="RTO41" s="120"/>
      <c r="RTP41" s="177"/>
      <c r="RTQ41" s="120"/>
      <c r="RTR41" s="177"/>
      <c r="RTS41" s="120"/>
      <c r="RTT41" s="177"/>
      <c r="RTU41" s="120"/>
      <c r="RTV41" s="177"/>
      <c r="RTW41" s="120"/>
      <c r="RTX41" s="177"/>
      <c r="RTY41" s="120"/>
      <c r="RTZ41" s="177"/>
      <c r="RUA41" s="120"/>
      <c r="RUB41" s="177"/>
      <c r="RUC41" s="120"/>
      <c r="RUD41" s="177"/>
      <c r="RUE41" s="120"/>
      <c r="RUF41" s="177"/>
      <c r="RUG41" s="120"/>
      <c r="RUH41" s="177"/>
      <c r="RUI41" s="120"/>
      <c r="RUJ41" s="177"/>
      <c r="RUK41" s="120"/>
      <c r="RUL41" s="177"/>
      <c r="RUM41" s="120"/>
      <c r="RUN41" s="177"/>
      <c r="RUO41" s="120"/>
      <c r="RUP41" s="177"/>
      <c r="RUQ41" s="120"/>
      <c r="RUR41" s="177"/>
      <c r="RUS41" s="120"/>
      <c r="RUT41" s="177"/>
      <c r="RUU41" s="120"/>
      <c r="RUV41" s="177"/>
      <c r="RUW41" s="120"/>
      <c r="RUX41" s="177"/>
      <c r="RUY41" s="120"/>
      <c r="RUZ41" s="177"/>
      <c r="RVA41" s="120"/>
      <c r="RVB41" s="177"/>
      <c r="RVC41" s="120"/>
      <c r="RVD41" s="177"/>
      <c r="RVE41" s="120"/>
      <c r="RVF41" s="177"/>
      <c r="RVG41" s="120"/>
      <c r="RVH41" s="177"/>
      <c r="RVI41" s="120"/>
      <c r="RVJ41" s="177"/>
      <c r="RVK41" s="120"/>
      <c r="RVL41" s="177"/>
      <c r="RVM41" s="120"/>
      <c r="RVN41" s="177"/>
      <c r="RVO41" s="120"/>
      <c r="RVP41" s="177"/>
      <c r="RVQ41" s="120"/>
      <c r="RVR41" s="177"/>
      <c r="RVS41" s="120"/>
      <c r="RVT41" s="177"/>
      <c r="RVU41" s="120"/>
      <c r="RVV41" s="177"/>
      <c r="RVW41" s="120"/>
      <c r="RVX41" s="177"/>
      <c r="RVY41" s="120"/>
      <c r="RVZ41" s="177"/>
      <c r="RWA41" s="120"/>
      <c r="RWB41" s="177"/>
      <c r="RWC41" s="120"/>
      <c r="RWD41" s="177"/>
      <c r="RWE41" s="120"/>
      <c r="RWF41" s="177"/>
      <c r="RWG41" s="120"/>
      <c r="RWH41" s="177"/>
      <c r="RWI41" s="120"/>
      <c r="RWJ41" s="177"/>
      <c r="RWK41" s="120"/>
      <c r="RWL41" s="177"/>
      <c r="RWM41" s="120"/>
      <c r="RWN41" s="177"/>
      <c r="RWO41" s="120"/>
      <c r="RWP41" s="177"/>
      <c r="RWQ41" s="120"/>
      <c r="RWR41" s="177"/>
      <c r="RWS41" s="120"/>
      <c r="RWT41" s="177"/>
      <c r="RWU41" s="120"/>
      <c r="RWV41" s="177"/>
      <c r="RWW41" s="120"/>
      <c r="RWX41" s="177"/>
      <c r="RWY41" s="120"/>
      <c r="RWZ41" s="177"/>
      <c r="RXA41" s="120"/>
      <c r="RXB41" s="177"/>
      <c r="RXC41" s="120"/>
      <c r="RXD41" s="177"/>
      <c r="RXE41" s="120"/>
      <c r="RXF41" s="177"/>
      <c r="RXG41" s="120"/>
      <c r="RXH41" s="177"/>
      <c r="RXI41" s="120"/>
      <c r="RXJ41" s="177"/>
      <c r="RXK41" s="120"/>
      <c r="RXL41" s="177"/>
      <c r="RXM41" s="120"/>
      <c r="RXN41" s="177"/>
      <c r="RXO41" s="120"/>
      <c r="RXP41" s="177"/>
      <c r="RXQ41" s="120"/>
      <c r="RXR41" s="177"/>
      <c r="RXS41" s="120"/>
      <c r="RXT41" s="177"/>
      <c r="RXU41" s="120"/>
      <c r="RXV41" s="177"/>
      <c r="RXW41" s="120"/>
      <c r="RXX41" s="177"/>
      <c r="RXY41" s="120"/>
      <c r="RXZ41" s="177"/>
      <c r="RYA41" s="120"/>
      <c r="RYB41" s="177"/>
      <c r="RYC41" s="120"/>
      <c r="RYD41" s="177"/>
      <c r="RYE41" s="120"/>
      <c r="RYF41" s="177"/>
      <c r="RYG41" s="120"/>
      <c r="RYH41" s="177"/>
      <c r="RYI41" s="120"/>
      <c r="RYJ41" s="177"/>
      <c r="RYK41" s="120"/>
      <c r="RYL41" s="177"/>
      <c r="RYM41" s="120"/>
      <c r="RYN41" s="177"/>
      <c r="RYO41" s="120"/>
      <c r="RYP41" s="177"/>
      <c r="RYQ41" s="120"/>
      <c r="RYR41" s="177"/>
      <c r="RYS41" s="120"/>
      <c r="RYT41" s="177"/>
      <c r="RYU41" s="120"/>
      <c r="RYV41" s="177"/>
      <c r="RYW41" s="120"/>
      <c r="RYX41" s="177"/>
      <c r="RYY41" s="120"/>
      <c r="RYZ41" s="177"/>
      <c r="RZA41" s="120"/>
      <c r="RZB41" s="177"/>
      <c r="RZC41" s="120"/>
      <c r="RZD41" s="177"/>
      <c r="RZE41" s="120"/>
      <c r="RZF41" s="177"/>
      <c r="RZG41" s="120"/>
      <c r="RZH41" s="177"/>
      <c r="RZI41" s="120"/>
      <c r="RZJ41" s="177"/>
      <c r="RZK41" s="120"/>
      <c r="RZL41" s="177"/>
      <c r="RZM41" s="120"/>
      <c r="RZN41" s="177"/>
      <c r="RZO41" s="120"/>
      <c r="RZP41" s="177"/>
      <c r="RZQ41" s="120"/>
      <c r="RZR41" s="177"/>
      <c r="RZS41" s="120"/>
      <c r="RZT41" s="177"/>
      <c r="RZU41" s="120"/>
      <c r="RZV41" s="177"/>
      <c r="RZW41" s="120"/>
      <c r="RZX41" s="177"/>
      <c r="RZY41" s="120"/>
      <c r="RZZ41" s="177"/>
      <c r="SAA41" s="120"/>
      <c r="SAB41" s="177"/>
      <c r="SAC41" s="120"/>
      <c r="SAD41" s="177"/>
      <c r="SAE41" s="120"/>
      <c r="SAF41" s="177"/>
      <c r="SAG41" s="120"/>
      <c r="SAH41" s="177"/>
      <c r="SAI41" s="120"/>
      <c r="SAJ41" s="177"/>
      <c r="SAK41" s="120"/>
      <c r="SAL41" s="177"/>
      <c r="SAM41" s="120"/>
      <c r="SAN41" s="177"/>
      <c r="SAO41" s="120"/>
      <c r="SAP41" s="177"/>
      <c r="SAQ41" s="120"/>
      <c r="SAR41" s="177"/>
      <c r="SAS41" s="120"/>
      <c r="SAT41" s="177"/>
      <c r="SAU41" s="120"/>
      <c r="SAV41" s="177"/>
      <c r="SAW41" s="120"/>
      <c r="SAX41" s="177"/>
      <c r="SAY41" s="120"/>
      <c r="SAZ41" s="177"/>
      <c r="SBA41" s="120"/>
      <c r="SBB41" s="177"/>
      <c r="SBC41" s="120"/>
      <c r="SBD41" s="177"/>
      <c r="SBE41" s="120"/>
      <c r="SBF41" s="177"/>
      <c r="SBG41" s="120"/>
      <c r="SBH41" s="177"/>
      <c r="SBI41" s="120"/>
      <c r="SBJ41" s="177"/>
      <c r="SBK41" s="120"/>
      <c r="SBL41" s="177"/>
      <c r="SBM41" s="120"/>
      <c r="SBN41" s="177"/>
      <c r="SBO41" s="120"/>
      <c r="SBP41" s="177"/>
      <c r="SBQ41" s="120"/>
      <c r="SBR41" s="177"/>
      <c r="SBS41" s="120"/>
      <c r="SBT41" s="177"/>
      <c r="SBU41" s="120"/>
      <c r="SBV41" s="177"/>
      <c r="SBW41" s="120"/>
      <c r="SBX41" s="177"/>
      <c r="SBY41" s="120"/>
      <c r="SBZ41" s="177"/>
      <c r="SCA41" s="120"/>
      <c r="SCB41" s="177"/>
      <c r="SCC41" s="120"/>
      <c r="SCD41" s="177"/>
      <c r="SCE41" s="120"/>
      <c r="SCF41" s="177"/>
      <c r="SCG41" s="120"/>
      <c r="SCH41" s="177"/>
      <c r="SCI41" s="120"/>
      <c r="SCJ41" s="177"/>
      <c r="SCK41" s="120"/>
      <c r="SCL41" s="177"/>
      <c r="SCM41" s="120"/>
      <c r="SCN41" s="177"/>
      <c r="SCO41" s="120"/>
      <c r="SCP41" s="177"/>
      <c r="SCQ41" s="120"/>
      <c r="SCR41" s="177"/>
      <c r="SCS41" s="120"/>
      <c r="SCT41" s="177"/>
      <c r="SCU41" s="120"/>
      <c r="SCV41" s="177"/>
      <c r="SCW41" s="120"/>
      <c r="SCX41" s="177"/>
      <c r="SCY41" s="120"/>
      <c r="SCZ41" s="177"/>
      <c r="SDA41" s="120"/>
      <c r="SDB41" s="177"/>
      <c r="SDC41" s="120"/>
      <c r="SDD41" s="177"/>
      <c r="SDE41" s="120"/>
      <c r="SDF41" s="177"/>
      <c r="SDG41" s="120"/>
      <c r="SDH41" s="177"/>
      <c r="SDI41" s="120"/>
      <c r="SDJ41" s="177"/>
      <c r="SDK41" s="120"/>
      <c r="SDL41" s="177"/>
      <c r="SDM41" s="120"/>
      <c r="SDN41" s="177"/>
      <c r="SDO41" s="120"/>
      <c r="SDP41" s="177"/>
      <c r="SDQ41" s="120"/>
      <c r="SDR41" s="177"/>
      <c r="SDS41" s="120"/>
      <c r="SDT41" s="177"/>
      <c r="SDU41" s="120"/>
      <c r="SDV41" s="177"/>
      <c r="SDW41" s="120"/>
      <c r="SDX41" s="177"/>
      <c r="SDY41" s="120"/>
      <c r="SDZ41" s="177"/>
      <c r="SEA41" s="120"/>
      <c r="SEB41" s="177"/>
      <c r="SEC41" s="120"/>
      <c r="SED41" s="177"/>
      <c r="SEE41" s="120"/>
      <c r="SEF41" s="177"/>
      <c r="SEG41" s="120"/>
      <c r="SEH41" s="177"/>
      <c r="SEI41" s="120"/>
      <c r="SEJ41" s="177"/>
      <c r="SEK41" s="120"/>
      <c r="SEL41" s="177"/>
      <c r="SEM41" s="120"/>
      <c r="SEN41" s="177"/>
      <c r="SEO41" s="120"/>
      <c r="SEP41" s="177"/>
      <c r="SEQ41" s="120"/>
      <c r="SER41" s="177"/>
      <c r="SES41" s="120"/>
      <c r="SET41" s="177"/>
      <c r="SEU41" s="120"/>
      <c r="SEV41" s="177"/>
      <c r="SEW41" s="120"/>
      <c r="SEX41" s="177"/>
      <c r="SEY41" s="120"/>
      <c r="SEZ41" s="177"/>
      <c r="SFA41" s="120"/>
      <c r="SFB41" s="177"/>
      <c r="SFC41" s="120"/>
      <c r="SFD41" s="177"/>
      <c r="SFE41" s="120"/>
      <c r="SFF41" s="177"/>
      <c r="SFG41" s="120"/>
      <c r="SFH41" s="177"/>
      <c r="SFI41" s="120"/>
      <c r="SFJ41" s="177"/>
      <c r="SFK41" s="120"/>
      <c r="SFL41" s="177"/>
      <c r="SFM41" s="120"/>
      <c r="SFN41" s="177"/>
      <c r="SFO41" s="120"/>
      <c r="SFP41" s="177"/>
      <c r="SFQ41" s="120"/>
      <c r="SFR41" s="177"/>
      <c r="SFS41" s="120"/>
      <c r="SFT41" s="177"/>
      <c r="SFU41" s="120"/>
      <c r="SFV41" s="177"/>
      <c r="SFW41" s="120"/>
      <c r="SFX41" s="177"/>
      <c r="SFY41" s="120"/>
      <c r="SFZ41" s="177"/>
      <c r="SGA41" s="120"/>
      <c r="SGB41" s="177"/>
      <c r="SGC41" s="120"/>
      <c r="SGD41" s="177"/>
      <c r="SGE41" s="120"/>
      <c r="SGF41" s="177"/>
      <c r="SGG41" s="120"/>
      <c r="SGH41" s="177"/>
      <c r="SGI41" s="120"/>
      <c r="SGJ41" s="177"/>
      <c r="SGK41" s="120"/>
      <c r="SGL41" s="177"/>
      <c r="SGM41" s="120"/>
      <c r="SGN41" s="177"/>
      <c r="SGO41" s="120"/>
      <c r="SGP41" s="177"/>
      <c r="SGQ41" s="120"/>
      <c r="SGR41" s="177"/>
      <c r="SGS41" s="120"/>
      <c r="SGT41" s="177"/>
      <c r="SGU41" s="120"/>
      <c r="SGV41" s="177"/>
      <c r="SGW41" s="120"/>
      <c r="SGX41" s="177"/>
      <c r="SGY41" s="120"/>
      <c r="SGZ41" s="177"/>
      <c r="SHA41" s="120"/>
      <c r="SHB41" s="177"/>
      <c r="SHC41" s="120"/>
      <c r="SHD41" s="177"/>
      <c r="SHE41" s="120"/>
      <c r="SHF41" s="177"/>
      <c r="SHG41" s="120"/>
      <c r="SHH41" s="177"/>
      <c r="SHI41" s="120"/>
      <c r="SHJ41" s="177"/>
      <c r="SHK41" s="120"/>
      <c r="SHL41" s="177"/>
      <c r="SHM41" s="120"/>
      <c r="SHN41" s="177"/>
      <c r="SHO41" s="120"/>
      <c r="SHP41" s="177"/>
      <c r="SHQ41" s="120"/>
      <c r="SHR41" s="177"/>
      <c r="SHS41" s="120"/>
      <c r="SHT41" s="177"/>
      <c r="SHU41" s="120"/>
      <c r="SHV41" s="177"/>
      <c r="SHW41" s="120"/>
      <c r="SHX41" s="177"/>
      <c r="SHY41" s="120"/>
      <c r="SHZ41" s="177"/>
      <c r="SIA41" s="120"/>
      <c r="SIB41" s="177"/>
      <c r="SIC41" s="120"/>
      <c r="SID41" s="177"/>
      <c r="SIE41" s="120"/>
      <c r="SIF41" s="177"/>
      <c r="SIG41" s="120"/>
      <c r="SIH41" s="177"/>
      <c r="SII41" s="120"/>
      <c r="SIJ41" s="177"/>
      <c r="SIK41" s="120"/>
      <c r="SIL41" s="177"/>
      <c r="SIM41" s="120"/>
      <c r="SIN41" s="177"/>
      <c r="SIO41" s="120"/>
      <c r="SIP41" s="177"/>
      <c r="SIQ41" s="120"/>
      <c r="SIR41" s="177"/>
      <c r="SIS41" s="120"/>
      <c r="SIT41" s="177"/>
      <c r="SIU41" s="120"/>
      <c r="SIV41" s="177"/>
      <c r="SIW41" s="120"/>
      <c r="SIX41" s="177"/>
      <c r="SIY41" s="120"/>
      <c r="SIZ41" s="177"/>
      <c r="SJA41" s="120"/>
      <c r="SJB41" s="177"/>
      <c r="SJC41" s="120"/>
      <c r="SJD41" s="177"/>
      <c r="SJE41" s="120"/>
      <c r="SJF41" s="177"/>
      <c r="SJG41" s="120"/>
      <c r="SJH41" s="177"/>
      <c r="SJI41" s="120"/>
      <c r="SJJ41" s="177"/>
      <c r="SJK41" s="120"/>
      <c r="SJL41" s="177"/>
      <c r="SJM41" s="120"/>
      <c r="SJN41" s="177"/>
      <c r="SJO41" s="120"/>
      <c r="SJP41" s="177"/>
      <c r="SJQ41" s="120"/>
      <c r="SJR41" s="177"/>
      <c r="SJS41" s="120"/>
      <c r="SJT41" s="177"/>
      <c r="SJU41" s="120"/>
      <c r="SJV41" s="177"/>
      <c r="SJW41" s="120"/>
      <c r="SJX41" s="177"/>
      <c r="SJY41" s="120"/>
      <c r="SJZ41" s="177"/>
      <c r="SKA41" s="120"/>
      <c r="SKB41" s="177"/>
      <c r="SKC41" s="120"/>
      <c r="SKD41" s="177"/>
      <c r="SKE41" s="120"/>
      <c r="SKF41" s="177"/>
      <c r="SKG41" s="120"/>
      <c r="SKH41" s="177"/>
      <c r="SKI41" s="120"/>
      <c r="SKJ41" s="177"/>
      <c r="SKK41" s="120"/>
      <c r="SKL41" s="177"/>
      <c r="SKM41" s="120"/>
      <c r="SKN41" s="177"/>
      <c r="SKO41" s="120"/>
      <c r="SKP41" s="177"/>
      <c r="SKQ41" s="120"/>
      <c r="SKR41" s="177"/>
      <c r="SKS41" s="120"/>
      <c r="SKT41" s="177"/>
      <c r="SKU41" s="120"/>
      <c r="SKV41" s="177"/>
      <c r="SKW41" s="120"/>
      <c r="SKX41" s="177"/>
      <c r="SKY41" s="120"/>
      <c r="SKZ41" s="177"/>
      <c r="SLA41" s="120"/>
      <c r="SLB41" s="177"/>
      <c r="SLC41" s="120"/>
      <c r="SLD41" s="177"/>
      <c r="SLE41" s="120"/>
      <c r="SLF41" s="177"/>
      <c r="SLG41" s="120"/>
      <c r="SLH41" s="177"/>
      <c r="SLI41" s="120"/>
      <c r="SLJ41" s="177"/>
      <c r="SLK41" s="120"/>
      <c r="SLL41" s="177"/>
      <c r="SLM41" s="120"/>
      <c r="SLN41" s="177"/>
      <c r="SLO41" s="120"/>
      <c r="SLP41" s="177"/>
      <c r="SLQ41" s="120"/>
      <c r="SLR41" s="177"/>
      <c r="SLS41" s="120"/>
      <c r="SLT41" s="177"/>
      <c r="SLU41" s="120"/>
      <c r="SLV41" s="177"/>
      <c r="SLW41" s="120"/>
      <c r="SLX41" s="177"/>
      <c r="SLY41" s="120"/>
      <c r="SLZ41" s="177"/>
      <c r="SMA41" s="120"/>
      <c r="SMB41" s="177"/>
      <c r="SMC41" s="120"/>
      <c r="SMD41" s="177"/>
      <c r="SME41" s="120"/>
      <c r="SMF41" s="177"/>
      <c r="SMG41" s="120"/>
      <c r="SMH41" s="177"/>
      <c r="SMI41" s="120"/>
      <c r="SMJ41" s="177"/>
      <c r="SMK41" s="120"/>
      <c r="SML41" s="177"/>
      <c r="SMM41" s="120"/>
      <c r="SMN41" s="177"/>
      <c r="SMO41" s="120"/>
      <c r="SMP41" s="177"/>
      <c r="SMQ41" s="120"/>
      <c r="SMR41" s="177"/>
      <c r="SMS41" s="120"/>
      <c r="SMT41" s="177"/>
      <c r="SMU41" s="120"/>
      <c r="SMV41" s="177"/>
      <c r="SMW41" s="120"/>
      <c r="SMX41" s="177"/>
      <c r="SMY41" s="120"/>
      <c r="SMZ41" s="177"/>
      <c r="SNA41" s="120"/>
      <c r="SNB41" s="177"/>
      <c r="SNC41" s="120"/>
      <c r="SND41" s="177"/>
      <c r="SNE41" s="120"/>
      <c r="SNF41" s="177"/>
      <c r="SNG41" s="120"/>
      <c r="SNH41" s="177"/>
      <c r="SNI41" s="120"/>
      <c r="SNJ41" s="177"/>
      <c r="SNK41" s="120"/>
      <c r="SNL41" s="177"/>
      <c r="SNM41" s="120"/>
      <c r="SNN41" s="177"/>
      <c r="SNO41" s="120"/>
      <c r="SNP41" s="177"/>
      <c r="SNQ41" s="120"/>
      <c r="SNR41" s="177"/>
      <c r="SNS41" s="120"/>
      <c r="SNT41" s="177"/>
      <c r="SNU41" s="120"/>
      <c r="SNV41" s="177"/>
      <c r="SNW41" s="120"/>
      <c r="SNX41" s="177"/>
      <c r="SNY41" s="120"/>
      <c r="SNZ41" s="177"/>
      <c r="SOA41" s="120"/>
      <c r="SOB41" s="177"/>
      <c r="SOC41" s="120"/>
      <c r="SOD41" s="177"/>
      <c r="SOE41" s="120"/>
      <c r="SOF41" s="177"/>
      <c r="SOG41" s="120"/>
      <c r="SOH41" s="177"/>
      <c r="SOI41" s="120"/>
      <c r="SOJ41" s="177"/>
      <c r="SOK41" s="120"/>
      <c r="SOL41" s="177"/>
      <c r="SOM41" s="120"/>
      <c r="SON41" s="177"/>
      <c r="SOO41" s="120"/>
      <c r="SOP41" s="177"/>
      <c r="SOQ41" s="120"/>
      <c r="SOR41" s="177"/>
      <c r="SOS41" s="120"/>
      <c r="SOT41" s="177"/>
      <c r="SOU41" s="120"/>
      <c r="SOV41" s="177"/>
      <c r="SOW41" s="120"/>
      <c r="SOX41" s="177"/>
      <c r="SOY41" s="120"/>
      <c r="SOZ41" s="177"/>
      <c r="SPA41" s="120"/>
      <c r="SPB41" s="177"/>
      <c r="SPC41" s="120"/>
      <c r="SPD41" s="177"/>
      <c r="SPE41" s="120"/>
      <c r="SPF41" s="177"/>
      <c r="SPG41" s="120"/>
      <c r="SPH41" s="177"/>
      <c r="SPI41" s="120"/>
      <c r="SPJ41" s="177"/>
      <c r="SPK41" s="120"/>
      <c r="SPL41" s="177"/>
      <c r="SPM41" s="120"/>
      <c r="SPN41" s="177"/>
      <c r="SPO41" s="120"/>
      <c r="SPP41" s="177"/>
      <c r="SPQ41" s="120"/>
      <c r="SPR41" s="177"/>
      <c r="SPS41" s="120"/>
      <c r="SPT41" s="177"/>
      <c r="SPU41" s="120"/>
      <c r="SPV41" s="177"/>
      <c r="SPW41" s="120"/>
      <c r="SPX41" s="177"/>
      <c r="SPY41" s="120"/>
      <c r="SPZ41" s="177"/>
      <c r="SQA41" s="120"/>
      <c r="SQB41" s="177"/>
      <c r="SQC41" s="120"/>
      <c r="SQD41" s="177"/>
      <c r="SQE41" s="120"/>
      <c r="SQF41" s="177"/>
      <c r="SQG41" s="120"/>
      <c r="SQH41" s="177"/>
      <c r="SQI41" s="120"/>
      <c r="SQJ41" s="177"/>
      <c r="SQK41" s="120"/>
      <c r="SQL41" s="177"/>
      <c r="SQM41" s="120"/>
      <c r="SQN41" s="177"/>
      <c r="SQO41" s="120"/>
      <c r="SQP41" s="177"/>
      <c r="SQQ41" s="120"/>
      <c r="SQR41" s="177"/>
      <c r="SQS41" s="120"/>
      <c r="SQT41" s="177"/>
      <c r="SQU41" s="120"/>
      <c r="SQV41" s="177"/>
      <c r="SQW41" s="120"/>
      <c r="SQX41" s="177"/>
      <c r="SQY41" s="120"/>
      <c r="SQZ41" s="177"/>
      <c r="SRA41" s="120"/>
      <c r="SRB41" s="177"/>
      <c r="SRC41" s="120"/>
      <c r="SRD41" s="177"/>
      <c r="SRE41" s="120"/>
      <c r="SRF41" s="177"/>
      <c r="SRG41" s="120"/>
      <c r="SRH41" s="177"/>
      <c r="SRI41" s="120"/>
      <c r="SRJ41" s="177"/>
      <c r="SRK41" s="120"/>
      <c r="SRL41" s="177"/>
      <c r="SRM41" s="120"/>
      <c r="SRN41" s="177"/>
      <c r="SRO41" s="120"/>
      <c r="SRP41" s="177"/>
      <c r="SRQ41" s="120"/>
      <c r="SRR41" s="177"/>
      <c r="SRS41" s="120"/>
      <c r="SRT41" s="177"/>
      <c r="SRU41" s="120"/>
      <c r="SRV41" s="177"/>
      <c r="SRW41" s="120"/>
      <c r="SRX41" s="177"/>
      <c r="SRY41" s="120"/>
      <c r="SRZ41" s="177"/>
      <c r="SSA41" s="120"/>
      <c r="SSB41" s="177"/>
      <c r="SSC41" s="120"/>
      <c r="SSD41" s="177"/>
      <c r="SSE41" s="120"/>
      <c r="SSF41" s="177"/>
      <c r="SSG41" s="120"/>
      <c r="SSH41" s="177"/>
      <c r="SSI41" s="120"/>
      <c r="SSJ41" s="177"/>
      <c r="SSK41" s="120"/>
      <c r="SSL41" s="177"/>
      <c r="SSM41" s="120"/>
      <c r="SSN41" s="177"/>
      <c r="SSO41" s="120"/>
      <c r="SSP41" s="177"/>
      <c r="SSQ41" s="120"/>
      <c r="SSR41" s="177"/>
      <c r="SSS41" s="120"/>
      <c r="SST41" s="177"/>
      <c r="SSU41" s="120"/>
      <c r="SSV41" s="177"/>
      <c r="SSW41" s="120"/>
      <c r="SSX41" s="177"/>
      <c r="SSY41" s="120"/>
      <c r="SSZ41" s="177"/>
      <c r="STA41" s="120"/>
      <c r="STB41" s="177"/>
      <c r="STC41" s="120"/>
      <c r="STD41" s="177"/>
      <c r="STE41" s="120"/>
      <c r="STF41" s="177"/>
      <c r="STG41" s="120"/>
      <c r="STH41" s="177"/>
      <c r="STI41" s="120"/>
      <c r="STJ41" s="177"/>
      <c r="STK41" s="120"/>
      <c r="STL41" s="177"/>
      <c r="STM41" s="120"/>
      <c r="STN41" s="177"/>
      <c r="STO41" s="120"/>
      <c r="STP41" s="177"/>
      <c r="STQ41" s="120"/>
      <c r="STR41" s="177"/>
      <c r="STS41" s="120"/>
      <c r="STT41" s="177"/>
      <c r="STU41" s="120"/>
      <c r="STV41" s="177"/>
      <c r="STW41" s="120"/>
      <c r="STX41" s="177"/>
      <c r="STY41" s="120"/>
      <c r="STZ41" s="177"/>
      <c r="SUA41" s="120"/>
      <c r="SUB41" s="177"/>
      <c r="SUC41" s="120"/>
      <c r="SUD41" s="177"/>
      <c r="SUE41" s="120"/>
      <c r="SUF41" s="177"/>
      <c r="SUG41" s="120"/>
      <c r="SUH41" s="177"/>
      <c r="SUI41" s="120"/>
      <c r="SUJ41" s="177"/>
      <c r="SUK41" s="120"/>
      <c r="SUL41" s="177"/>
      <c r="SUM41" s="120"/>
      <c r="SUN41" s="177"/>
      <c r="SUO41" s="120"/>
      <c r="SUP41" s="177"/>
      <c r="SUQ41" s="120"/>
      <c r="SUR41" s="177"/>
      <c r="SUS41" s="120"/>
      <c r="SUT41" s="177"/>
      <c r="SUU41" s="120"/>
      <c r="SUV41" s="177"/>
      <c r="SUW41" s="120"/>
      <c r="SUX41" s="177"/>
      <c r="SUY41" s="120"/>
      <c r="SUZ41" s="177"/>
      <c r="SVA41" s="120"/>
      <c r="SVB41" s="177"/>
      <c r="SVC41" s="120"/>
      <c r="SVD41" s="177"/>
      <c r="SVE41" s="120"/>
      <c r="SVF41" s="177"/>
      <c r="SVG41" s="120"/>
      <c r="SVH41" s="177"/>
      <c r="SVI41" s="120"/>
      <c r="SVJ41" s="177"/>
      <c r="SVK41" s="120"/>
      <c r="SVL41" s="177"/>
      <c r="SVM41" s="120"/>
      <c r="SVN41" s="177"/>
      <c r="SVO41" s="120"/>
      <c r="SVP41" s="177"/>
      <c r="SVQ41" s="120"/>
      <c r="SVR41" s="177"/>
      <c r="SVS41" s="120"/>
      <c r="SVT41" s="177"/>
      <c r="SVU41" s="120"/>
      <c r="SVV41" s="177"/>
      <c r="SVW41" s="120"/>
      <c r="SVX41" s="177"/>
      <c r="SVY41" s="120"/>
      <c r="SVZ41" s="177"/>
      <c r="SWA41" s="120"/>
      <c r="SWB41" s="177"/>
      <c r="SWC41" s="120"/>
      <c r="SWD41" s="177"/>
      <c r="SWE41" s="120"/>
      <c r="SWF41" s="177"/>
      <c r="SWG41" s="120"/>
      <c r="SWH41" s="177"/>
      <c r="SWI41" s="120"/>
      <c r="SWJ41" s="177"/>
      <c r="SWK41" s="120"/>
      <c r="SWL41" s="177"/>
      <c r="SWM41" s="120"/>
      <c r="SWN41" s="177"/>
      <c r="SWO41" s="120"/>
      <c r="SWP41" s="177"/>
      <c r="SWQ41" s="120"/>
      <c r="SWR41" s="177"/>
      <c r="SWS41" s="120"/>
      <c r="SWT41" s="177"/>
      <c r="SWU41" s="120"/>
      <c r="SWV41" s="177"/>
      <c r="SWW41" s="120"/>
      <c r="SWX41" s="177"/>
      <c r="SWY41" s="120"/>
      <c r="SWZ41" s="177"/>
      <c r="SXA41" s="120"/>
      <c r="SXB41" s="177"/>
      <c r="SXC41" s="120"/>
      <c r="SXD41" s="177"/>
      <c r="SXE41" s="120"/>
      <c r="SXF41" s="177"/>
      <c r="SXG41" s="120"/>
      <c r="SXH41" s="177"/>
      <c r="SXI41" s="120"/>
      <c r="SXJ41" s="177"/>
      <c r="SXK41" s="120"/>
      <c r="SXL41" s="177"/>
      <c r="SXM41" s="120"/>
      <c r="SXN41" s="177"/>
      <c r="SXO41" s="120"/>
      <c r="SXP41" s="177"/>
      <c r="SXQ41" s="120"/>
      <c r="SXR41" s="177"/>
      <c r="SXS41" s="120"/>
      <c r="SXT41" s="177"/>
      <c r="SXU41" s="120"/>
      <c r="SXV41" s="177"/>
      <c r="SXW41" s="120"/>
      <c r="SXX41" s="177"/>
      <c r="SXY41" s="120"/>
      <c r="SXZ41" s="177"/>
      <c r="SYA41" s="120"/>
      <c r="SYB41" s="177"/>
      <c r="SYC41" s="120"/>
      <c r="SYD41" s="177"/>
      <c r="SYE41" s="120"/>
      <c r="SYF41" s="177"/>
      <c r="SYG41" s="120"/>
      <c r="SYH41" s="177"/>
      <c r="SYI41" s="120"/>
      <c r="SYJ41" s="177"/>
      <c r="SYK41" s="120"/>
      <c r="SYL41" s="177"/>
      <c r="SYM41" s="120"/>
      <c r="SYN41" s="177"/>
      <c r="SYO41" s="120"/>
      <c r="SYP41" s="177"/>
      <c r="SYQ41" s="120"/>
      <c r="SYR41" s="177"/>
      <c r="SYS41" s="120"/>
      <c r="SYT41" s="177"/>
      <c r="SYU41" s="120"/>
      <c r="SYV41" s="177"/>
      <c r="SYW41" s="120"/>
      <c r="SYX41" s="177"/>
      <c r="SYY41" s="120"/>
      <c r="SYZ41" s="177"/>
      <c r="SZA41" s="120"/>
      <c r="SZB41" s="177"/>
      <c r="SZC41" s="120"/>
      <c r="SZD41" s="177"/>
      <c r="SZE41" s="120"/>
      <c r="SZF41" s="177"/>
      <c r="SZG41" s="120"/>
      <c r="SZH41" s="177"/>
      <c r="SZI41" s="120"/>
      <c r="SZJ41" s="177"/>
      <c r="SZK41" s="120"/>
      <c r="SZL41" s="177"/>
      <c r="SZM41" s="120"/>
      <c r="SZN41" s="177"/>
      <c r="SZO41" s="120"/>
      <c r="SZP41" s="177"/>
      <c r="SZQ41" s="120"/>
      <c r="SZR41" s="177"/>
      <c r="SZS41" s="120"/>
      <c r="SZT41" s="177"/>
      <c r="SZU41" s="120"/>
      <c r="SZV41" s="177"/>
      <c r="SZW41" s="120"/>
      <c r="SZX41" s="177"/>
      <c r="SZY41" s="120"/>
      <c r="SZZ41" s="177"/>
      <c r="TAA41" s="120"/>
      <c r="TAB41" s="177"/>
      <c r="TAC41" s="120"/>
      <c r="TAD41" s="177"/>
      <c r="TAE41" s="120"/>
      <c r="TAF41" s="177"/>
      <c r="TAG41" s="120"/>
      <c r="TAH41" s="177"/>
      <c r="TAI41" s="120"/>
      <c r="TAJ41" s="177"/>
      <c r="TAK41" s="120"/>
      <c r="TAL41" s="177"/>
      <c r="TAM41" s="120"/>
      <c r="TAN41" s="177"/>
      <c r="TAO41" s="120"/>
      <c r="TAP41" s="177"/>
      <c r="TAQ41" s="120"/>
      <c r="TAR41" s="177"/>
      <c r="TAS41" s="120"/>
      <c r="TAT41" s="177"/>
      <c r="TAU41" s="120"/>
      <c r="TAV41" s="177"/>
      <c r="TAW41" s="120"/>
      <c r="TAX41" s="177"/>
      <c r="TAY41" s="120"/>
      <c r="TAZ41" s="177"/>
      <c r="TBA41" s="120"/>
      <c r="TBB41" s="177"/>
      <c r="TBC41" s="120"/>
      <c r="TBD41" s="177"/>
      <c r="TBE41" s="120"/>
      <c r="TBF41" s="177"/>
      <c r="TBG41" s="120"/>
      <c r="TBH41" s="177"/>
      <c r="TBI41" s="120"/>
      <c r="TBJ41" s="177"/>
      <c r="TBK41" s="120"/>
      <c r="TBL41" s="177"/>
      <c r="TBM41" s="120"/>
      <c r="TBN41" s="177"/>
      <c r="TBO41" s="120"/>
      <c r="TBP41" s="177"/>
      <c r="TBQ41" s="120"/>
      <c r="TBR41" s="177"/>
      <c r="TBS41" s="120"/>
      <c r="TBT41" s="177"/>
      <c r="TBU41" s="120"/>
      <c r="TBV41" s="177"/>
      <c r="TBW41" s="120"/>
      <c r="TBX41" s="177"/>
      <c r="TBY41" s="120"/>
      <c r="TBZ41" s="177"/>
      <c r="TCA41" s="120"/>
      <c r="TCB41" s="177"/>
      <c r="TCC41" s="120"/>
      <c r="TCD41" s="177"/>
      <c r="TCE41" s="120"/>
      <c r="TCF41" s="177"/>
      <c r="TCG41" s="120"/>
      <c r="TCH41" s="177"/>
      <c r="TCI41" s="120"/>
      <c r="TCJ41" s="177"/>
      <c r="TCK41" s="120"/>
      <c r="TCL41" s="177"/>
      <c r="TCM41" s="120"/>
      <c r="TCN41" s="177"/>
      <c r="TCO41" s="120"/>
      <c r="TCP41" s="177"/>
      <c r="TCQ41" s="120"/>
      <c r="TCR41" s="177"/>
      <c r="TCS41" s="120"/>
      <c r="TCT41" s="177"/>
      <c r="TCU41" s="120"/>
      <c r="TCV41" s="177"/>
      <c r="TCW41" s="120"/>
      <c r="TCX41" s="177"/>
      <c r="TCY41" s="120"/>
      <c r="TCZ41" s="177"/>
      <c r="TDA41" s="120"/>
      <c r="TDB41" s="177"/>
      <c r="TDC41" s="120"/>
      <c r="TDD41" s="177"/>
      <c r="TDE41" s="120"/>
      <c r="TDF41" s="177"/>
      <c r="TDG41" s="120"/>
      <c r="TDH41" s="177"/>
      <c r="TDI41" s="120"/>
      <c r="TDJ41" s="177"/>
      <c r="TDK41" s="120"/>
      <c r="TDL41" s="177"/>
      <c r="TDM41" s="120"/>
      <c r="TDN41" s="177"/>
      <c r="TDO41" s="120"/>
      <c r="TDP41" s="177"/>
      <c r="TDQ41" s="120"/>
      <c r="TDR41" s="177"/>
      <c r="TDS41" s="120"/>
      <c r="TDT41" s="177"/>
      <c r="TDU41" s="120"/>
      <c r="TDV41" s="177"/>
      <c r="TDW41" s="120"/>
      <c r="TDX41" s="177"/>
      <c r="TDY41" s="120"/>
      <c r="TDZ41" s="177"/>
      <c r="TEA41" s="120"/>
      <c r="TEB41" s="177"/>
      <c r="TEC41" s="120"/>
      <c r="TED41" s="177"/>
      <c r="TEE41" s="120"/>
      <c r="TEF41" s="177"/>
      <c r="TEG41" s="120"/>
      <c r="TEH41" s="177"/>
      <c r="TEI41" s="120"/>
      <c r="TEJ41" s="177"/>
      <c r="TEK41" s="120"/>
      <c r="TEL41" s="177"/>
      <c r="TEM41" s="120"/>
      <c r="TEN41" s="177"/>
      <c r="TEO41" s="120"/>
      <c r="TEP41" s="177"/>
      <c r="TEQ41" s="120"/>
      <c r="TER41" s="177"/>
      <c r="TES41" s="120"/>
      <c r="TET41" s="177"/>
      <c r="TEU41" s="120"/>
      <c r="TEV41" s="177"/>
      <c r="TEW41" s="120"/>
      <c r="TEX41" s="177"/>
      <c r="TEY41" s="120"/>
      <c r="TEZ41" s="177"/>
      <c r="TFA41" s="120"/>
      <c r="TFB41" s="177"/>
      <c r="TFC41" s="120"/>
      <c r="TFD41" s="177"/>
      <c r="TFE41" s="120"/>
      <c r="TFF41" s="177"/>
      <c r="TFG41" s="120"/>
      <c r="TFH41" s="177"/>
      <c r="TFI41" s="120"/>
      <c r="TFJ41" s="177"/>
      <c r="TFK41" s="120"/>
      <c r="TFL41" s="177"/>
      <c r="TFM41" s="120"/>
      <c r="TFN41" s="177"/>
      <c r="TFO41" s="120"/>
      <c r="TFP41" s="177"/>
      <c r="TFQ41" s="120"/>
      <c r="TFR41" s="177"/>
      <c r="TFS41" s="120"/>
      <c r="TFT41" s="177"/>
      <c r="TFU41" s="120"/>
      <c r="TFV41" s="177"/>
      <c r="TFW41" s="120"/>
      <c r="TFX41" s="177"/>
      <c r="TFY41" s="120"/>
      <c r="TFZ41" s="177"/>
      <c r="TGA41" s="120"/>
      <c r="TGB41" s="177"/>
      <c r="TGC41" s="120"/>
      <c r="TGD41" s="177"/>
      <c r="TGE41" s="120"/>
      <c r="TGF41" s="177"/>
      <c r="TGG41" s="120"/>
      <c r="TGH41" s="177"/>
      <c r="TGI41" s="120"/>
      <c r="TGJ41" s="177"/>
      <c r="TGK41" s="120"/>
      <c r="TGL41" s="177"/>
      <c r="TGM41" s="120"/>
      <c r="TGN41" s="177"/>
      <c r="TGO41" s="120"/>
      <c r="TGP41" s="177"/>
      <c r="TGQ41" s="120"/>
      <c r="TGR41" s="177"/>
      <c r="TGS41" s="120"/>
      <c r="TGT41" s="177"/>
      <c r="TGU41" s="120"/>
      <c r="TGV41" s="177"/>
      <c r="TGW41" s="120"/>
      <c r="TGX41" s="177"/>
      <c r="TGY41" s="120"/>
      <c r="TGZ41" s="177"/>
      <c r="THA41" s="120"/>
      <c r="THB41" s="177"/>
      <c r="THC41" s="120"/>
      <c r="THD41" s="177"/>
      <c r="THE41" s="120"/>
      <c r="THF41" s="177"/>
      <c r="THG41" s="120"/>
      <c r="THH41" s="177"/>
      <c r="THI41" s="120"/>
      <c r="THJ41" s="177"/>
      <c r="THK41" s="120"/>
      <c r="THL41" s="177"/>
      <c r="THM41" s="120"/>
      <c r="THN41" s="177"/>
      <c r="THO41" s="120"/>
      <c r="THP41" s="177"/>
      <c r="THQ41" s="120"/>
      <c r="THR41" s="177"/>
      <c r="THS41" s="120"/>
      <c r="THT41" s="177"/>
      <c r="THU41" s="120"/>
      <c r="THV41" s="177"/>
      <c r="THW41" s="120"/>
      <c r="THX41" s="177"/>
      <c r="THY41" s="120"/>
      <c r="THZ41" s="177"/>
      <c r="TIA41" s="120"/>
      <c r="TIB41" s="177"/>
      <c r="TIC41" s="120"/>
      <c r="TID41" s="177"/>
      <c r="TIE41" s="120"/>
      <c r="TIF41" s="177"/>
      <c r="TIG41" s="120"/>
      <c r="TIH41" s="177"/>
      <c r="TII41" s="120"/>
      <c r="TIJ41" s="177"/>
      <c r="TIK41" s="120"/>
      <c r="TIL41" s="177"/>
      <c r="TIM41" s="120"/>
      <c r="TIN41" s="177"/>
      <c r="TIO41" s="120"/>
      <c r="TIP41" s="177"/>
      <c r="TIQ41" s="120"/>
      <c r="TIR41" s="177"/>
      <c r="TIS41" s="120"/>
      <c r="TIT41" s="177"/>
      <c r="TIU41" s="120"/>
      <c r="TIV41" s="177"/>
      <c r="TIW41" s="120"/>
      <c r="TIX41" s="177"/>
      <c r="TIY41" s="120"/>
      <c r="TIZ41" s="177"/>
      <c r="TJA41" s="120"/>
      <c r="TJB41" s="177"/>
      <c r="TJC41" s="120"/>
      <c r="TJD41" s="177"/>
      <c r="TJE41" s="120"/>
      <c r="TJF41" s="177"/>
      <c r="TJG41" s="120"/>
      <c r="TJH41" s="177"/>
      <c r="TJI41" s="120"/>
      <c r="TJJ41" s="177"/>
      <c r="TJK41" s="120"/>
      <c r="TJL41" s="177"/>
      <c r="TJM41" s="120"/>
      <c r="TJN41" s="177"/>
      <c r="TJO41" s="120"/>
      <c r="TJP41" s="177"/>
      <c r="TJQ41" s="120"/>
      <c r="TJR41" s="177"/>
      <c r="TJS41" s="120"/>
      <c r="TJT41" s="177"/>
      <c r="TJU41" s="120"/>
      <c r="TJV41" s="177"/>
      <c r="TJW41" s="120"/>
      <c r="TJX41" s="177"/>
      <c r="TJY41" s="120"/>
      <c r="TJZ41" s="177"/>
      <c r="TKA41" s="120"/>
      <c r="TKB41" s="177"/>
      <c r="TKC41" s="120"/>
      <c r="TKD41" s="177"/>
      <c r="TKE41" s="120"/>
      <c r="TKF41" s="177"/>
      <c r="TKG41" s="120"/>
      <c r="TKH41" s="177"/>
      <c r="TKI41" s="120"/>
      <c r="TKJ41" s="177"/>
      <c r="TKK41" s="120"/>
      <c r="TKL41" s="177"/>
      <c r="TKM41" s="120"/>
      <c r="TKN41" s="177"/>
      <c r="TKO41" s="120"/>
      <c r="TKP41" s="177"/>
      <c r="TKQ41" s="120"/>
      <c r="TKR41" s="177"/>
      <c r="TKS41" s="120"/>
      <c r="TKT41" s="177"/>
      <c r="TKU41" s="120"/>
      <c r="TKV41" s="177"/>
      <c r="TKW41" s="120"/>
      <c r="TKX41" s="177"/>
      <c r="TKY41" s="120"/>
      <c r="TKZ41" s="177"/>
      <c r="TLA41" s="120"/>
      <c r="TLB41" s="177"/>
      <c r="TLC41" s="120"/>
      <c r="TLD41" s="177"/>
      <c r="TLE41" s="120"/>
      <c r="TLF41" s="177"/>
      <c r="TLG41" s="120"/>
      <c r="TLH41" s="177"/>
      <c r="TLI41" s="120"/>
      <c r="TLJ41" s="177"/>
      <c r="TLK41" s="120"/>
      <c r="TLL41" s="177"/>
      <c r="TLM41" s="120"/>
      <c r="TLN41" s="177"/>
      <c r="TLO41" s="120"/>
      <c r="TLP41" s="177"/>
      <c r="TLQ41" s="120"/>
      <c r="TLR41" s="177"/>
      <c r="TLS41" s="120"/>
      <c r="TLT41" s="177"/>
      <c r="TLU41" s="120"/>
      <c r="TLV41" s="177"/>
      <c r="TLW41" s="120"/>
      <c r="TLX41" s="177"/>
      <c r="TLY41" s="120"/>
      <c r="TLZ41" s="177"/>
      <c r="TMA41" s="120"/>
      <c r="TMB41" s="177"/>
      <c r="TMC41" s="120"/>
      <c r="TMD41" s="177"/>
      <c r="TME41" s="120"/>
      <c r="TMF41" s="177"/>
      <c r="TMG41" s="120"/>
      <c r="TMH41" s="177"/>
      <c r="TMI41" s="120"/>
      <c r="TMJ41" s="177"/>
      <c r="TMK41" s="120"/>
      <c r="TML41" s="177"/>
      <c r="TMM41" s="120"/>
      <c r="TMN41" s="177"/>
      <c r="TMO41" s="120"/>
      <c r="TMP41" s="177"/>
      <c r="TMQ41" s="120"/>
      <c r="TMR41" s="177"/>
      <c r="TMS41" s="120"/>
      <c r="TMT41" s="177"/>
      <c r="TMU41" s="120"/>
      <c r="TMV41" s="177"/>
      <c r="TMW41" s="120"/>
      <c r="TMX41" s="177"/>
      <c r="TMY41" s="120"/>
      <c r="TMZ41" s="177"/>
      <c r="TNA41" s="120"/>
      <c r="TNB41" s="177"/>
      <c r="TNC41" s="120"/>
      <c r="TND41" s="177"/>
      <c r="TNE41" s="120"/>
      <c r="TNF41" s="177"/>
      <c r="TNG41" s="120"/>
      <c r="TNH41" s="177"/>
      <c r="TNI41" s="120"/>
      <c r="TNJ41" s="177"/>
      <c r="TNK41" s="120"/>
      <c r="TNL41" s="177"/>
      <c r="TNM41" s="120"/>
      <c r="TNN41" s="177"/>
      <c r="TNO41" s="120"/>
      <c r="TNP41" s="177"/>
      <c r="TNQ41" s="120"/>
      <c r="TNR41" s="177"/>
      <c r="TNS41" s="120"/>
      <c r="TNT41" s="177"/>
      <c r="TNU41" s="120"/>
      <c r="TNV41" s="177"/>
      <c r="TNW41" s="120"/>
      <c r="TNX41" s="177"/>
      <c r="TNY41" s="120"/>
      <c r="TNZ41" s="177"/>
      <c r="TOA41" s="120"/>
      <c r="TOB41" s="177"/>
      <c r="TOC41" s="120"/>
      <c r="TOD41" s="177"/>
      <c r="TOE41" s="120"/>
      <c r="TOF41" s="177"/>
      <c r="TOG41" s="120"/>
      <c r="TOH41" s="177"/>
      <c r="TOI41" s="120"/>
      <c r="TOJ41" s="177"/>
      <c r="TOK41" s="120"/>
      <c r="TOL41" s="177"/>
      <c r="TOM41" s="120"/>
      <c r="TON41" s="177"/>
      <c r="TOO41" s="120"/>
      <c r="TOP41" s="177"/>
      <c r="TOQ41" s="120"/>
      <c r="TOR41" s="177"/>
      <c r="TOS41" s="120"/>
      <c r="TOT41" s="177"/>
      <c r="TOU41" s="120"/>
      <c r="TOV41" s="177"/>
      <c r="TOW41" s="120"/>
      <c r="TOX41" s="177"/>
      <c r="TOY41" s="120"/>
      <c r="TOZ41" s="177"/>
      <c r="TPA41" s="120"/>
      <c r="TPB41" s="177"/>
      <c r="TPC41" s="120"/>
      <c r="TPD41" s="177"/>
      <c r="TPE41" s="120"/>
      <c r="TPF41" s="177"/>
      <c r="TPG41" s="120"/>
      <c r="TPH41" s="177"/>
      <c r="TPI41" s="120"/>
      <c r="TPJ41" s="177"/>
      <c r="TPK41" s="120"/>
      <c r="TPL41" s="177"/>
      <c r="TPM41" s="120"/>
      <c r="TPN41" s="177"/>
      <c r="TPO41" s="120"/>
      <c r="TPP41" s="177"/>
      <c r="TPQ41" s="120"/>
      <c r="TPR41" s="177"/>
      <c r="TPS41" s="120"/>
      <c r="TPT41" s="177"/>
      <c r="TPU41" s="120"/>
      <c r="TPV41" s="177"/>
      <c r="TPW41" s="120"/>
      <c r="TPX41" s="177"/>
      <c r="TPY41" s="120"/>
      <c r="TPZ41" s="177"/>
      <c r="TQA41" s="120"/>
      <c r="TQB41" s="177"/>
      <c r="TQC41" s="120"/>
      <c r="TQD41" s="177"/>
      <c r="TQE41" s="120"/>
      <c r="TQF41" s="177"/>
      <c r="TQG41" s="120"/>
      <c r="TQH41" s="177"/>
      <c r="TQI41" s="120"/>
      <c r="TQJ41" s="177"/>
      <c r="TQK41" s="120"/>
      <c r="TQL41" s="177"/>
      <c r="TQM41" s="120"/>
      <c r="TQN41" s="177"/>
      <c r="TQO41" s="120"/>
      <c r="TQP41" s="177"/>
      <c r="TQQ41" s="120"/>
      <c r="TQR41" s="177"/>
      <c r="TQS41" s="120"/>
      <c r="TQT41" s="177"/>
      <c r="TQU41" s="120"/>
      <c r="TQV41" s="177"/>
      <c r="TQW41" s="120"/>
      <c r="TQX41" s="177"/>
      <c r="TQY41" s="120"/>
      <c r="TQZ41" s="177"/>
      <c r="TRA41" s="120"/>
      <c r="TRB41" s="177"/>
      <c r="TRC41" s="120"/>
      <c r="TRD41" s="177"/>
      <c r="TRE41" s="120"/>
      <c r="TRF41" s="177"/>
      <c r="TRG41" s="120"/>
      <c r="TRH41" s="177"/>
      <c r="TRI41" s="120"/>
      <c r="TRJ41" s="177"/>
      <c r="TRK41" s="120"/>
      <c r="TRL41" s="177"/>
      <c r="TRM41" s="120"/>
      <c r="TRN41" s="177"/>
      <c r="TRO41" s="120"/>
      <c r="TRP41" s="177"/>
      <c r="TRQ41" s="120"/>
      <c r="TRR41" s="177"/>
      <c r="TRS41" s="120"/>
      <c r="TRT41" s="177"/>
      <c r="TRU41" s="120"/>
      <c r="TRV41" s="177"/>
      <c r="TRW41" s="120"/>
      <c r="TRX41" s="177"/>
      <c r="TRY41" s="120"/>
      <c r="TRZ41" s="177"/>
      <c r="TSA41" s="120"/>
      <c r="TSB41" s="177"/>
      <c r="TSC41" s="120"/>
      <c r="TSD41" s="177"/>
      <c r="TSE41" s="120"/>
      <c r="TSF41" s="177"/>
      <c r="TSG41" s="120"/>
      <c r="TSH41" s="177"/>
      <c r="TSI41" s="120"/>
      <c r="TSJ41" s="177"/>
      <c r="TSK41" s="120"/>
      <c r="TSL41" s="177"/>
      <c r="TSM41" s="120"/>
      <c r="TSN41" s="177"/>
      <c r="TSO41" s="120"/>
      <c r="TSP41" s="177"/>
      <c r="TSQ41" s="120"/>
      <c r="TSR41" s="177"/>
      <c r="TSS41" s="120"/>
      <c r="TST41" s="177"/>
      <c r="TSU41" s="120"/>
      <c r="TSV41" s="177"/>
      <c r="TSW41" s="120"/>
      <c r="TSX41" s="177"/>
      <c r="TSY41" s="120"/>
      <c r="TSZ41" s="177"/>
      <c r="TTA41" s="120"/>
      <c r="TTB41" s="177"/>
      <c r="TTC41" s="120"/>
      <c r="TTD41" s="177"/>
      <c r="TTE41" s="120"/>
      <c r="TTF41" s="177"/>
      <c r="TTG41" s="120"/>
      <c r="TTH41" s="177"/>
      <c r="TTI41" s="120"/>
      <c r="TTJ41" s="177"/>
      <c r="TTK41" s="120"/>
      <c r="TTL41" s="177"/>
      <c r="TTM41" s="120"/>
      <c r="TTN41" s="177"/>
      <c r="TTO41" s="120"/>
      <c r="TTP41" s="177"/>
      <c r="TTQ41" s="120"/>
      <c r="TTR41" s="177"/>
      <c r="TTS41" s="120"/>
      <c r="TTT41" s="177"/>
      <c r="TTU41" s="120"/>
      <c r="TTV41" s="177"/>
      <c r="TTW41" s="120"/>
      <c r="TTX41" s="177"/>
      <c r="TTY41" s="120"/>
      <c r="TTZ41" s="177"/>
      <c r="TUA41" s="120"/>
      <c r="TUB41" s="177"/>
      <c r="TUC41" s="120"/>
      <c r="TUD41" s="177"/>
      <c r="TUE41" s="120"/>
      <c r="TUF41" s="177"/>
      <c r="TUG41" s="120"/>
      <c r="TUH41" s="177"/>
      <c r="TUI41" s="120"/>
      <c r="TUJ41" s="177"/>
      <c r="TUK41" s="120"/>
      <c r="TUL41" s="177"/>
      <c r="TUM41" s="120"/>
      <c r="TUN41" s="177"/>
      <c r="TUO41" s="120"/>
      <c r="TUP41" s="177"/>
      <c r="TUQ41" s="120"/>
      <c r="TUR41" s="177"/>
      <c r="TUS41" s="120"/>
      <c r="TUT41" s="177"/>
      <c r="TUU41" s="120"/>
      <c r="TUV41" s="177"/>
      <c r="TUW41" s="120"/>
      <c r="TUX41" s="177"/>
      <c r="TUY41" s="120"/>
      <c r="TUZ41" s="177"/>
      <c r="TVA41" s="120"/>
      <c r="TVB41" s="177"/>
      <c r="TVC41" s="120"/>
      <c r="TVD41" s="177"/>
      <c r="TVE41" s="120"/>
      <c r="TVF41" s="177"/>
      <c r="TVG41" s="120"/>
      <c r="TVH41" s="177"/>
      <c r="TVI41" s="120"/>
      <c r="TVJ41" s="177"/>
      <c r="TVK41" s="120"/>
      <c r="TVL41" s="177"/>
      <c r="TVM41" s="120"/>
      <c r="TVN41" s="177"/>
      <c r="TVO41" s="120"/>
      <c r="TVP41" s="177"/>
      <c r="TVQ41" s="120"/>
      <c r="TVR41" s="177"/>
      <c r="TVS41" s="120"/>
      <c r="TVT41" s="177"/>
      <c r="TVU41" s="120"/>
      <c r="TVV41" s="177"/>
      <c r="TVW41" s="120"/>
      <c r="TVX41" s="177"/>
      <c r="TVY41" s="120"/>
      <c r="TVZ41" s="177"/>
      <c r="TWA41" s="120"/>
      <c r="TWB41" s="177"/>
      <c r="TWC41" s="120"/>
      <c r="TWD41" s="177"/>
      <c r="TWE41" s="120"/>
      <c r="TWF41" s="177"/>
      <c r="TWG41" s="120"/>
      <c r="TWH41" s="177"/>
      <c r="TWI41" s="120"/>
      <c r="TWJ41" s="177"/>
      <c r="TWK41" s="120"/>
      <c r="TWL41" s="177"/>
      <c r="TWM41" s="120"/>
      <c r="TWN41" s="177"/>
      <c r="TWO41" s="120"/>
      <c r="TWP41" s="177"/>
      <c r="TWQ41" s="120"/>
      <c r="TWR41" s="177"/>
      <c r="TWS41" s="120"/>
      <c r="TWT41" s="177"/>
      <c r="TWU41" s="120"/>
      <c r="TWV41" s="177"/>
      <c r="TWW41" s="120"/>
      <c r="TWX41" s="177"/>
      <c r="TWY41" s="120"/>
      <c r="TWZ41" s="177"/>
      <c r="TXA41" s="120"/>
      <c r="TXB41" s="177"/>
      <c r="TXC41" s="120"/>
      <c r="TXD41" s="177"/>
      <c r="TXE41" s="120"/>
      <c r="TXF41" s="177"/>
      <c r="TXG41" s="120"/>
      <c r="TXH41" s="177"/>
      <c r="TXI41" s="120"/>
      <c r="TXJ41" s="177"/>
      <c r="TXK41" s="120"/>
      <c r="TXL41" s="177"/>
      <c r="TXM41" s="120"/>
      <c r="TXN41" s="177"/>
      <c r="TXO41" s="120"/>
      <c r="TXP41" s="177"/>
      <c r="TXQ41" s="120"/>
      <c r="TXR41" s="177"/>
      <c r="TXS41" s="120"/>
      <c r="TXT41" s="177"/>
      <c r="TXU41" s="120"/>
      <c r="TXV41" s="177"/>
      <c r="TXW41" s="120"/>
      <c r="TXX41" s="177"/>
      <c r="TXY41" s="120"/>
      <c r="TXZ41" s="177"/>
      <c r="TYA41" s="120"/>
      <c r="TYB41" s="177"/>
      <c r="TYC41" s="120"/>
      <c r="TYD41" s="177"/>
      <c r="TYE41" s="120"/>
      <c r="TYF41" s="177"/>
      <c r="TYG41" s="120"/>
      <c r="TYH41" s="177"/>
      <c r="TYI41" s="120"/>
      <c r="TYJ41" s="177"/>
      <c r="TYK41" s="120"/>
      <c r="TYL41" s="177"/>
      <c r="TYM41" s="120"/>
      <c r="TYN41" s="177"/>
      <c r="TYO41" s="120"/>
      <c r="TYP41" s="177"/>
      <c r="TYQ41" s="120"/>
      <c r="TYR41" s="177"/>
      <c r="TYS41" s="120"/>
      <c r="TYT41" s="177"/>
      <c r="TYU41" s="120"/>
      <c r="TYV41" s="177"/>
      <c r="TYW41" s="120"/>
      <c r="TYX41" s="177"/>
      <c r="TYY41" s="120"/>
      <c r="TYZ41" s="177"/>
      <c r="TZA41" s="120"/>
      <c r="TZB41" s="177"/>
      <c r="TZC41" s="120"/>
      <c r="TZD41" s="177"/>
      <c r="TZE41" s="120"/>
      <c r="TZF41" s="177"/>
      <c r="TZG41" s="120"/>
      <c r="TZH41" s="177"/>
      <c r="TZI41" s="120"/>
      <c r="TZJ41" s="177"/>
      <c r="TZK41" s="120"/>
      <c r="TZL41" s="177"/>
      <c r="TZM41" s="120"/>
      <c r="TZN41" s="177"/>
      <c r="TZO41" s="120"/>
      <c r="TZP41" s="177"/>
      <c r="TZQ41" s="120"/>
      <c r="TZR41" s="177"/>
      <c r="TZS41" s="120"/>
      <c r="TZT41" s="177"/>
      <c r="TZU41" s="120"/>
      <c r="TZV41" s="177"/>
      <c r="TZW41" s="120"/>
      <c r="TZX41" s="177"/>
      <c r="TZY41" s="120"/>
      <c r="TZZ41" s="177"/>
      <c r="UAA41" s="120"/>
      <c r="UAB41" s="177"/>
      <c r="UAC41" s="120"/>
      <c r="UAD41" s="177"/>
      <c r="UAE41" s="120"/>
      <c r="UAF41" s="177"/>
      <c r="UAG41" s="120"/>
      <c r="UAH41" s="177"/>
      <c r="UAI41" s="120"/>
      <c r="UAJ41" s="177"/>
      <c r="UAK41" s="120"/>
      <c r="UAL41" s="177"/>
      <c r="UAM41" s="120"/>
      <c r="UAN41" s="177"/>
      <c r="UAO41" s="120"/>
      <c r="UAP41" s="177"/>
      <c r="UAQ41" s="120"/>
      <c r="UAR41" s="177"/>
      <c r="UAS41" s="120"/>
      <c r="UAT41" s="177"/>
      <c r="UAU41" s="120"/>
      <c r="UAV41" s="177"/>
      <c r="UAW41" s="120"/>
      <c r="UAX41" s="177"/>
      <c r="UAY41" s="120"/>
      <c r="UAZ41" s="177"/>
      <c r="UBA41" s="120"/>
      <c r="UBB41" s="177"/>
      <c r="UBC41" s="120"/>
      <c r="UBD41" s="177"/>
      <c r="UBE41" s="120"/>
      <c r="UBF41" s="177"/>
      <c r="UBG41" s="120"/>
      <c r="UBH41" s="177"/>
      <c r="UBI41" s="120"/>
      <c r="UBJ41" s="177"/>
      <c r="UBK41" s="120"/>
      <c r="UBL41" s="177"/>
      <c r="UBM41" s="120"/>
      <c r="UBN41" s="177"/>
      <c r="UBO41" s="120"/>
      <c r="UBP41" s="177"/>
      <c r="UBQ41" s="120"/>
      <c r="UBR41" s="177"/>
      <c r="UBS41" s="120"/>
      <c r="UBT41" s="177"/>
      <c r="UBU41" s="120"/>
      <c r="UBV41" s="177"/>
      <c r="UBW41" s="120"/>
      <c r="UBX41" s="177"/>
      <c r="UBY41" s="120"/>
      <c r="UBZ41" s="177"/>
      <c r="UCA41" s="120"/>
      <c r="UCB41" s="177"/>
      <c r="UCC41" s="120"/>
      <c r="UCD41" s="177"/>
      <c r="UCE41" s="120"/>
      <c r="UCF41" s="177"/>
      <c r="UCG41" s="120"/>
      <c r="UCH41" s="177"/>
      <c r="UCI41" s="120"/>
      <c r="UCJ41" s="177"/>
      <c r="UCK41" s="120"/>
      <c r="UCL41" s="177"/>
      <c r="UCM41" s="120"/>
      <c r="UCN41" s="177"/>
      <c r="UCO41" s="120"/>
      <c r="UCP41" s="177"/>
      <c r="UCQ41" s="120"/>
      <c r="UCR41" s="177"/>
      <c r="UCS41" s="120"/>
      <c r="UCT41" s="177"/>
      <c r="UCU41" s="120"/>
      <c r="UCV41" s="177"/>
      <c r="UCW41" s="120"/>
      <c r="UCX41" s="177"/>
      <c r="UCY41" s="120"/>
      <c r="UCZ41" s="177"/>
      <c r="UDA41" s="120"/>
      <c r="UDB41" s="177"/>
      <c r="UDC41" s="120"/>
      <c r="UDD41" s="177"/>
      <c r="UDE41" s="120"/>
      <c r="UDF41" s="177"/>
      <c r="UDG41" s="120"/>
      <c r="UDH41" s="177"/>
      <c r="UDI41" s="120"/>
      <c r="UDJ41" s="177"/>
      <c r="UDK41" s="120"/>
      <c r="UDL41" s="177"/>
      <c r="UDM41" s="120"/>
      <c r="UDN41" s="177"/>
      <c r="UDO41" s="120"/>
      <c r="UDP41" s="177"/>
      <c r="UDQ41" s="120"/>
      <c r="UDR41" s="177"/>
      <c r="UDS41" s="120"/>
      <c r="UDT41" s="177"/>
      <c r="UDU41" s="120"/>
      <c r="UDV41" s="177"/>
      <c r="UDW41" s="120"/>
      <c r="UDX41" s="177"/>
      <c r="UDY41" s="120"/>
      <c r="UDZ41" s="177"/>
      <c r="UEA41" s="120"/>
      <c r="UEB41" s="177"/>
      <c r="UEC41" s="120"/>
      <c r="UED41" s="177"/>
      <c r="UEE41" s="120"/>
      <c r="UEF41" s="177"/>
      <c r="UEG41" s="120"/>
      <c r="UEH41" s="177"/>
      <c r="UEI41" s="120"/>
      <c r="UEJ41" s="177"/>
      <c r="UEK41" s="120"/>
      <c r="UEL41" s="177"/>
      <c r="UEM41" s="120"/>
      <c r="UEN41" s="177"/>
      <c r="UEO41" s="120"/>
      <c r="UEP41" s="177"/>
      <c r="UEQ41" s="120"/>
      <c r="UER41" s="177"/>
      <c r="UES41" s="120"/>
      <c r="UET41" s="177"/>
      <c r="UEU41" s="120"/>
      <c r="UEV41" s="177"/>
      <c r="UEW41" s="120"/>
      <c r="UEX41" s="177"/>
      <c r="UEY41" s="120"/>
      <c r="UEZ41" s="177"/>
      <c r="UFA41" s="120"/>
      <c r="UFB41" s="177"/>
      <c r="UFC41" s="120"/>
      <c r="UFD41" s="177"/>
      <c r="UFE41" s="120"/>
      <c r="UFF41" s="177"/>
      <c r="UFG41" s="120"/>
      <c r="UFH41" s="177"/>
      <c r="UFI41" s="120"/>
      <c r="UFJ41" s="177"/>
      <c r="UFK41" s="120"/>
      <c r="UFL41" s="177"/>
      <c r="UFM41" s="120"/>
      <c r="UFN41" s="177"/>
      <c r="UFO41" s="120"/>
      <c r="UFP41" s="177"/>
      <c r="UFQ41" s="120"/>
      <c r="UFR41" s="177"/>
      <c r="UFS41" s="120"/>
      <c r="UFT41" s="177"/>
      <c r="UFU41" s="120"/>
      <c r="UFV41" s="177"/>
      <c r="UFW41" s="120"/>
      <c r="UFX41" s="177"/>
      <c r="UFY41" s="120"/>
      <c r="UFZ41" s="177"/>
      <c r="UGA41" s="120"/>
      <c r="UGB41" s="177"/>
      <c r="UGC41" s="120"/>
      <c r="UGD41" s="177"/>
      <c r="UGE41" s="120"/>
      <c r="UGF41" s="177"/>
      <c r="UGG41" s="120"/>
      <c r="UGH41" s="177"/>
      <c r="UGI41" s="120"/>
      <c r="UGJ41" s="177"/>
      <c r="UGK41" s="120"/>
      <c r="UGL41" s="177"/>
      <c r="UGM41" s="120"/>
      <c r="UGN41" s="177"/>
      <c r="UGO41" s="120"/>
      <c r="UGP41" s="177"/>
      <c r="UGQ41" s="120"/>
      <c r="UGR41" s="177"/>
      <c r="UGS41" s="120"/>
      <c r="UGT41" s="177"/>
      <c r="UGU41" s="120"/>
      <c r="UGV41" s="177"/>
      <c r="UGW41" s="120"/>
      <c r="UGX41" s="177"/>
      <c r="UGY41" s="120"/>
      <c r="UGZ41" s="177"/>
      <c r="UHA41" s="120"/>
      <c r="UHB41" s="177"/>
      <c r="UHC41" s="120"/>
      <c r="UHD41" s="177"/>
      <c r="UHE41" s="120"/>
      <c r="UHF41" s="177"/>
      <c r="UHG41" s="120"/>
      <c r="UHH41" s="177"/>
      <c r="UHI41" s="120"/>
      <c r="UHJ41" s="177"/>
      <c r="UHK41" s="120"/>
      <c r="UHL41" s="177"/>
      <c r="UHM41" s="120"/>
      <c r="UHN41" s="177"/>
      <c r="UHO41" s="120"/>
      <c r="UHP41" s="177"/>
      <c r="UHQ41" s="120"/>
      <c r="UHR41" s="177"/>
      <c r="UHS41" s="120"/>
      <c r="UHT41" s="177"/>
      <c r="UHU41" s="120"/>
      <c r="UHV41" s="177"/>
      <c r="UHW41" s="120"/>
      <c r="UHX41" s="177"/>
      <c r="UHY41" s="120"/>
      <c r="UHZ41" s="177"/>
      <c r="UIA41" s="120"/>
      <c r="UIB41" s="177"/>
      <c r="UIC41" s="120"/>
      <c r="UID41" s="177"/>
      <c r="UIE41" s="120"/>
      <c r="UIF41" s="177"/>
      <c r="UIG41" s="120"/>
      <c r="UIH41" s="177"/>
      <c r="UII41" s="120"/>
      <c r="UIJ41" s="177"/>
      <c r="UIK41" s="120"/>
      <c r="UIL41" s="177"/>
      <c r="UIM41" s="120"/>
      <c r="UIN41" s="177"/>
      <c r="UIO41" s="120"/>
      <c r="UIP41" s="177"/>
      <c r="UIQ41" s="120"/>
      <c r="UIR41" s="177"/>
      <c r="UIS41" s="120"/>
      <c r="UIT41" s="177"/>
      <c r="UIU41" s="120"/>
      <c r="UIV41" s="177"/>
      <c r="UIW41" s="120"/>
      <c r="UIX41" s="177"/>
      <c r="UIY41" s="120"/>
      <c r="UIZ41" s="177"/>
      <c r="UJA41" s="120"/>
      <c r="UJB41" s="177"/>
      <c r="UJC41" s="120"/>
      <c r="UJD41" s="177"/>
      <c r="UJE41" s="120"/>
      <c r="UJF41" s="177"/>
      <c r="UJG41" s="120"/>
      <c r="UJH41" s="177"/>
      <c r="UJI41" s="120"/>
      <c r="UJJ41" s="177"/>
      <c r="UJK41" s="120"/>
      <c r="UJL41" s="177"/>
      <c r="UJM41" s="120"/>
      <c r="UJN41" s="177"/>
      <c r="UJO41" s="120"/>
      <c r="UJP41" s="177"/>
      <c r="UJQ41" s="120"/>
      <c r="UJR41" s="177"/>
      <c r="UJS41" s="120"/>
      <c r="UJT41" s="177"/>
      <c r="UJU41" s="120"/>
      <c r="UJV41" s="177"/>
      <c r="UJW41" s="120"/>
      <c r="UJX41" s="177"/>
      <c r="UJY41" s="120"/>
      <c r="UJZ41" s="177"/>
      <c r="UKA41" s="120"/>
      <c r="UKB41" s="177"/>
      <c r="UKC41" s="120"/>
      <c r="UKD41" s="177"/>
      <c r="UKE41" s="120"/>
      <c r="UKF41" s="177"/>
      <c r="UKG41" s="120"/>
      <c r="UKH41" s="177"/>
      <c r="UKI41" s="120"/>
      <c r="UKJ41" s="177"/>
      <c r="UKK41" s="120"/>
      <c r="UKL41" s="177"/>
      <c r="UKM41" s="120"/>
      <c r="UKN41" s="177"/>
      <c r="UKO41" s="120"/>
      <c r="UKP41" s="177"/>
      <c r="UKQ41" s="120"/>
      <c r="UKR41" s="177"/>
      <c r="UKS41" s="120"/>
      <c r="UKT41" s="177"/>
      <c r="UKU41" s="120"/>
      <c r="UKV41" s="177"/>
      <c r="UKW41" s="120"/>
      <c r="UKX41" s="177"/>
      <c r="UKY41" s="120"/>
      <c r="UKZ41" s="177"/>
      <c r="ULA41" s="120"/>
      <c r="ULB41" s="177"/>
      <c r="ULC41" s="120"/>
      <c r="ULD41" s="177"/>
      <c r="ULE41" s="120"/>
      <c r="ULF41" s="177"/>
      <c r="ULG41" s="120"/>
      <c r="ULH41" s="177"/>
      <c r="ULI41" s="120"/>
      <c r="ULJ41" s="177"/>
      <c r="ULK41" s="120"/>
      <c r="ULL41" s="177"/>
      <c r="ULM41" s="120"/>
      <c r="ULN41" s="177"/>
      <c r="ULO41" s="120"/>
      <c r="ULP41" s="177"/>
      <c r="ULQ41" s="120"/>
      <c r="ULR41" s="177"/>
      <c r="ULS41" s="120"/>
      <c r="ULT41" s="177"/>
      <c r="ULU41" s="120"/>
      <c r="ULV41" s="177"/>
      <c r="ULW41" s="120"/>
      <c r="ULX41" s="177"/>
      <c r="ULY41" s="120"/>
      <c r="ULZ41" s="177"/>
      <c r="UMA41" s="120"/>
      <c r="UMB41" s="177"/>
      <c r="UMC41" s="120"/>
      <c r="UMD41" s="177"/>
      <c r="UME41" s="120"/>
      <c r="UMF41" s="177"/>
      <c r="UMG41" s="120"/>
      <c r="UMH41" s="177"/>
      <c r="UMI41" s="120"/>
      <c r="UMJ41" s="177"/>
      <c r="UMK41" s="120"/>
      <c r="UML41" s="177"/>
      <c r="UMM41" s="120"/>
      <c r="UMN41" s="177"/>
      <c r="UMO41" s="120"/>
      <c r="UMP41" s="177"/>
      <c r="UMQ41" s="120"/>
      <c r="UMR41" s="177"/>
      <c r="UMS41" s="120"/>
      <c r="UMT41" s="177"/>
      <c r="UMU41" s="120"/>
      <c r="UMV41" s="177"/>
      <c r="UMW41" s="120"/>
      <c r="UMX41" s="177"/>
      <c r="UMY41" s="120"/>
      <c r="UMZ41" s="177"/>
      <c r="UNA41" s="120"/>
      <c r="UNB41" s="177"/>
      <c r="UNC41" s="120"/>
      <c r="UND41" s="177"/>
      <c r="UNE41" s="120"/>
      <c r="UNF41" s="177"/>
      <c r="UNG41" s="120"/>
      <c r="UNH41" s="177"/>
      <c r="UNI41" s="120"/>
      <c r="UNJ41" s="177"/>
      <c r="UNK41" s="120"/>
      <c r="UNL41" s="177"/>
      <c r="UNM41" s="120"/>
      <c r="UNN41" s="177"/>
      <c r="UNO41" s="120"/>
      <c r="UNP41" s="177"/>
      <c r="UNQ41" s="120"/>
      <c r="UNR41" s="177"/>
      <c r="UNS41" s="120"/>
      <c r="UNT41" s="177"/>
      <c r="UNU41" s="120"/>
      <c r="UNV41" s="177"/>
      <c r="UNW41" s="120"/>
      <c r="UNX41" s="177"/>
      <c r="UNY41" s="120"/>
      <c r="UNZ41" s="177"/>
      <c r="UOA41" s="120"/>
      <c r="UOB41" s="177"/>
      <c r="UOC41" s="120"/>
      <c r="UOD41" s="177"/>
      <c r="UOE41" s="120"/>
      <c r="UOF41" s="177"/>
      <c r="UOG41" s="120"/>
      <c r="UOH41" s="177"/>
      <c r="UOI41" s="120"/>
      <c r="UOJ41" s="177"/>
      <c r="UOK41" s="120"/>
      <c r="UOL41" s="177"/>
      <c r="UOM41" s="120"/>
      <c r="UON41" s="177"/>
      <c r="UOO41" s="120"/>
      <c r="UOP41" s="177"/>
      <c r="UOQ41" s="120"/>
      <c r="UOR41" s="177"/>
      <c r="UOS41" s="120"/>
      <c r="UOT41" s="177"/>
      <c r="UOU41" s="120"/>
      <c r="UOV41" s="177"/>
      <c r="UOW41" s="120"/>
      <c r="UOX41" s="177"/>
      <c r="UOY41" s="120"/>
      <c r="UOZ41" s="177"/>
      <c r="UPA41" s="120"/>
      <c r="UPB41" s="177"/>
      <c r="UPC41" s="120"/>
      <c r="UPD41" s="177"/>
      <c r="UPE41" s="120"/>
      <c r="UPF41" s="177"/>
      <c r="UPG41" s="120"/>
      <c r="UPH41" s="177"/>
      <c r="UPI41" s="120"/>
      <c r="UPJ41" s="177"/>
      <c r="UPK41" s="120"/>
      <c r="UPL41" s="177"/>
      <c r="UPM41" s="120"/>
      <c r="UPN41" s="177"/>
      <c r="UPO41" s="120"/>
      <c r="UPP41" s="177"/>
      <c r="UPQ41" s="120"/>
      <c r="UPR41" s="177"/>
      <c r="UPS41" s="120"/>
      <c r="UPT41" s="177"/>
      <c r="UPU41" s="120"/>
      <c r="UPV41" s="177"/>
      <c r="UPW41" s="120"/>
      <c r="UPX41" s="177"/>
      <c r="UPY41" s="120"/>
      <c r="UPZ41" s="177"/>
      <c r="UQA41" s="120"/>
      <c r="UQB41" s="177"/>
      <c r="UQC41" s="120"/>
      <c r="UQD41" s="177"/>
      <c r="UQE41" s="120"/>
      <c r="UQF41" s="177"/>
      <c r="UQG41" s="120"/>
      <c r="UQH41" s="177"/>
      <c r="UQI41" s="120"/>
      <c r="UQJ41" s="177"/>
      <c r="UQK41" s="120"/>
      <c r="UQL41" s="177"/>
      <c r="UQM41" s="120"/>
      <c r="UQN41" s="177"/>
      <c r="UQO41" s="120"/>
      <c r="UQP41" s="177"/>
      <c r="UQQ41" s="120"/>
      <c r="UQR41" s="177"/>
      <c r="UQS41" s="120"/>
      <c r="UQT41" s="177"/>
      <c r="UQU41" s="120"/>
      <c r="UQV41" s="177"/>
      <c r="UQW41" s="120"/>
      <c r="UQX41" s="177"/>
      <c r="UQY41" s="120"/>
      <c r="UQZ41" s="177"/>
      <c r="URA41" s="120"/>
      <c r="URB41" s="177"/>
      <c r="URC41" s="120"/>
      <c r="URD41" s="177"/>
      <c r="URE41" s="120"/>
      <c r="URF41" s="177"/>
      <c r="URG41" s="120"/>
      <c r="URH41" s="177"/>
      <c r="URI41" s="120"/>
      <c r="URJ41" s="177"/>
      <c r="URK41" s="120"/>
      <c r="URL41" s="177"/>
      <c r="URM41" s="120"/>
      <c r="URN41" s="177"/>
      <c r="URO41" s="120"/>
      <c r="URP41" s="177"/>
      <c r="URQ41" s="120"/>
      <c r="URR41" s="177"/>
      <c r="URS41" s="120"/>
      <c r="URT41" s="177"/>
      <c r="URU41" s="120"/>
      <c r="URV41" s="177"/>
      <c r="URW41" s="120"/>
      <c r="URX41" s="177"/>
      <c r="URY41" s="120"/>
      <c r="URZ41" s="177"/>
      <c r="USA41" s="120"/>
      <c r="USB41" s="177"/>
      <c r="USC41" s="120"/>
      <c r="USD41" s="177"/>
      <c r="USE41" s="120"/>
      <c r="USF41" s="177"/>
      <c r="USG41" s="120"/>
      <c r="USH41" s="177"/>
      <c r="USI41" s="120"/>
      <c r="USJ41" s="177"/>
      <c r="USK41" s="120"/>
      <c r="USL41" s="177"/>
      <c r="USM41" s="120"/>
      <c r="USN41" s="177"/>
      <c r="USO41" s="120"/>
      <c r="USP41" s="177"/>
      <c r="USQ41" s="120"/>
      <c r="USR41" s="177"/>
      <c r="USS41" s="120"/>
      <c r="UST41" s="177"/>
      <c r="USU41" s="120"/>
      <c r="USV41" s="177"/>
      <c r="USW41" s="120"/>
      <c r="USX41" s="177"/>
      <c r="USY41" s="120"/>
      <c r="USZ41" s="177"/>
      <c r="UTA41" s="120"/>
      <c r="UTB41" s="177"/>
      <c r="UTC41" s="120"/>
      <c r="UTD41" s="177"/>
      <c r="UTE41" s="120"/>
      <c r="UTF41" s="177"/>
      <c r="UTG41" s="120"/>
      <c r="UTH41" s="177"/>
      <c r="UTI41" s="120"/>
      <c r="UTJ41" s="177"/>
      <c r="UTK41" s="120"/>
      <c r="UTL41" s="177"/>
      <c r="UTM41" s="120"/>
      <c r="UTN41" s="177"/>
      <c r="UTO41" s="120"/>
      <c r="UTP41" s="177"/>
      <c r="UTQ41" s="120"/>
      <c r="UTR41" s="177"/>
      <c r="UTS41" s="120"/>
      <c r="UTT41" s="177"/>
      <c r="UTU41" s="120"/>
      <c r="UTV41" s="177"/>
      <c r="UTW41" s="120"/>
      <c r="UTX41" s="177"/>
      <c r="UTY41" s="120"/>
      <c r="UTZ41" s="177"/>
      <c r="UUA41" s="120"/>
      <c r="UUB41" s="177"/>
      <c r="UUC41" s="120"/>
      <c r="UUD41" s="177"/>
      <c r="UUE41" s="120"/>
      <c r="UUF41" s="177"/>
      <c r="UUG41" s="120"/>
      <c r="UUH41" s="177"/>
      <c r="UUI41" s="120"/>
      <c r="UUJ41" s="177"/>
      <c r="UUK41" s="120"/>
      <c r="UUL41" s="177"/>
      <c r="UUM41" s="120"/>
      <c r="UUN41" s="177"/>
      <c r="UUO41" s="120"/>
      <c r="UUP41" s="177"/>
      <c r="UUQ41" s="120"/>
      <c r="UUR41" s="177"/>
      <c r="UUS41" s="120"/>
      <c r="UUT41" s="177"/>
      <c r="UUU41" s="120"/>
      <c r="UUV41" s="177"/>
      <c r="UUW41" s="120"/>
      <c r="UUX41" s="177"/>
      <c r="UUY41" s="120"/>
      <c r="UUZ41" s="177"/>
      <c r="UVA41" s="120"/>
      <c r="UVB41" s="177"/>
      <c r="UVC41" s="120"/>
      <c r="UVD41" s="177"/>
      <c r="UVE41" s="120"/>
      <c r="UVF41" s="177"/>
      <c r="UVG41" s="120"/>
      <c r="UVH41" s="177"/>
      <c r="UVI41" s="120"/>
      <c r="UVJ41" s="177"/>
      <c r="UVK41" s="120"/>
      <c r="UVL41" s="177"/>
      <c r="UVM41" s="120"/>
      <c r="UVN41" s="177"/>
      <c r="UVO41" s="120"/>
      <c r="UVP41" s="177"/>
      <c r="UVQ41" s="120"/>
      <c r="UVR41" s="177"/>
      <c r="UVS41" s="120"/>
      <c r="UVT41" s="177"/>
      <c r="UVU41" s="120"/>
      <c r="UVV41" s="177"/>
      <c r="UVW41" s="120"/>
      <c r="UVX41" s="177"/>
      <c r="UVY41" s="120"/>
      <c r="UVZ41" s="177"/>
      <c r="UWA41" s="120"/>
      <c r="UWB41" s="177"/>
      <c r="UWC41" s="120"/>
      <c r="UWD41" s="177"/>
      <c r="UWE41" s="120"/>
      <c r="UWF41" s="177"/>
      <c r="UWG41" s="120"/>
      <c r="UWH41" s="177"/>
      <c r="UWI41" s="120"/>
      <c r="UWJ41" s="177"/>
      <c r="UWK41" s="120"/>
      <c r="UWL41" s="177"/>
      <c r="UWM41" s="120"/>
      <c r="UWN41" s="177"/>
      <c r="UWO41" s="120"/>
      <c r="UWP41" s="177"/>
      <c r="UWQ41" s="120"/>
      <c r="UWR41" s="177"/>
      <c r="UWS41" s="120"/>
      <c r="UWT41" s="177"/>
      <c r="UWU41" s="120"/>
      <c r="UWV41" s="177"/>
      <c r="UWW41" s="120"/>
      <c r="UWX41" s="177"/>
      <c r="UWY41" s="120"/>
      <c r="UWZ41" s="177"/>
      <c r="UXA41" s="120"/>
      <c r="UXB41" s="177"/>
      <c r="UXC41" s="120"/>
      <c r="UXD41" s="177"/>
      <c r="UXE41" s="120"/>
      <c r="UXF41" s="177"/>
      <c r="UXG41" s="120"/>
      <c r="UXH41" s="177"/>
      <c r="UXI41" s="120"/>
      <c r="UXJ41" s="177"/>
      <c r="UXK41" s="120"/>
      <c r="UXL41" s="177"/>
      <c r="UXM41" s="120"/>
      <c r="UXN41" s="177"/>
      <c r="UXO41" s="120"/>
      <c r="UXP41" s="177"/>
      <c r="UXQ41" s="120"/>
      <c r="UXR41" s="177"/>
      <c r="UXS41" s="120"/>
      <c r="UXT41" s="177"/>
      <c r="UXU41" s="120"/>
      <c r="UXV41" s="177"/>
      <c r="UXW41" s="120"/>
      <c r="UXX41" s="177"/>
      <c r="UXY41" s="120"/>
      <c r="UXZ41" s="177"/>
      <c r="UYA41" s="120"/>
      <c r="UYB41" s="177"/>
      <c r="UYC41" s="120"/>
      <c r="UYD41" s="177"/>
      <c r="UYE41" s="120"/>
      <c r="UYF41" s="177"/>
      <c r="UYG41" s="120"/>
      <c r="UYH41" s="177"/>
      <c r="UYI41" s="120"/>
      <c r="UYJ41" s="177"/>
      <c r="UYK41" s="120"/>
      <c r="UYL41" s="177"/>
      <c r="UYM41" s="120"/>
      <c r="UYN41" s="177"/>
      <c r="UYO41" s="120"/>
      <c r="UYP41" s="177"/>
      <c r="UYQ41" s="120"/>
      <c r="UYR41" s="177"/>
      <c r="UYS41" s="120"/>
      <c r="UYT41" s="177"/>
      <c r="UYU41" s="120"/>
      <c r="UYV41" s="177"/>
      <c r="UYW41" s="120"/>
      <c r="UYX41" s="177"/>
      <c r="UYY41" s="120"/>
      <c r="UYZ41" s="177"/>
      <c r="UZA41" s="120"/>
      <c r="UZB41" s="177"/>
      <c r="UZC41" s="120"/>
      <c r="UZD41" s="177"/>
      <c r="UZE41" s="120"/>
      <c r="UZF41" s="177"/>
      <c r="UZG41" s="120"/>
      <c r="UZH41" s="177"/>
      <c r="UZI41" s="120"/>
      <c r="UZJ41" s="177"/>
      <c r="UZK41" s="120"/>
      <c r="UZL41" s="177"/>
      <c r="UZM41" s="120"/>
      <c r="UZN41" s="177"/>
      <c r="UZO41" s="120"/>
      <c r="UZP41" s="177"/>
      <c r="UZQ41" s="120"/>
      <c r="UZR41" s="177"/>
      <c r="UZS41" s="120"/>
      <c r="UZT41" s="177"/>
      <c r="UZU41" s="120"/>
      <c r="UZV41" s="177"/>
      <c r="UZW41" s="120"/>
      <c r="UZX41" s="177"/>
      <c r="UZY41" s="120"/>
      <c r="UZZ41" s="177"/>
      <c r="VAA41" s="120"/>
      <c r="VAB41" s="177"/>
      <c r="VAC41" s="120"/>
      <c r="VAD41" s="177"/>
      <c r="VAE41" s="120"/>
      <c r="VAF41" s="177"/>
      <c r="VAG41" s="120"/>
      <c r="VAH41" s="177"/>
      <c r="VAI41" s="120"/>
      <c r="VAJ41" s="177"/>
      <c r="VAK41" s="120"/>
      <c r="VAL41" s="177"/>
      <c r="VAM41" s="120"/>
      <c r="VAN41" s="177"/>
      <c r="VAO41" s="120"/>
      <c r="VAP41" s="177"/>
      <c r="VAQ41" s="120"/>
      <c r="VAR41" s="177"/>
      <c r="VAS41" s="120"/>
      <c r="VAT41" s="177"/>
      <c r="VAU41" s="120"/>
      <c r="VAV41" s="177"/>
      <c r="VAW41" s="120"/>
      <c r="VAX41" s="177"/>
      <c r="VAY41" s="120"/>
      <c r="VAZ41" s="177"/>
      <c r="VBA41" s="120"/>
      <c r="VBB41" s="177"/>
      <c r="VBC41" s="120"/>
      <c r="VBD41" s="177"/>
      <c r="VBE41" s="120"/>
      <c r="VBF41" s="177"/>
      <c r="VBG41" s="120"/>
      <c r="VBH41" s="177"/>
      <c r="VBI41" s="120"/>
      <c r="VBJ41" s="177"/>
      <c r="VBK41" s="120"/>
      <c r="VBL41" s="177"/>
      <c r="VBM41" s="120"/>
      <c r="VBN41" s="177"/>
      <c r="VBO41" s="120"/>
      <c r="VBP41" s="177"/>
      <c r="VBQ41" s="120"/>
      <c r="VBR41" s="177"/>
      <c r="VBS41" s="120"/>
      <c r="VBT41" s="177"/>
      <c r="VBU41" s="120"/>
      <c r="VBV41" s="177"/>
      <c r="VBW41" s="120"/>
      <c r="VBX41" s="177"/>
      <c r="VBY41" s="120"/>
      <c r="VBZ41" s="177"/>
      <c r="VCA41" s="120"/>
      <c r="VCB41" s="177"/>
      <c r="VCC41" s="120"/>
      <c r="VCD41" s="177"/>
      <c r="VCE41" s="120"/>
      <c r="VCF41" s="177"/>
      <c r="VCG41" s="120"/>
      <c r="VCH41" s="177"/>
      <c r="VCI41" s="120"/>
      <c r="VCJ41" s="177"/>
      <c r="VCK41" s="120"/>
      <c r="VCL41" s="177"/>
      <c r="VCM41" s="120"/>
      <c r="VCN41" s="177"/>
      <c r="VCO41" s="120"/>
      <c r="VCP41" s="177"/>
      <c r="VCQ41" s="120"/>
      <c r="VCR41" s="177"/>
      <c r="VCS41" s="120"/>
      <c r="VCT41" s="177"/>
      <c r="VCU41" s="120"/>
      <c r="VCV41" s="177"/>
      <c r="VCW41" s="120"/>
      <c r="VCX41" s="177"/>
      <c r="VCY41" s="120"/>
      <c r="VCZ41" s="177"/>
      <c r="VDA41" s="120"/>
      <c r="VDB41" s="177"/>
      <c r="VDC41" s="120"/>
      <c r="VDD41" s="177"/>
      <c r="VDE41" s="120"/>
      <c r="VDF41" s="177"/>
      <c r="VDG41" s="120"/>
      <c r="VDH41" s="177"/>
      <c r="VDI41" s="120"/>
      <c r="VDJ41" s="177"/>
      <c r="VDK41" s="120"/>
      <c r="VDL41" s="177"/>
      <c r="VDM41" s="120"/>
      <c r="VDN41" s="177"/>
      <c r="VDO41" s="120"/>
      <c r="VDP41" s="177"/>
      <c r="VDQ41" s="120"/>
      <c r="VDR41" s="177"/>
      <c r="VDS41" s="120"/>
      <c r="VDT41" s="177"/>
      <c r="VDU41" s="120"/>
      <c r="VDV41" s="177"/>
      <c r="VDW41" s="120"/>
      <c r="VDX41" s="177"/>
      <c r="VDY41" s="120"/>
      <c r="VDZ41" s="177"/>
      <c r="VEA41" s="120"/>
      <c r="VEB41" s="177"/>
      <c r="VEC41" s="120"/>
      <c r="VED41" s="177"/>
      <c r="VEE41" s="120"/>
      <c r="VEF41" s="177"/>
      <c r="VEG41" s="120"/>
      <c r="VEH41" s="177"/>
      <c r="VEI41" s="120"/>
      <c r="VEJ41" s="177"/>
      <c r="VEK41" s="120"/>
      <c r="VEL41" s="177"/>
      <c r="VEM41" s="120"/>
      <c r="VEN41" s="177"/>
      <c r="VEO41" s="120"/>
      <c r="VEP41" s="177"/>
      <c r="VEQ41" s="120"/>
      <c r="VER41" s="177"/>
      <c r="VES41" s="120"/>
      <c r="VET41" s="177"/>
      <c r="VEU41" s="120"/>
      <c r="VEV41" s="177"/>
      <c r="VEW41" s="120"/>
      <c r="VEX41" s="177"/>
      <c r="VEY41" s="120"/>
      <c r="VEZ41" s="177"/>
      <c r="VFA41" s="120"/>
      <c r="VFB41" s="177"/>
      <c r="VFC41" s="120"/>
      <c r="VFD41" s="177"/>
      <c r="VFE41" s="120"/>
      <c r="VFF41" s="177"/>
      <c r="VFG41" s="120"/>
      <c r="VFH41" s="177"/>
      <c r="VFI41" s="120"/>
      <c r="VFJ41" s="177"/>
      <c r="VFK41" s="120"/>
      <c r="VFL41" s="177"/>
      <c r="VFM41" s="120"/>
      <c r="VFN41" s="177"/>
      <c r="VFO41" s="120"/>
      <c r="VFP41" s="177"/>
      <c r="VFQ41" s="120"/>
      <c r="VFR41" s="177"/>
      <c r="VFS41" s="120"/>
      <c r="VFT41" s="177"/>
      <c r="VFU41" s="120"/>
      <c r="VFV41" s="177"/>
      <c r="VFW41" s="120"/>
      <c r="VFX41" s="177"/>
      <c r="VFY41" s="120"/>
      <c r="VFZ41" s="177"/>
      <c r="VGA41" s="120"/>
      <c r="VGB41" s="177"/>
      <c r="VGC41" s="120"/>
      <c r="VGD41" s="177"/>
      <c r="VGE41" s="120"/>
      <c r="VGF41" s="177"/>
      <c r="VGG41" s="120"/>
      <c r="VGH41" s="177"/>
      <c r="VGI41" s="120"/>
      <c r="VGJ41" s="177"/>
      <c r="VGK41" s="120"/>
      <c r="VGL41" s="177"/>
      <c r="VGM41" s="120"/>
      <c r="VGN41" s="177"/>
      <c r="VGO41" s="120"/>
      <c r="VGP41" s="177"/>
      <c r="VGQ41" s="120"/>
      <c r="VGR41" s="177"/>
      <c r="VGS41" s="120"/>
      <c r="VGT41" s="177"/>
      <c r="VGU41" s="120"/>
      <c r="VGV41" s="177"/>
      <c r="VGW41" s="120"/>
      <c r="VGX41" s="177"/>
      <c r="VGY41" s="120"/>
      <c r="VGZ41" s="177"/>
      <c r="VHA41" s="120"/>
      <c r="VHB41" s="177"/>
      <c r="VHC41" s="120"/>
      <c r="VHD41" s="177"/>
      <c r="VHE41" s="120"/>
      <c r="VHF41" s="177"/>
      <c r="VHG41" s="120"/>
      <c r="VHH41" s="177"/>
      <c r="VHI41" s="120"/>
      <c r="VHJ41" s="177"/>
      <c r="VHK41" s="120"/>
      <c r="VHL41" s="177"/>
      <c r="VHM41" s="120"/>
      <c r="VHN41" s="177"/>
      <c r="VHO41" s="120"/>
      <c r="VHP41" s="177"/>
      <c r="VHQ41" s="120"/>
      <c r="VHR41" s="177"/>
      <c r="VHS41" s="120"/>
      <c r="VHT41" s="177"/>
      <c r="VHU41" s="120"/>
      <c r="VHV41" s="177"/>
      <c r="VHW41" s="120"/>
      <c r="VHX41" s="177"/>
      <c r="VHY41" s="120"/>
      <c r="VHZ41" s="177"/>
      <c r="VIA41" s="120"/>
      <c r="VIB41" s="177"/>
      <c r="VIC41" s="120"/>
      <c r="VID41" s="177"/>
      <c r="VIE41" s="120"/>
      <c r="VIF41" s="177"/>
      <c r="VIG41" s="120"/>
      <c r="VIH41" s="177"/>
      <c r="VII41" s="120"/>
      <c r="VIJ41" s="177"/>
      <c r="VIK41" s="120"/>
      <c r="VIL41" s="177"/>
      <c r="VIM41" s="120"/>
      <c r="VIN41" s="177"/>
      <c r="VIO41" s="120"/>
      <c r="VIP41" s="177"/>
      <c r="VIQ41" s="120"/>
      <c r="VIR41" s="177"/>
      <c r="VIS41" s="120"/>
      <c r="VIT41" s="177"/>
      <c r="VIU41" s="120"/>
      <c r="VIV41" s="177"/>
      <c r="VIW41" s="120"/>
      <c r="VIX41" s="177"/>
      <c r="VIY41" s="120"/>
      <c r="VIZ41" s="177"/>
      <c r="VJA41" s="120"/>
      <c r="VJB41" s="177"/>
      <c r="VJC41" s="120"/>
      <c r="VJD41" s="177"/>
      <c r="VJE41" s="120"/>
      <c r="VJF41" s="177"/>
      <c r="VJG41" s="120"/>
      <c r="VJH41" s="177"/>
      <c r="VJI41" s="120"/>
      <c r="VJJ41" s="177"/>
      <c r="VJK41" s="120"/>
      <c r="VJL41" s="177"/>
      <c r="VJM41" s="120"/>
      <c r="VJN41" s="177"/>
      <c r="VJO41" s="120"/>
      <c r="VJP41" s="177"/>
      <c r="VJQ41" s="120"/>
      <c r="VJR41" s="177"/>
      <c r="VJS41" s="120"/>
      <c r="VJT41" s="177"/>
      <c r="VJU41" s="120"/>
      <c r="VJV41" s="177"/>
      <c r="VJW41" s="120"/>
      <c r="VJX41" s="177"/>
      <c r="VJY41" s="120"/>
      <c r="VJZ41" s="177"/>
      <c r="VKA41" s="120"/>
      <c r="VKB41" s="177"/>
      <c r="VKC41" s="120"/>
      <c r="VKD41" s="177"/>
      <c r="VKE41" s="120"/>
      <c r="VKF41" s="177"/>
      <c r="VKG41" s="120"/>
      <c r="VKH41" s="177"/>
      <c r="VKI41" s="120"/>
      <c r="VKJ41" s="177"/>
      <c r="VKK41" s="120"/>
      <c r="VKL41" s="177"/>
      <c r="VKM41" s="120"/>
      <c r="VKN41" s="177"/>
      <c r="VKO41" s="120"/>
      <c r="VKP41" s="177"/>
      <c r="VKQ41" s="120"/>
      <c r="VKR41" s="177"/>
      <c r="VKS41" s="120"/>
      <c r="VKT41" s="177"/>
      <c r="VKU41" s="120"/>
      <c r="VKV41" s="177"/>
      <c r="VKW41" s="120"/>
      <c r="VKX41" s="177"/>
      <c r="VKY41" s="120"/>
      <c r="VKZ41" s="177"/>
      <c r="VLA41" s="120"/>
      <c r="VLB41" s="177"/>
      <c r="VLC41" s="120"/>
      <c r="VLD41" s="177"/>
      <c r="VLE41" s="120"/>
      <c r="VLF41" s="177"/>
      <c r="VLG41" s="120"/>
      <c r="VLH41" s="177"/>
      <c r="VLI41" s="120"/>
      <c r="VLJ41" s="177"/>
      <c r="VLK41" s="120"/>
      <c r="VLL41" s="177"/>
      <c r="VLM41" s="120"/>
      <c r="VLN41" s="177"/>
      <c r="VLO41" s="120"/>
      <c r="VLP41" s="177"/>
      <c r="VLQ41" s="120"/>
      <c r="VLR41" s="177"/>
      <c r="VLS41" s="120"/>
      <c r="VLT41" s="177"/>
      <c r="VLU41" s="120"/>
      <c r="VLV41" s="177"/>
      <c r="VLW41" s="120"/>
      <c r="VLX41" s="177"/>
      <c r="VLY41" s="120"/>
      <c r="VLZ41" s="177"/>
      <c r="VMA41" s="120"/>
      <c r="VMB41" s="177"/>
      <c r="VMC41" s="120"/>
      <c r="VMD41" s="177"/>
      <c r="VME41" s="120"/>
      <c r="VMF41" s="177"/>
      <c r="VMG41" s="120"/>
      <c r="VMH41" s="177"/>
      <c r="VMI41" s="120"/>
      <c r="VMJ41" s="177"/>
      <c r="VMK41" s="120"/>
      <c r="VML41" s="177"/>
      <c r="VMM41" s="120"/>
      <c r="VMN41" s="177"/>
      <c r="VMO41" s="120"/>
      <c r="VMP41" s="177"/>
      <c r="VMQ41" s="120"/>
      <c r="VMR41" s="177"/>
      <c r="VMS41" s="120"/>
      <c r="VMT41" s="177"/>
      <c r="VMU41" s="120"/>
      <c r="VMV41" s="177"/>
      <c r="VMW41" s="120"/>
      <c r="VMX41" s="177"/>
      <c r="VMY41" s="120"/>
      <c r="VMZ41" s="177"/>
      <c r="VNA41" s="120"/>
      <c r="VNB41" s="177"/>
      <c r="VNC41" s="120"/>
      <c r="VND41" s="177"/>
      <c r="VNE41" s="120"/>
      <c r="VNF41" s="177"/>
      <c r="VNG41" s="120"/>
      <c r="VNH41" s="177"/>
      <c r="VNI41" s="120"/>
      <c r="VNJ41" s="177"/>
      <c r="VNK41" s="120"/>
      <c r="VNL41" s="177"/>
      <c r="VNM41" s="120"/>
      <c r="VNN41" s="177"/>
      <c r="VNO41" s="120"/>
      <c r="VNP41" s="177"/>
      <c r="VNQ41" s="120"/>
      <c r="VNR41" s="177"/>
      <c r="VNS41" s="120"/>
      <c r="VNT41" s="177"/>
      <c r="VNU41" s="120"/>
      <c r="VNV41" s="177"/>
      <c r="VNW41" s="120"/>
      <c r="VNX41" s="177"/>
      <c r="VNY41" s="120"/>
      <c r="VNZ41" s="177"/>
      <c r="VOA41" s="120"/>
      <c r="VOB41" s="177"/>
      <c r="VOC41" s="120"/>
      <c r="VOD41" s="177"/>
      <c r="VOE41" s="120"/>
      <c r="VOF41" s="177"/>
      <c r="VOG41" s="120"/>
      <c r="VOH41" s="177"/>
      <c r="VOI41" s="120"/>
      <c r="VOJ41" s="177"/>
      <c r="VOK41" s="120"/>
      <c r="VOL41" s="177"/>
      <c r="VOM41" s="120"/>
      <c r="VON41" s="177"/>
      <c r="VOO41" s="120"/>
      <c r="VOP41" s="177"/>
      <c r="VOQ41" s="120"/>
      <c r="VOR41" s="177"/>
      <c r="VOS41" s="120"/>
      <c r="VOT41" s="177"/>
      <c r="VOU41" s="120"/>
      <c r="VOV41" s="177"/>
      <c r="VOW41" s="120"/>
      <c r="VOX41" s="177"/>
      <c r="VOY41" s="120"/>
      <c r="VOZ41" s="177"/>
      <c r="VPA41" s="120"/>
      <c r="VPB41" s="177"/>
      <c r="VPC41" s="120"/>
      <c r="VPD41" s="177"/>
      <c r="VPE41" s="120"/>
      <c r="VPF41" s="177"/>
      <c r="VPG41" s="120"/>
      <c r="VPH41" s="177"/>
      <c r="VPI41" s="120"/>
      <c r="VPJ41" s="177"/>
      <c r="VPK41" s="120"/>
      <c r="VPL41" s="177"/>
      <c r="VPM41" s="120"/>
      <c r="VPN41" s="177"/>
      <c r="VPO41" s="120"/>
      <c r="VPP41" s="177"/>
      <c r="VPQ41" s="120"/>
      <c r="VPR41" s="177"/>
      <c r="VPS41" s="120"/>
      <c r="VPT41" s="177"/>
      <c r="VPU41" s="120"/>
      <c r="VPV41" s="177"/>
      <c r="VPW41" s="120"/>
      <c r="VPX41" s="177"/>
      <c r="VPY41" s="120"/>
      <c r="VPZ41" s="177"/>
      <c r="VQA41" s="120"/>
      <c r="VQB41" s="177"/>
      <c r="VQC41" s="120"/>
      <c r="VQD41" s="177"/>
      <c r="VQE41" s="120"/>
      <c r="VQF41" s="177"/>
      <c r="VQG41" s="120"/>
      <c r="VQH41" s="177"/>
      <c r="VQI41" s="120"/>
      <c r="VQJ41" s="177"/>
      <c r="VQK41" s="120"/>
      <c r="VQL41" s="177"/>
      <c r="VQM41" s="120"/>
      <c r="VQN41" s="177"/>
      <c r="VQO41" s="120"/>
      <c r="VQP41" s="177"/>
      <c r="VQQ41" s="120"/>
      <c r="VQR41" s="177"/>
      <c r="VQS41" s="120"/>
      <c r="VQT41" s="177"/>
      <c r="VQU41" s="120"/>
      <c r="VQV41" s="177"/>
      <c r="VQW41" s="120"/>
      <c r="VQX41" s="177"/>
      <c r="VQY41" s="120"/>
      <c r="VQZ41" s="177"/>
      <c r="VRA41" s="120"/>
      <c r="VRB41" s="177"/>
      <c r="VRC41" s="120"/>
      <c r="VRD41" s="177"/>
      <c r="VRE41" s="120"/>
      <c r="VRF41" s="177"/>
      <c r="VRG41" s="120"/>
      <c r="VRH41" s="177"/>
      <c r="VRI41" s="120"/>
      <c r="VRJ41" s="177"/>
      <c r="VRK41" s="120"/>
      <c r="VRL41" s="177"/>
      <c r="VRM41" s="120"/>
      <c r="VRN41" s="177"/>
      <c r="VRO41" s="120"/>
      <c r="VRP41" s="177"/>
      <c r="VRQ41" s="120"/>
      <c r="VRR41" s="177"/>
      <c r="VRS41" s="120"/>
      <c r="VRT41" s="177"/>
      <c r="VRU41" s="120"/>
      <c r="VRV41" s="177"/>
      <c r="VRW41" s="120"/>
      <c r="VRX41" s="177"/>
      <c r="VRY41" s="120"/>
      <c r="VRZ41" s="177"/>
      <c r="VSA41" s="120"/>
      <c r="VSB41" s="177"/>
      <c r="VSC41" s="120"/>
      <c r="VSD41" s="177"/>
      <c r="VSE41" s="120"/>
      <c r="VSF41" s="177"/>
      <c r="VSG41" s="120"/>
      <c r="VSH41" s="177"/>
      <c r="VSI41" s="120"/>
      <c r="VSJ41" s="177"/>
      <c r="VSK41" s="120"/>
      <c r="VSL41" s="177"/>
      <c r="VSM41" s="120"/>
      <c r="VSN41" s="177"/>
      <c r="VSO41" s="120"/>
      <c r="VSP41" s="177"/>
      <c r="VSQ41" s="120"/>
      <c r="VSR41" s="177"/>
      <c r="VSS41" s="120"/>
      <c r="VST41" s="177"/>
      <c r="VSU41" s="120"/>
      <c r="VSV41" s="177"/>
      <c r="VSW41" s="120"/>
      <c r="VSX41" s="177"/>
      <c r="VSY41" s="120"/>
      <c r="VSZ41" s="177"/>
      <c r="VTA41" s="120"/>
      <c r="VTB41" s="177"/>
      <c r="VTC41" s="120"/>
      <c r="VTD41" s="177"/>
      <c r="VTE41" s="120"/>
      <c r="VTF41" s="177"/>
      <c r="VTG41" s="120"/>
      <c r="VTH41" s="177"/>
      <c r="VTI41" s="120"/>
      <c r="VTJ41" s="177"/>
      <c r="VTK41" s="120"/>
      <c r="VTL41" s="177"/>
      <c r="VTM41" s="120"/>
      <c r="VTN41" s="177"/>
      <c r="VTO41" s="120"/>
      <c r="VTP41" s="177"/>
      <c r="VTQ41" s="120"/>
      <c r="VTR41" s="177"/>
      <c r="VTS41" s="120"/>
      <c r="VTT41" s="177"/>
      <c r="VTU41" s="120"/>
      <c r="VTV41" s="177"/>
      <c r="VTW41" s="120"/>
      <c r="VTX41" s="177"/>
      <c r="VTY41" s="120"/>
      <c r="VTZ41" s="177"/>
      <c r="VUA41" s="120"/>
      <c r="VUB41" s="177"/>
      <c r="VUC41" s="120"/>
      <c r="VUD41" s="177"/>
      <c r="VUE41" s="120"/>
      <c r="VUF41" s="177"/>
      <c r="VUG41" s="120"/>
      <c r="VUH41" s="177"/>
      <c r="VUI41" s="120"/>
      <c r="VUJ41" s="177"/>
      <c r="VUK41" s="120"/>
      <c r="VUL41" s="177"/>
      <c r="VUM41" s="120"/>
      <c r="VUN41" s="177"/>
      <c r="VUO41" s="120"/>
      <c r="VUP41" s="177"/>
      <c r="VUQ41" s="120"/>
      <c r="VUR41" s="177"/>
      <c r="VUS41" s="120"/>
      <c r="VUT41" s="177"/>
      <c r="VUU41" s="120"/>
      <c r="VUV41" s="177"/>
      <c r="VUW41" s="120"/>
      <c r="VUX41" s="177"/>
      <c r="VUY41" s="120"/>
      <c r="VUZ41" s="177"/>
      <c r="VVA41" s="120"/>
      <c r="VVB41" s="177"/>
      <c r="VVC41" s="120"/>
      <c r="VVD41" s="177"/>
      <c r="VVE41" s="120"/>
      <c r="VVF41" s="177"/>
      <c r="VVG41" s="120"/>
      <c r="VVH41" s="177"/>
      <c r="VVI41" s="120"/>
      <c r="VVJ41" s="177"/>
      <c r="VVK41" s="120"/>
      <c r="VVL41" s="177"/>
      <c r="VVM41" s="120"/>
      <c r="VVN41" s="177"/>
      <c r="VVO41" s="120"/>
      <c r="VVP41" s="177"/>
      <c r="VVQ41" s="120"/>
      <c r="VVR41" s="177"/>
      <c r="VVS41" s="120"/>
      <c r="VVT41" s="177"/>
      <c r="VVU41" s="120"/>
      <c r="VVV41" s="177"/>
      <c r="VVW41" s="120"/>
      <c r="VVX41" s="177"/>
      <c r="VVY41" s="120"/>
      <c r="VVZ41" s="177"/>
      <c r="VWA41" s="120"/>
      <c r="VWB41" s="177"/>
      <c r="VWC41" s="120"/>
      <c r="VWD41" s="177"/>
      <c r="VWE41" s="120"/>
      <c r="VWF41" s="177"/>
      <c r="VWG41" s="120"/>
      <c r="VWH41" s="177"/>
      <c r="VWI41" s="120"/>
      <c r="VWJ41" s="177"/>
      <c r="VWK41" s="120"/>
      <c r="VWL41" s="177"/>
      <c r="VWM41" s="120"/>
      <c r="VWN41" s="177"/>
      <c r="VWO41" s="120"/>
      <c r="VWP41" s="177"/>
      <c r="VWQ41" s="120"/>
      <c r="VWR41" s="177"/>
      <c r="VWS41" s="120"/>
      <c r="VWT41" s="177"/>
      <c r="VWU41" s="120"/>
      <c r="VWV41" s="177"/>
      <c r="VWW41" s="120"/>
      <c r="VWX41" s="177"/>
      <c r="VWY41" s="120"/>
      <c r="VWZ41" s="177"/>
      <c r="VXA41" s="120"/>
      <c r="VXB41" s="177"/>
      <c r="VXC41" s="120"/>
      <c r="VXD41" s="177"/>
      <c r="VXE41" s="120"/>
      <c r="VXF41" s="177"/>
      <c r="VXG41" s="120"/>
      <c r="VXH41" s="177"/>
      <c r="VXI41" s="120"/>
      <c r="VXJ41" s="177"/>
      <c r="VXK41" s="120"/>
      <c r="VXL41" s="177"/>
      <c r="VXM41" s="120"/>
      <c r="VXN41" s="177"/>
      <c r="VXO41" s="120"/>
      <c r="VXP41" s="177"/>
      <c r="VXQ41" s="120"/>
      <c r="VXR41" s="177"/>
      <c r="VXS41" s="120"/>
      <c r="VXT41" s="177"/>
      <c r="VXU41" s="120"/>
      <c r="VXV41" s="177"/>
      <c r="VXW41" s="120"/>
      <c r="VXX41" s="177"/>
      <c r="VXY41" s="120"/>
      <c r="VXZ41" s="177"/>
      <c r="VYA41" s="120"/>
      <c r="VYB41" s="177"/>
      <c r="VYC41" s="120"/>
      <c r="VYD41" s="177"/>
      <c r="VYE41" s="120"/>
      <c r="VYF41" s="177"/>
      <c r="VYG41" s="120"/>
      <c r="VYH41" s="177"/>
      <c r="VYI41" s="120"/>
      <c r="VYJ41" s="177"/>
      <c r="VYK41" s="120"/>
      <c r="VYL41" s="177"/>
      <c r="VYM41" s="120"/>
      <c r="VYN41" s="177"/>
      <c r="VYO41" s="120"/>
      <c r="VYP41" s="177"/>
      <c r="VYQ41" s="120"/>
      <c r="VYR41" s="177"/>
      <c r="VYS41" s="120"/>
      <c r="VYT41" s="177"/>
      <c r="VYU41" s="120"/>
      <c r="VYV41" s="177"/>
      <c r="VYW41" s="120"/>
      <c r="VYX41" s="177"/>
      <c r="VYY41" s="120"/>
      <c r="VYZ41" s="177"/>
      <c r="VZA41" s="120"/>
      <c r="VZB41" s="177"/>
      <c r="VZC41" s="120"/>
      <c r="VZD41" s="177"/>
      <c r="VZE41" s="120"/>
      <c r="VZF41" s="177"/>
      <c r="VZG41" s="120"/>
      <c r="VZH41" s="177"/>
      <c r="VZI41" s="120"/>
      <c r="VZJ41" s="177"/>
      <c r="VZK41" s="120"/>
      <c r="VZL41" s="177"/>
      <c r="VZM41" s="120"/>
      <c r="VZN41" s="177"/>
      <c r="VZO41" s="120"/>
      <c r="VZP41" s="177"/>
      <c r="VZQ41" s="120"/>
      <c r="VZR41" s="177"/>
      <c r="VZS41" s="120"/>
      <c r="VZT41" s="177"/>
      <c r="VZU41" s="120"/>
      <c r="VZV41" s="177"/>
      <c r="VZW41" s="120"/>
      <c r="VZX41" s="177"/>
      <c r="VZY41" s="120"/>
      <c r="VZZ41" s="177"/>
      <c r="WAA41" s="120"/>
      <c r="WAB41" s="177"/>
      <c r="WAC41" s="120"/>
      <c r="WAD41" s="177"/>
      <c r="WAE41" s="120"/>
      <c r="WAF41" s="177"/>
      <c r="WAG41" s="120"/>
      <c r="WAH41" s="177"/>
      <c r="WAI41" s="120"/>
      <c r="WAJ41" s="177"/>
      <c r="WAK41" s="120"/>
      <c r="WAL41" s="177"/>
      <c r="WAM41" s="120"/>
      <c r="WAN41" s="177"/>
      <c r="WAO41" s="120"/>
      <c r="WAP41" s="177"/>
      <c r="WAQ41" s="120"/>
      <c r="WAR41" s="177"/>
      <c r="WAS41" s="120"/>
      <c r="WAT41" s="177"/>
      <c r="WAU41" s="120"/>
      <c r="WAV41" s="177"/>
      <c r="WAW41" s="120"/>
      <c r="WAX41" s="177"/>
      <c r="WAY41" s="120"/>
      <c r="WAZ41" s="177"/>
      <c r="WBA41" s="120"/>
      <c r="WBB41" s="177"/>
      <c r="WBC41" s="120"/>
      <c r="WBD41" s="177"/>
      <c r="WBE41" s="120"/>
      <c r="WBF41" s="177"/>
      <c r="WBG41" s="120"/>
      <c r="WBH41" s="177"/>
      <c r="WBI41" s="120"/>
      <c r="WBJ41" s="177"/>
      <c r="WBK41" s="120"/>
      <c r="WBL41" s="177"/>
      <c r="WBM41" s="120"/>
      <c r="WBN41" s="177"/>
      <c r="WBO41" s="120"/>
      <c r="WBP41" s="177"/>
      <c r="WBQ41" s="120"/>
      <c r="WBR41" s="177"/>
      <c r="WBS41" s="120"/>
      <c r="WBT41" s="177"/>
      <c r="WBU41" s="120"/>
      <c r="WBV41" s="177"/>
      <c r="WBW41" s="120"/>
      <c r="WBX41" s="177"/>
      <c r="WBY41" s="120"/>
      <c r="WBZ41" s="177"/>
      <c r="WCA41" s="120"/>
      <c r="WCB41" s="177"/>
      <c r="WCC41" s="120"/>
      <c r="WCD41" s="177"/>
      <c r="WCE41" s="120"/>
      <c r="WCF41" s="177"/>
      <c r="WCG41" s="120"/>
      <c r="WCH41" s="177"/>
      <c r="WCI41" s="120"/>
      <c r="WCJ41" s="177"/>
      <c r="WCK41" s="120"/>
      <c r="WCL41" s="177"/>
      <c r="WCM41" s="120"/>
      <c r="WCN41" s="177"/>
      <c r="WCO41" s="120"/>
      <c r="WCP41" s="177"/>
      <c r="WCQ41" s="120"/>
      <c r="WCR41" s="177"/>
      <c r="WCS41" s="120"/>
      <c r="WCT41" s="177"/>
      <c r="WCU41" s="120"/>
      <c r="WCV41" s="177"/>
      <c r="WCW41" s="120"/>
      <c r="WCX41" s="177"/>
      <c r="WCY41" s="120"/>
      <c r="WCZ41" s="177"/>
      <c r="WDA41" s="120"/>
      <c r="WDB41" s="177"/>
      <c r="WDC41" s="120"/>
      <c r="WDD41" s="177"/>
      <c r="WDE41" s="120"/>
      <c r="WDF41" s="177"/>
      <c r="WDG41" s="120"/>
      <c r="WDH41" s="177"/>
      <c r="WDI41" s="120"/>
      <c r="WDJ41" s="177"/>
      <c r="WDK41" s="120"/>
      <c r="WDL41" s="177"/>
      <c r="WDM41" s="120"/>
      <c r="WDN41" s="177"/>
      <c r="WDO41" s="120"/>
      <c r="WDP41" s="177"/>
      <c r="WDQ41" s="120"/>
      <c r="WDR41" s="177"/>
      <c r="WDS41" s="120"/>
      <c r="WDT41" s="177"/>
      <c r="WDU41" s="120"/>
      <c r="WDV41" s="177"/>
      <c r="WDW41" s="120"/>
      <c r="WDX41" s="177"/>
      <c r="WDY41" s="120"/>
      <c r="WDZ41" s="177"/>
      <c r="WEA41" s="120"/>
      <c r="WEB41" s="177"/>
      <c r="WEC41" s="120"/>
      <c r="WED41" s="177"/>
      <c r="WEE41" s="120"/>
      <c r="WEF41" s="177"/>
      <c r="WEG41" s="120"/>
      <c r="WEH41" s="177"/>
      <c r="WEI41" s="120"/>
      <c r="WEJ41" s="177"/>
      <c r="WEK41" s="120"/>
      <c r="WEL41" s="177"/>
      <c r="WEM41" s="120"/>
      <c r="WEN41" s="177"/>
      <c r="WEO41" s="120"/>
      <c r="WEP41" s="177"/>
      <c r="WEQ41" s="120"/>
      <c r="WER41" s="177"/>
      <c r="WES41" s="120"/>
      <c r="WET41" s="177"/>
      <c r="WEU41" s="120"/>
      <c r="WEV41" s="177"/>
      <c r="WEW41" s="120"/>
      <c r="WEX41" s="177"/>
      <c r="WEY41" s="120"/>
      <c r="WEZ41" s="177"/>
      <c r="WFA41" s="120"/>
      <c r="WFB41" s="177"/>
      <c r="WFC41" s="120"/>
      <c r="WFD41" s="177"/>
      <c r="WFE41" s="120"/>
      <c r="WFF41" s="177"/>
      <c r="WFG41" s="120"/>
      <c r="WFH41" s="177"/>
      <c r="WFI41" s="120"/>
      <c r="WFJ41" s="177"/>
      <c r="WFK41" s="120"/>
      <c r="WFL41" s="177"/>
      <c r="WFM41" s="120"/>
      <c r="WFN41" s="177"/>
      <c r="WFO41" s="120"/>
      <c r="WFP41" s="177"/>
      <c r="WFQ41" s="120"/>
      <c r="WFR41" s="177"/>
      <c r="WFS41" s="120"/>
      <c r="WFT41" s="177"/>
      <c r="WFU41" s="120"/>
      <c r="WFV41" s="177"/>
      <c r="WFW41" s="120"/>
      <c r="WFX41" s="177"/>
      <c r="WFY41" s="120"/>
      <c r="WFZ41" s="177"/>
      <c r="WGA41" s="120"/>
      <c r="WGB41" s="177"/>
      <c r="WGC41" s="120"/>
      <c r="WGD41" s="177"/>
      <c r="WGE41" s="120"/>
      <c r="WGF41" s="177"/>
      <c r="WGG41" s="120"/>
      <c r="WGH41" s="177"/>
      <c r="WGI41" s="120"/>
      <c r="WGJ41" s="177"/>
      <c r="WGK41" s="120"/>
      <c r="WGL41" s="177"/>
      <c r="WGM41" s="120"/>
      <c r="WGN41" s="177"/>
      <c r="WGO41" s="120"/>
      <c r="WGP41" s="177"/>
      <c r="WGQ41" s="120"/>
      <c r="WGR41" s="177"/>
      <c r="WGS41" s="120"/>
      <c r="WGT41" s="177"/>
      <c r="WGU41" s="120"/>
      <c r="WGV41" s="177"/>
      <c r="WGW41" s="120"/>
      <c r="WGX41" s="177"/>
      <c r="WGY41" s="120"/>
      <c r="WGZ41" s="177"/>
      <c r="WHA41" s="120"/>
      <c r="WHB41" s="177"/>
      <c r="WHC41" s="120"/>
      <c r="WHD41" s="177"/>
      <c r="WHE41" s="120"/>
      <c r="WHF41" s="177"/>
      <c r="WHG41" s="120"/>
      <c r="WHH41" s="177"/>
      <c r="WHI41" s="120"/>
      <c r="WHJ41" s="177"/>
      <c r="WHK41" s="120"/>
      <c r="WHL41" s="177"/>
      <c r="WHM41" s="120"/>
      <c r="WHN41" s="177"/>
      <c r="WHO41" s="120"/>
      <c r="WHP41" s="177"/>
      <c r="WHQ41" s="120"/>
      <c r="WHR41" s="177"/>
      <c r="WHS41" s="120"/>
      <c r="WHT41" s="177"/>
      <c r="WHU41" s="120"/>
      <c r="WHV41" s="177"/>
      <c r="WHW41" s="120"/>
      <c r="WHX41" s="177"/>
      <c r="WHY41" s="120"/>
      <c r="WHZ41" s="177"/>
      <c r="WIA41" s="120"/>
      <c r="WIB41" s="177"/>
      <c r="WIC41" s="120"/>
      <c r="WID41" s="177"/>
      <c r="WIE41" s="120"/>
      <c r="WIF41" s="177"/>
      <c r="WIG41" s="120"/>
      <c r="WIH41" s="177"/>
      <c r="WII41" s="120"/>
      <c r="WIJ41" s="177"/>
      <c r="WIK41" s="120"/>
      <c r="WIL41" s="177"/>
      <c r="WIM41" s="120"/>
      <c r="WIN41" s="177"/>
      <c r="WIO41" s="120"/>
      <c r="WIP41" s="177"/>
      <c r="WIQ41" s="120"/>
      <c r="WIR41" s="177"/>
      <c r="WIS41" s="120"/>
      <c r="WIT41" s="177"/>
      <c r="WIU41" s="120"/>
      <c r="WIV41" s="177"/>
      <c r="WIW41" s="120"/>
      <c r="WIX41" s="177"/>
      <c r="WIY41" s="120"/>
      <c r="WIZ41" s="177"/>
      <c r="WJA41" s="120"/>
      <c r="WJB41" s="177"/>
      <c r="WJC41" s="120"/>
      <c r="WJD41" s="177"/>
      <c r="WJE41" s="120"/>
      <c r="WJF41" s="177"/>
      <c r="WJG41" s="120"/>
      <c r="WJH41" s="177"/>
      <c r="WJI41" s="120"/>
      <c r="WJJ41" s="177"/>
      <c r="WJK41" s="120"/>
      <c r="WJL41" s="177"/>
      <c r="WJM41" s="120"/>
      <c r="WJN41" s="177"/>
      <c r="WJO41" s="120"/>
      <c r="WJP41" s="177"/>
      <c r="WJQ41" s="120"/>
      <c r="WJR41" s="177"/>
      <c r="WJS41" s="120"/>
      <c r="WJT41" s="177"/>
      <c r="WJU41" s="120"/>
      <c r="WJV41" s="177"/>
      <c r="WJW41" s="120"/>
      <c r="WJX41" s="177"/>
      <c r="WJY41" s="120"/>
      <c r="WJZ41" s="177"/>
      <c r="WKA41" s="120"/>
      <c r="WKB41" s="177"/>
      <c r="WKC41" s="120"/>
      <c r="WKD41" s="177"/>
      <c r="WKE41" s="120"/>
      <c r="WKF41" s="177"/>
      <c r="WKG41" s="120"/>
      <c r="WKH41" s="177"/>
      <c r="WKI41" s="120"/>
      <c r="WKJ41" s="177"/>
      <c r="WKK41" s="120"/>
      <c r="WKL41" s="177"/>
      <c r="WKM41" s="120"/>
      <c r="WKN41" s="177"/>
      <c r="WKO41" s="120"/>
      <c r="WKP41" s="177"/>
      <c r="WKQ41" s="120"/>
      <c r="WKR41" s="177"/>
      <c r="WKS41" s="120"/>
      <c r="WKT41" s="177"/>
      <c r="WKU41" s="120"/>
      <c r="WKV41" s="177"/>
      <c r="WKW41" s="120"/>
      <c r="WKX41" s="177"/>
      <c r="WKY41" s="120"/>
      <c r="WKZ41" s="177"/>
      <c r="WLA41" s="120"/>
      <c r="WLB41" s="177"/>
      <c r="WLC41" s="120"/>
      <c r="WLD41" s="177"/>
      <c r="WLE41" s="120"/>
      <c r="WLF41" s="177"/>
      <c r="WLG41" s="120"/>
      <c r="WLH41" s="177"/>
      <c r="WLI41" s="120"/>
      <c r="WLJ41" s="177"/>
      <c r="WLK41" s="120"/>
      <c r="WLL41" s="177"/>
      <c r="WLM41" s="120"/>
      <c r="WLN41" s="177"/>
      <c r="WLO41" s="120"/>
      <c r="WLP41" s="177"/>
      <c r="WLQ41" s="120"/>
      <c r="WLR41" s="177"/>
      <c r="WLS41" s="120"/>
      <c r="WLT41" s="177"/>
      <c r="WLU41" s="120"/>
      <c r="WLV41" s="177"/>
      <c r="WLW41" s="120"/>
      <c r="WLX41" s="177"/>
      <c r="WLY41" s="120"/>
      <c r="WLZ41" s="177"/>
      <c r="WMA41" s="120"/>
      <c r="WMB41" s="177"/>
      <c r="WMC41" s="120"/>
      <c r="WMD41" s="177"/>
      <c r="WME41" s="120"/>
      <c r="WMF41" s="177"/>
      <c r="WMG41" s="120"/>
      <c r="WMH41" s="177"/>
      <c r="WMI41" s="120"/>
      <c r="WMJ41" s="177"/>
      <c r="WMK41" s="120"/>
      <c r="WML41" s="177"/>
      <c r="WMM41" s="120"/>
      <c r="WMN41" s="177"/>
      <c r="WMO41" s="120"/>
      <c r="WMP41" s="177"/>
      <c r="WMQ41" s="120"/>
      <c r="WMR41" s="177"/>
      <c r="WMS41" s="120"/>
      <c r="WMT41" s="177"/>
      <c r="WMU41" s="120"/>
      <c r="WMV41" s="177"/>
      <c r="WMW41" s="120"/>
      <c r="WMX41" s="177"/>
      <c r="WMY41" s="120"/>
      <c r="WMZ41" s="177"/>
      <c r="WNA41" s="120"/>
      <c r="WNB41" s="177"/>
      <c r="WNC41" s="120"/>
      <c r="WND41" s="177"/>
      <c r="WNE41" s="120"/>
      <c r="WNF41" s="177"/>
      <c r="WNG41" s="120"/>
      <c r="WNH41" s="177"/>
      <c r="WNI41" s="120"/>
      <c r="WNJ41" s="177"/>
      <c r="WNK41" s="120"/>
      <c r="WNL41" s="177"/>
      <c r="WNM41" s="120"/>
      <c r="WNN41" s="177"/>
      <c r="WNO41" s="120"/>
      <c r="WNP41" s="177"/>
      <c r="WNQ41" s="120"/>
      <c r="WNR41" s="177"/>
      <c r="WNS41" s="120"/>
      <c r="WNT41" s="177"/>
      <c r="WNU41" s="120"/>
      <c r="WNV41" s="177"/>
      <c r="WNW41" s="120"/>
      <c r="WNX41" s="177"/>
      <c r="WNY41" s="120"/>
      <c r="WNZ41" s="177"/>
      <c r="WOA41" s="120"/>
      <c r="WOB41" s="177"/>
      <c r="WOC41" s="120"/>
      <c r="WOD41" s="177"/>
      <c r="WOE41" s="120"/>
      <c r="WOF41" s="177"/>
      <c r="WOG41" s="120"/>
      <c r="WOH41" s="177"/>
      <c r="WOI41" s="120"/>
      <c r="WOJ41" s="177"/>
      <c r="WOK41" s="120"/>
      <c r="WOL41" s="177"/>
      <c r="WOM41" s="120"/>
      <c r="WON41" s="177"/>
      <c r="WOO41" s="120"/>
      <c r="WOP41" s="177"/>
      <c r="WOQ41" s="120"/>
      <c r="WOR41" s="177"/>
      <c r="WOS41" s="120"/>
      <c r="WOT41" s="177"/>
      <c r="WOU41" s="120"/>
      <c r="WOV41" s="177"/>
      <c r="WOW41" s="120"/>
      <c r="WOX41" s="177"/>
      <c r="WOY41" s="120"/>
      <c r="WOZ41" s="177"/>
      <c r="WPA41" s="120"/>
      <c r="WPB41" s="177"/>
      <c r="WPC41" s="120"/>
      <c r="WPD41" s="177"/>
      <c r="WPE41" s="120"/>
      <c r="WPF41" s="177"/>
      <c r="WPG41" s="120"/>
      <c r="WPH41" s="177"/>
      <c r="WPI41" s="120"/>
      <c r="WPJ41" s="177"/>
      <c r="WPK41" s="120"/>
      <c r="WPL41" s="177"/>
      <c r="WPM41" s="120"/>
      <c r="WPN41" s="177"/>
      <c r="WPO41" s="120"/>
      <c r="WPP41" s="177"/>
      <c r="WPQ41" s="120"/>
      <c r="WPR41" s="177"/>
      <c r="WPS41" s="120"/>
      <c r="WPT41" s="177"/>
      <c r="WPU41" s="120"/>
      <c r="WPV41" s="177"/>
      <c r="WPW41" s="120"/>
      <c r="WPX41" s="177"/>
      <c r="WPY41" s="120"/>
      <c r="WPZ41" s="177"/>
      <c r="WQA41" s="120"/>
      <c r="WQB41" s="177"/>
      <c r="WQC41" s="120"/>
      <c r="WQD41" s="177"/>
      <c r="WQE41" s="120"/>
      <c r="WQF41" s="177"/>
      <c r="WQG41" s="120"/>
      <c r="WQH41" s="177"/>
      <c r="WQI41" s="120"/>
      <c r="WQJ41" s="177"/>
      <c r="WQK41" s="120"/>
      <c r="WQL41" s="177"/>
      <c r="WQM41" s="120"/>
      <c r="WQN41" s="177"/>
      <c r="WQO41" s="120"/>
      <c r="WQP41" s="177"/>
      <c r="WQQ41" s="120"/>
      <c r="WQR41" s="177"/>
      <c r="WQS41" s="120"/>
      <c r="WQT41" s="177"/>
      <c r="WQU41" s="120"/>
      <c r="WQV41" s="177"/>
      <c r="WQW41" s="120"/>
      <c r="WQX41" s="177"/>
      <c r="WQY41" s="120"/>
      <c r="WQZ41" s="177"/>
      <c r="WRA41" s="120"/>
      <c r="WRB41" s="177"/>
      <c r="WRC41" s="120"/>
      <c r="WRD41" s="177"/>
      <c r="WRE41" s="120"/>
      <c r="WRF41" s="177"/>
      <c r="WRG41" s="120"/>
      <c r="WRH41" s="177"/>
      <c r="WRI41" s="120"/>
      <c r="WRJ41" s="177"/>
      <c r="WRK41" s="120"/>
      <c r="WRL41" s="177"/>
      <c r="WRM41" s="120"/>
      <c r="WRN41" s="177"/>
      <c r="WRO41" s="120"/>
      <c r="WRP41" s="177"/>
      <c r="WRQ41" s="120"/>
      <c r="WRR41" s="177"/>
      <c r="WRS41" s="120"/>
      <c r="WRT41" s="177"/>
      <c r="WRU41" s="120"/>
      <c r="WRV41" s="177"/>
      <c r="WRW41" s="120"/>
      <c r="WRX41" s="177"/>
      <c r="WRY41" s="120"/>
      <c r="WRZ41" s="177"/>
      <c r="WSA41" s="120"/>
      <c r="WSB41" s="177"/>
      <c r="WSC41" s="120"/>
      <c r="WSD41" s="177"/>
      <c r="WSE41" s="120"/>
      <c r="WSF41" s="177"/>
      <c r="WSG41" s="120"/>
      <c r="WSH41" s="177"/>
      <c r="WSI41" s="120"/>
      <c r="WSJ41" s="177"/>
      <c r="WSK41" s="120"/>
      <c r="WSL41" s="177"/>
      <c r="WSM41" s="120"/>
      <c r="WSN41" s="177"/>
      <c r="WSO41" s="120"/>
      <c r="WSP41" s="177"/>
      <c r="WSQ41" s="120"/>
      <c r="WSR41" s="177"/>
      <c r="WSS41" s="120"/>
      <c r="WST41" s="177"/>
      <c r="WSU41" s="120"/>
      <c r="WSV41" s="177"/>
      <c r="WSW41" s="120"/>
      <c r="WSX41" s="177"/>
      <c r="WSY41" s="120"/>
      <c r="WSZ41" s="177"/>
      <c r="WTA41" s="120"/>
      <c r="WTB41" s="177"/>
      <c r="WTC41" s="120"/>
      <c r="WTD41" s="177"/>
      <c r="WTE41" s="120"/>
      <c r="WTF41" s="177"/>
      <c r="WTG41" s="120"/>
      <c r="WTH41" s="177"/>
      <c r="WTI41" s="120"/>
      <c r="WTJ41" s="177"/>
      <c r="WTK41" s="120"/>
      <c r="WTL41" s="177"/>
      <c r="WTM41" s="120"/>
      <c r="WTN41" s="177"/>
      <c r="WTO41" s="120"/>
      <c r="WTP41" s="177"/>
      <c r="WTQ41" s="120"/>
      <c r="WTR41" s="177"/>
      <c r="WTS41" s="120"/>
      <c r="WTT41" s="177"/>
      <c r="WTU41" s="120"/>
      <c r="WTV41" s="177"/>
      <c r="WTW41" s="120"/>
      <c r="WTX41" s="177"/>
      <c r="WTY41" s="120"/>
      <c r="WTZ41" s="177"/>
      <c r="WUA41" s="120"/>
      <c r="WUB41" s="177"/>
      <c r="WUC41" s="120"/>
      <c r="WUD41" s="177"/>
      <c r="WUE41" s="120"/>
      <c r="WUF41" s="177"/>
      <c r="WUG41" s="120"/>
      <c r="WUH41" s="177"/>
      <c r="WUI41" s="120"/>
      <c r="WUJ41" s="177"/>
      <c r="WUK41" s="120"/>
      <c r="WUL41" s="177"/>
      <c r="WUM41" s="120"/>
      <c r="WUN41" s="177"/>
      <c r="WUO41" s="120"/>
      <c r="WUP41" s="177"/>
      <c r="WUQ41" s="120"/>
      <c r="WUR41" s="177"/>
      <c r="WUS41" s="120"/>
      <c r="WUT41" s="177"/>
      <c r="WUU41" s="120"/>
      <c r="WUV41" s="177"/>
      <c r="WUW41" s="120"/>
      <c r="WUX41" s="177"/>
      <c r="WUY41" s="120"/>
      <c r="WUZ41" s="177"/>
      <c r="WVA41" s="120"/>
      <c r="WVB41" s="177"/>
      <c r="WVC41" s="120"/>
      <c r="WVD41" s="177"/>
      <c r="WVE41" s="120"/>
      <c r="WVF41" s="177"/>
      <c r="WVG41" s="120"/>
      <c r="WVH41" s="177"/>
      <c r="WVI41" s="120"/>
      <c r="WVJ41" s="177"/>
      <c r="WVK41" s="120"/>
      <c r="WVL41" s="177"/>
      <c r="WVM41" s="120"/>
      <c r="WVN41" s="177"/>
      <c r="WVO41" s="120"/>
      <c r="WVP41" s="177"/>
      <c r="WVQ41" s="120"/>
      <c r="WVR41" s="177"/>
      <c r="WVS41" s="120"/>
      <c r="WVT41" s="177"/>
      <c r="WVU41" s="120"/>
      <c r="WVV41" s="177"/>
      <c r="WVW41" s="120"/>
      <c r="WVX41" s="177"/>
      <c r="WVY41" s="120"/>
      <c r="WVZ41" s="177"/>
      <c r="WWA41" s="120"/>
      <c r="WWB41" s="177"/>
      <c r="WWC41" s="120"/>
      <c r="WWD41" s="177"/>
      <c r="WWE41" s="120"/>
      <c r="WWF41" s="177"/>
      <c r="WWG41" s="120"/>
      <c r="WWH41" s="177"/>
      <c r="WWI41" s="120"/>
      <c r="WWJ41" s="177"/>
      <c r="WWK41" s="120"/>
      <c r="WWL41" s="177"/>
      <c r="WWM41" s="120"/>
      <c r="WWN41" s="177"/>
      <c r="WWO41" s="120"/>
      <c r="WWP41" s="177"/>
      <c r="WWQ41" s="120"/>
      <c r="WWR41" s="177"/>
      <c r="WWS41" s="120"/>
      <c r="WWT41" s="177"/>
      <c r="WWU41" s="120"/>
      <c r="WWV41" s="177"/>
      <c r="WWW41" s="120"/>
      <c r="WWX41" s="177"/>
      <c r="WWY41" s="120"/>
      <c r="WWZ41" s="177"/>
      <c r="WXA41" s="120"/>
      <c r="WXB41" s="177"/>
      <c r="WXC41" s="120"/>
      <c r="WXD41" s="177"/>
      <c r="WXE41" s="120"/>
      <c r="WXF41" s="177"/>
      <c r="WXG41" s="120"/>
      <c r="WXH41" s="177"/>
      <c r="WXI41" s="120"/>
      <c r="WXJ41" s="177"/>
      <c r="WXK41" s="120"/>
      <c r="WXL41" s="177"/>
      <c r="WXM41" s="120"/>
      <c r="WXN41" s="177"/>
      <c r="WXO41" s="120"/>
      <c r="WXP41" s="177"/>
      <c r="WXQ41" s="120"/>
      <c r="WXR41" s="177"/>
      <c r="WXS41" s="120"/>
      <c r="WXT41" s="177"/>
      <c r="WXU41" s="120"/>
      <c r="WXV41" s="177"/>
      <c r="WXW41" s="120"/>
      <c r="WXX41" s="177"/>
      <c r="WXY41" s="120"/>
      <c r="WXZ41" s="177"/>
      <c r="WYA41" s="120"/>
      <c r="WYB41" s="177"/>
      <c r="WYC41" s="120"/>
      <c r="WYD41" s="177"/>
      <c r="WYE41" s="120"/>
      <c r="WYF41" s="177"/>
      <c r="WYG41" s="120"/>
      <c r="WYH41" s="177"/>
      <c r="WYI41" s="120"/>
      <c r="WYJ41" s="177"/>
      <c r="WYK41" s="120"/>
      <c r="WYL41" s="177"/>
      <c r="WYM41" s="120"/>
      <c r="WYN41" s="177"/>
      <c r="WYO41" s="120"/>
      <c r="WYP41" s="177"/>
      <c r="WYQ41" s="120"/>
      <c r="WYR41" s="177"/>
      <c r="WYS41" s="120"/>
      <c r="WYT41" s="177"/>
      <c r="WYU41" s="120"/>
      <c r="WYV41" s="177"/>
      <c r="WYW41" s="120"/>
      <c r="WYX41" s="177"/>
      <c r="WYY41" s="120"/>
      <c r="WYZ41" s="177"/>
      <c r="WZA41" s="120"/>
      <c r="WZB41" s="177"/>
      <c r="WZC41" s="120"/>
      <c r="WZD41" s="177"/>
      <c r="WZE41" s="120"/>
      <c r="WZF41" s="177"/>
      <c r="WZG41" s="120"/>
      <c r="WZH41" s="177"/>
      <c r="WZI41" s="120"/>
      <c r="WZJ41" s="177"/>
      <c r="WZK41" s="120"/>
      <c r="WZL41" s="177"/>
      <c r="WZM41" s="120"/>
      <c r="WZN41" s="177"/>
      <c r="WZO41" s="120"/>
      <c r="WZP41" s="177"/>
      <c r="WZQ41" s="120"/>
      <c r="WZR41" s="177"/>
      <c r="WZS41" s="120"/>
      <c r="WZT41" s="177"/>
      <c r="WZU41" s="120"/>
      <c r="WZV41" s="177"/>
      <c r="WZW41" s="120"/>
      <c r="WZX41" s="177"/>
      <c r="WZY41" s="120"/>
      <c r="WZZ41" s="177"/>
      <c r="XAA41" s="120"/>
      <c r="XAB41" s="177"/>
      <c r="XAC41" s="120"/>
      <c r="XAD41" s="177"/>
      <c r="XAE41" s="120"/>
      <c r="XAF41" s="177"/>
      <c r="XAG41" s="120"/>
      <c r="XAH41" s="177"/>
      <c r="XAI41" s="120"/>
      <c r="XAJ41" s="177"/>
      <c r="XAK41" s="120"/>
      <c r="XAL41" s="177"/>
      <c r="XAM41" s="120"/>
      <c r="XAN41" s="177"/>
      <c r="XAO41" s="120"/>
      <c r="XAP41" s="177"/>
      <c r="XAQ41" s="120"/>
      <c r="XAR41" s="177"/>
      <c r="XAS41" s="120"/>
      <c r="XAT41" s="177"/>
      <c r="XAU41" s="120"/>
      <c r="XAV41" s="177"/>
      <c r="XAW41" s="120"/>
      <c r="XAX41" s="177"/>
      <c r="XAY41" s="120"/>
      <c r="XAZ41" s="177"/>
      <c r="XBA41" s="120"/>
      <c r="XBB41" s="177"/>
      <c r="XBC41" s="120"/>
      <c r="XBD41" s="177"/>
      <c r="XBE41" s="120"/>
      <c r="XBF41" s="177"/>
      <c r="XBG41" s="120"/>
      <c r="XBH41" s="177"/>
      <c r="XBI41" s="120"/>
      <c r="XBJ41" s="177"/>
      <c r="XBK41" s="120"/>
      <c r="XBL41" s="177"/>
      <c r="XBM41" s="120"/>
      <c r="XBN41" s="177"/>
      <c r="XBO41" s="120"/>
      <c r="XBP41" s="177"/>
      <c r="XBQ41" s="120"/>
      <c r="XBR41" s="177"/>
      <c r="XBS41" s="120"/>
      <c r="XBT41" s="177"/>
      <c r="XBU41" s="120"/>
      <c r="XBV41" s="177"/>
      <c r="XBW41" s="120"/>
      <c r="XBX41" s="177"/>
      <c r="XBY41" s="120"/>
      <c r="XBZ41" s="177"/>
      <c r="XCA41" s="120"/>
      <c r="XCB41" s="177"/>
      <c r="XCC41" s="120"/>
      <c r="XCD41" s="177"/>
      <c r="XCE41" s="120"/>
      <c r="XCF41" s="177"/>
      <c r="XCG41" s="120"/>
      <c r="XCH41" s="177"/>
      <c r="XCI41" s="120"/>
      <c r="XCJ41" s="177"/>
      <c r="XCK41" s="120"/>
      <c r="XCL41" s="177"/>
      <c r="XCM41" s="120"/>
      <c r="XCN41" s="177"/>
      <c r="XCO41" s="120"/>
      <c r="XCP41" s="177"/>
      <c r="XCQ41" s="120"/>
      <c r="XCR41" s="177"/>
      <c r="XCS41" s="120"/>
      <c r="XCT41" s="177"/>
      <c r="XCU41" s="120"/>
      <c r="XCV41" s="177"/>
      <c r="XCW41" s="120"/>
      <c r="XCX41" s="177"/>
      <c r="XCY41" s="120"/>
      <c r="XCZ41" s="177"/>
      <c r="XDA41" s="120"/>
      <c r="XDB41" s="177"/>
      <c r="XDC41" s="120"/>
      <c r="XDD41" s="177"/>
      <c r="XDE41" s="120"/>
      <c r="XDF41" s="177"/>
      <c r="XDG41" s="120"/>
      <c r="XDH41" s="177"/>
      <c r="XDI41" s="120"/>
      <c r="XDJ41" s="177"/>
      <c r="XDK41" s="120"/>
      <c r="XDL41" s="177"/>
      <c r="XDM41" s="120"/>
      <c r="XDN41" s="177"/>
      <c r="XDO41" s="120"/>
      <c r="XDP41" s="177"/>
      <c r="XDQ41" s="120"/>
      <c r="XDR41" s="177"/>
      <c r="XDS41" s="120"/>
      <c r="XDT41" s="177"/>
      <c r="XDU41" s="120"/>
      <c r="XDV41" s="177"/>
      <c r="XDW41" s="120"/>
      <c r="XDX41" s="177"/>
      <c r="XDY41" s="120"/>
      <c r="XDZ41" s="177"/>
      <c r="XEA41" s="120"/>
      <c r="XEB41" s="177"/>
      <c r="XEC41" s="120"/>
      <c r="XED41" s="177"/>
      <c r="XEE41" s="120"/>
      <c r="XEF41" s="177"/>
      <c r="XEG41" s="120"/>
      <c r="XEH41" s="177"/>
      <c r="XEI41" s="120"/>
      <c r="XEJ41" s="177"/>
      <c r="XEK41" s="120"/>
      <c r="XEL41" s="177"/>
      <c r="XEM41" s="120"/>
      <c r="XEN41" s="177"/>
      <c r="XEO41" s="120"/>
      <c r="XEP41" s="177"/>
      <c r="XEQ41" s="120"/>
      <c r="XER41" s="177"/>
      <c r="XES41" s="120"/>
      <c r="XET41" s="177"/>
      <c r="XEU41" s="120"/>
      <c r="XEV41" s="177"/>
      <c r="XEW41" s="120"/>
      <c r="XEX41" s="177"/>
      <c r="XEY41" s="120"/>
      <c r="XEZ41" s="177"/>
      <c r="XFA41" s="120"/>
      <c r="XFB41" s="177"/>
      <c r="XFC41" s="120"/>
      <c r="XFD41" s="177"/>
    </row>
    <row r="42" spans="1:1638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XFD4"/>
    <mergeCell ref="B2:D2"/>
    <mergeCell ref="G35:H35"/>
    <mergeCell ref="B14:D14"/>
  </mergeCells>
  <dataValidations count="8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6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8">
      <formula1>0</formula1>
      <formula2>1</formula2>
    </dataValidation>
    <dataValidation type="decimal" allowBlank="1" showDropDown="0" showInputMessage="1" showErrorMessage="1" sqref="D16">
      <formula1>0</formula1>
      <formula2>1</formula2>
    </dataValidation>
    <dataValidation type="whole" operator="greaterThanOrEqual" allowBlank="1" showDropDown="0" showInputMessage="1" showErrorMessage="1" sqref="D10">
      <formula1>0</formula1>
    </dataValidation>
    <dataValidation type="whole" operator="greaterThanOrEqual" allowBlank="1" showDropDown="0" showInputMessage="1" showErrorMessage="1" sqref="D12">
      <formula1>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utton 1">
              <controlPr defaultSize="0" print="0" autoFill="0" autoPict="0" macro="[0]!Cal_waccempresa">
                <anchor moveWithCells="1" sizeWithCells="1">
                  <from>
                    <xdr:col>3</xdr:col>
                    <xdr:colOff>9525</xdr:colOff>
                    <xdr:row>16</xdr:row>
                    <xdr:rowOff>161925</xdr:rowOff>
                  </from>
                  <to>
                    <xdr:col>4</xdr:col>
                    <xdr:colOff>28575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Z28"/>
  <sheetViews>
    <sheetView tabSelected="0" workbookViewId="0" showGridLines="true" showRowColHeaders="1">
      <selection activeCell="B28" sqref="B28"/>
    </sheetView>
  </sheetViews>
  <sheetFormatPr defaultRowHeight="14.4" defaultColWidth="11.42578125" outlineLevelRow="0" outlineLevelCol="0"/>
  <cols>
    <col min="1" max="1" width="29" customWidth="true" style="0"/>
    <col min="2" max="2" width="27.140625" customWidth="true" style="0"/>
    <col min="3" max="3" width="11.5703125" customWidth="true" style="30"/>
    <col min="4" max="4" width="21.28515625" customWidth="true" style="0"/>
    <col min="5" max="5" width="18.85546875" customWidth="true" style="0"/>
    <col min="6" max="6" width="11.85546875" customWidth="true" style="0"/>
    <col min="7" max="7" width="11.85546875" customWidth="true" style="0"/>
    <col min="8" max="8" width="11.85546875" customWidth="true" style="0"/>
    <col min="9" max="9" width="11.85546875" customWidth="true" style="0"/>
    <col min="10" max="10" width="11.85546875" customWidth="true" style="0"/>
    <col min="11" max="11" width="11.85546875" customWidth="true" style="0"/>
    <col min="12" max="12" width="11.85546875" customWidth="true" style="0"/>
    <col min="13" max="13" width="11.85546875" customWidth="true" style="0"/>
    <col min="14" max="14" width="11.85546875" customWidth="true" style="0"/>
    <col min="15" max="15" width="11.85546875" customWidth="true" style="0"/>
    <col min="442" max="442" width="11.42578125" style="31"/>
  </cols>
  <sheetData>
    <row r="2" spans="1:442">
      <c r="A2" s="39" t="s">
        <v>66</v>
      </c>
      <c r="B2" s="168">
        <f>IRR(E3:DU3)</f>
        <v>0.34005487433076</v>
      </c>
      <c r="C2" s="147"/>
      <c r="D2" s="155" t="s">
        <v>15</v>
      </c>
      <c r="E2" s="156">
        <v>0</v>
      </c>
      <c r="F2" s="156">
        <v>1</v>
      </c>
      <c r="G2" s="156">
        <v>2</v>
      </c>
      <c r="H2" s="156">
        <v>3</v>
      </c>
      <c r="I2" s="156">
        <v>4</v>
      </c>
      <c r="J2" s="156">
        <v>5</v>
      </c>
      <c r="K2" s="156">
        <v>6</v>
      </c>
      <c r="L2" s="156">
        <v>7</v>
      </c>
      <c r="M2" s="156">
        <v>8</v>
      </c>
      <c r="N2" s="156">
        <v>9</v>
      </c>
      <c r="O2" s="156">
        <v>10</v>
      </c>
      <c r="P2" s="156">
        <v>11</v>
      </c>
      <c r="Q2" s="156">
        <v>12</v>
      </c>
      <c r="R2" s="156">
        <v>13</v>
      </c>
      <c r="S2" s="156">
        <v>14</v>
      </c>
      <c r="T2" s="156">
        <v>15</v>
      </c>
      <c r="U2" s="156">
        <v>16</v>
      </c>
      <c r="V2" s="156">
        <v>17</v>
      </c>
      <c r="W2" s="156">
        <v>18</v>
      </c>
      <c r="X2" s="156">
        <v>19</v>
      </c>
      <c r="Y2" s="156">
        <v>20</v>
      </c>
      <c r="Z2" s="156">
        <v>21</v>
      </c>
      <c r="AA2" s="156">
        <v>22</v>
      </c>
      <c r="AB2" s="156">
        <v>23</v>
      </c>
      <c r="AC2" s="156">
        <v>24</v>
      </c>
      <c r="AD2" s="156">
        <v>25</v>
      </c>
      <c r="AE2" s="156">
        <v>26</v>
      </c>
      <c r="AF2" s="156">
        <v>27</v>
      </c>
      <c r="AG2" s="156">
        <v>28</v>
      </c>
      <c r="AH2" s="156">
        <v>29</v>
      </c>
      <c r="AI2" s="156">
        <v>30</v>
      </c>
      <c r="AJ2" s="156">
        <v>31</v>
      </c>
      <c r="AK2" s="156">
        <v>32</v>
      </c>
      <c r="AL2" s="156">
        <v>33</v>
      </c>
      <c r="AM2" s="156">
        <v>34</v>
      </c>
      <c r="AN2" s="156">
        <v>35</v>
      </c>
      <c r="AO2" s="156">
        <v>36</v>
      </c>
      <c r="AP2" s="156">
        <v>37</v>
      </c>
      <c r="AQ2" s="156">
        <v>38</v>
      </c>
      <c r="AR2" s="156">
        <v>39</v>
      </c>
      <c r="AS2" s="156">
        <v>40</v>
      </c>
      <c r="AT2" s="156">
        <v>41</v>
      </c>
      <c r="AU2" s="156">
        <v>42</v>
      </c>
      <c r="AV2" s="156">
        <v>43</v>
      </c>
      <c r="AW2" s="156">
        <v>44</v>
      </c>
      <c r="AX2" s="156">
        <v>45</v>
      </c>
      <c r="AY2" s="156">
        <v>46</v>
      </c>
      <c r="AZ2" s="156">
        <v>47</v>
      </c>
      <c r="BA2" s="156">
        <v>48</v>
      </c>
      <c r="BB2" s="156">
        <v>49</v>
      </c>
      <c r="BC2" s="156">
        <v>50</v>
      </c>
      <c r="BD2" s="156">
        <v>51</v>
      </c>
      <c r="BE2" s="156">
        <v>52</v>
      </c>
      <c r="BF2" s="156">
        <v>53</v>
      </c>
      <c r="BG2" s="156">
        <v>54</v>
      </c>
      <c r="BH2" s="156">
        <v>55</v>
      </c>
      <c r="BI2" s="156">
        <v>56</v>
      </c>
      <c r="BJ2" s="156">
        <v>57</v>
      </c>
      <c r="BK2" s="156">
        <v>58</v>
      </c>
      <c r="BL2" s="156">
        <v>59</v>
      </c>
      <c r="BM2" s="156">
        <v>60</v>
      </c>
      <c r="BN2" s="154">
        <v>61</v>
      </c>
      <c r="BO2" s="154">
        <v>62</v>
      </c>
      <c r="BP2" s="154">
        <v>63</v>
      </c>
      <c r="BQ2" s="154">
        <v>64</v>
      </c>
      <c r="BR2" s="154">
        <v>65</v>
      </c>
      <c r="BS2" s="154">
        <v>66</v>
      </c>
      <c r="BT2" s="154">
        <v>67</v>
      </c>
      <c r="BU2" s="154">
        <v>68</v>
      </c>
      <c r="BV2" s="154">
        <v>69</v>
      </c>
      <c r="BW2" s="154">
        <v>70</v>
      </c>
      <c r="BX2" s="154">
        <v>71</v>
      </c>
      <c r="BY2" s="154">
        <v>72</v>
      </c>
      <c r="BZ2" s="154">
        <v>73</v>
      </c>
      <c r="CA2" s="154">
        <v>74</v>
      </c>
      <c r="CB2" s="154">
        <v>75</v>
      </c>
      <c r="CC2" s="154">
        <v>76</v>
      </c>
      <c r="CD2" s="154">
        <v>77</v>
      </c>
      <c r="CE2" s="154">
        <v>78</v>
      </c>
      <c r="CF2" s="154">
        <v>79</v>
      </c>
      <c r="CG2" s="154">
        <v>80</v>
      </c>
      <c r="CH2" s="154">
        <v>81</v>
      </c>
      <c r="CI2" s="154">
        <v>82</v>
      </c>
      <c r="CJ2" s="154">
        <v>83</v>
      </c>
      <c r="CK2" s="154">
        <v>84</v>
      </c>
      <c r="CL2" s="154">
        <v>85</v>
      </c>
      <c r="CM2" s="154">
        <v>86</v>
      </c>
      <c r="CN2" s="154">
        <v>87</v>
      </c>
      <c r="CO2" s="154">
        <v>88</v>
      </c>
      <c r="CP2" s="154">
        <v>89</v>
      </c>
      <c r="CQ2" s="154">
        <v>90</v>
      </c>
      <c r="CR2" s="154">
        <v>91</v>
      </c>
      <c r="CS2" s="154">
        <v>92</v>
      </c>
      <c r="CT2" s="154">
        <v>93</v>
      </c>
      <c r="CU2" s="154">
        <v>94</v>
      </c>
      <c r="CV2" s="154">
        <v>95</v>
      </c>
      <c r="CW2" s="154">
        <v>96</v>
      </c>
      <c r="CX2" s="154">
        <v>97</v>
      </c>
      <c r="CY2" s="154">
        <v>98</v>
      </c>
      <c r="CZ2" s="154">
        <v>99</v>
      </c>
      <c r="DA2" s="154">
        <v>100</v>
      </c>
      <c r="DB2" s="154">
        <v>101</v>
      </c>
      <c r="DC2" s="154">
        <v>102</v>
      </c>
      <c r="DD2" s="154">
        <v>103</v>
      </c>
      <c r="DE2" s="154">
        <v>104</v>
      </c>
      <c r="DF2" s="154">
        <v>105</v>
      </c>
      <c r="DG2" s="154">
        <v>106</v>
      </c>
      <c r="DH2" s="154">
        <v>107</v>
      </c>
      <c r="DI2" s="154">
        <v>108</v>
      </c>
      <c r="DJ2" s="154">
        <v>109</v>
      </c>
      <c r="DK2" s="154">
        <v>110</v>
      </c>
      <c r="DL2" s="154">
        <v>111</v>
      </c>
      <c r="DM2" s="154">
        <v>112</v>
      </c>
      <c r="DN2" s="154">
        <v>113</v>
      </c>
      <c r="DO2" s="154">
        <v>114</v>
      </c>
      <c r="DP2" s="154">
        <v>115</v>
      </c>
      <c r="DQ2" s="154">
        <v>116</v>
      </c>
      <c r="DR2" s="154">
        <v>117</v>
      </c>
      <c r="DS2" s="154">
        <v>118</v>
      </c>
      <c r="DT2" s="154">
        <v>119</v>
      </c>
      <c r="DU2" s="154">
        <v>120</v>
      </c>
    </row>
    <row r="3" spans="1:442">
      <c r="A3" s="39" t="s">
        <v>67</v>
      </c>
      <c r="B3" s="41">
        <f>Flujos!$C$6</f>
        <v>5</v>
      </c>
      <c r="C3" s="148"/>
      <c r="D3" s="157" t="s">
        <v>68</v>
      </c>
      <c r="E3" s="166">
        <f>-B6</f>
        <v>-2034.1676207108</v>
      </c>
      <c r="F3" s="165">
        <f>F4</f>
        <v>900</v>
      </c>
      <c r="G3" s="165">
        <f>G4</f>
        <v>900</v>
      </c>
      <c r="H3" s="165">
        <f>H4</f>
        <v>900</v>
      </c>
      <c r="I3" s="165">
        <f>I4</f>
        <v>900</v>
      </c>
      <c r="J3" s="165">
        <f>J4</f>
        <v>900</v>
      </c>
      <c r="K3" s="165">
        <f>K4</f>
        <v>0</v>
      </c>
      <c r="L3" s="165">
        <f>L4</f>
        <v>0</v>
      </c>
      <c r="M3" s="165">
        <f>M4</f>
        <v>0</v>
      </c>
      <c r="N3" s="165">
        <f>N4</f>
        <v>0</v>
      </c>
      <c r="O3" s="165">
        <f>O4</f>
        <v>0</v>
      </c>
      <c r="P3" s="165">
        <f>P4</f>
        <v>0</v>
      </c>
      <c r="Q3" s="165">
        <f>Q4</f>
        <v>0</v>
      </c>
      <c r="R3" s="165">
        <f>R4</f>
        <v>0</v>
      </c>
      <c r="S3" s="165">
        <f>S4</f>
        <v>0</v>
      </c>
      <c r="T3" s="165">
        <f>T4</f>
        <v>0</v>
      </c>
      <c r="U3" s="165">
        <f>U4</f>
        <v>0</v>
      </c>
      <c r="V3" s="165">
        <f>V4</f>
        <v>0</v>
      </c>
      <c r="W3" s="165">
        <f>W4</f>
        <v>0</v>
      </c>
      <c r="X3" s="165">
        <f>X4</f>
        <v>0</v>
      </c>
      <c r="Y3" s="165">
        <f>Y4</f>
        <v>0</v>
      </c>
      <c r="Z3" s="165">
        <f>Z4</f>
        <v>0</v>
      </c>
      <c r="AA3" s="165">
        <f>AA4</f>
        <v>0</v>
      </c>
      <c r="AB3" s="165">
        <f>AB4</f>
        <v>0</v>
      </c>
      <c r="AC3" s="165">
        <f>AC4</f>
        <v>0</v>
      </c>
      <c r="AD3" s="165">
        <f>AD4</f>
        <v>0</v>
      </c>
      <c r="AE3" s="165">
        <f>AE4</f>
        <v>0</v>
      </c>
      <c r="AF3" s="165">
        <f>AF4</f>
        <v>0</v>
      </c>
      <c r="AG3" s="165">
        <f>AG4</f>
        <v>0</v>
      </c>
      <c r="AH3" s="165">
        <f>AH4</f>
        <v>0</v>
      </c>
      <c r="AI3" s="165">
        <f>AI4</f>
        <v>0</v>
      </c>
      <c r="AJ3" s="165">
        <f>AJ4</f>
        <v>0</v>
      </c>
      <c r="AK3" s="165">
        <f>AK4</f>
        <v>0</v>
      </c>
      <c r="AL3" s="165">
        <f>AL4</f>
        <v>0</v>
      </c>
      <c r="AM3" s="165">
        <f>AM4</f>
        <v>0</v>
      </c>
      <c r="AN3" s="165">
        <f>AN4</f>
        <v>0</v>
      </c>
      <c r="AO3" s="165">
        <f>AO4</f>
        <v>0</v>
      </c>
      <c r="AP3" s="165">
        <f>AP4</f>
        <v>0</v>
      </c>
      <c r="AQ3" s="165">
        <f>AQ4</f>
        <v>0</v>
      </c>
      <c r="AR3" s="165">
        <f>AR4</f>
        <v>0</v>
      </c>
      <c r="AS3" s="165">
        <f>AS4</f>
        <v>0</v>
      </c>
      <c r="AT3" s="165">
        <f>AT4</f>
        <v>0</v>
      </c>
      <c r="AU3" s="165">
        <f>AU4</f>
        <v>0</v>
      </c>
      <c r="AV3" s="165">
        <f>AV4</f>
        <v>0</v>
      </c>
      <c r="AW3" s="165">
        <f>AW4</f>
        <v>0</v>
      </c>
      <c r="AX3" s="165">
        <f>AX4</f>
        <v>0</v>
      </c>
      <c r="AY3" s="165">
        <f>AY4</f>
        <v>0</v>
      </c>
      <c r="AZ3" s="165">
        <f>AZ4</f>
        <v>0</v>
      </c>
      <c r="BA3" s="165">
        <f>BA4</f>
        <v>0</v>
      </c>
      <c r="BB3" s="165">
        <f>BB4</f>
        <v>0</v>
      </c>
      <c r="BC3" s="165">
        <f>BC4</f>
        <v>0</v>
      </c>
      <c r="BD3" s="165">
        <f>BD4</f>
        <v>0</v>
      </c>
      <c r="BE3" s="165">
        <f>BE4</f>
        <v>0</v>
      </c>
      <c r="BF3" s="165">
        <f>BF4</f>
        <v>0</v>
      </c>
      <c r="BG3" s="165">
        <f>BG4</f>
        <v>0</v>
      </c>
      <c r="BH3" s="165">
        <f>BH4</f>
        <v>0</v>
      </c>
      <c r="BI3" s="165">
        <f>BI4</f>
        <v>0</v>
      </c>
      <c r="BJ3" s="165">
        <f>BJ4</f>
        <v>0</v>
      </c>
      <c r="BK3" s="165">
        <f>BK4</f>
        <v>0</v>
      </c>
      <c r="BL3" s="165">
        <f>BL4</f>
        <v>0</v>
      </c>
      <c r="BM3" s="165">
        <f>BM4</f>
        <v>0</v>
      </c>
      <c r="BN3" s="165">
        <f>BN4</f>
        <v>0</v>
      </c>
      <c r="BO3" s="165">
        <f>BO4</f>
        <v>0</v>
      </c>
      <c r="BP3" s="165">
        <f>BP4</f>
        <v>0</v>
      </c>
      <c r="BQ3" s="165">
        <f>BQ4</f>
        <v>0</v>
      </c>
      <c r="BR3" s="165">
        <f>BR4</f>
        <v>0</v>
      </c>
      <c r="BS3" s="165">
        <f>BS4</f>
        <v>0</v>
      </c>
      <c r="BT3" s="165">
        <f>BT4</f>
        <v>0</v>
      </c>
      <c r="BU3" s="165">
        <f>BU4</f>
        <v>0</v>
      </c>
      <c r="BV3" s="165">
        <f>BV4</f>
        <v>0</v>
      </c>
      <c r="BW3" s="165">
        <f>BW4</f>
        <v>0</v>
      </c>
      <c r="BX3" s="165">
        <f>BX4</f>
        <v>0</v>
      </c>
      <c r="BY3" s="165">
        <f>BY4</f>
        <v>0</v>
      </c>
      <c r="BZ3" s="165">
        <f>BZ4</f>
        <v>0</v>
      </c>
      <c r="CA3" s="165">
        <f>CA4</f>
        <v>0</v>
      </c>
      <c r="CB3" s="165">
        <f>CB4</f>
        <v>0</v>
      </c>
      <c r="CC3" s="165">
        <f>CC4</f>
        <v>0</v>
      </c>
      <c r="CD3" s="165">
        <f>CD4</f>
        <v>0</v>
      </c>
      <c r="CE3" s="165">
        <f>CE4</f>
        <v>0</v>
      </c>
      <c r="CF3" s="165">
        <f>CF4</f>
        <v>0</v>
      </c>
      <c r="CG3" s="165">
        <f>CG4</f>
        <v>0</v>
      </c>
      <c r="CH3" s="165">
        <f>CH4</f>
        <v>0</v>
      </c>
      <c r="CI3" s="165">
        <f>CI4</f>
        <v>0</v>
      </c>
      <c r="CJ3" s="165">
        <f>CJ4</f>
        <v>0</v>
      </c>
      <c r="CK3" s="165">
        <f>CK4</f>
        <v>0</v>
      </c>
      <c r="CL3" s="165">
        <f>CL4</f>
        <v>0</v>
      </c>
      <c r="CM3" s="165">
        <f>CM4</f>
        <v>0</v>
      </c>
      <c r="CN3" s="165">
        <f>CN4</f>
        <v>0</v>
      </c>
      <c r="CO3" s="165">
        <f>CO4</f>
        <v>0</v>
      </c>
      <c r="CP3" s="165">
        <f>CP4</f>
        <v>0</v>
      </c>
      <c r="CQ3" s="165">
        <f>CQ4</f>
        <v>0</v>
      </c>
      <c r="CR3" s="165">
        <f>CR4</f>
        <v>0</v>
      </c>
      <c r="CS3" s="165">
        <f>CS4</f>
        <v>0</v>
      </c>
      <c r="CT3" s="165">
        <f>CT4</f>
        <v>0</v>
      </c>
      <c r="CU3" s="165">
        <f>CU4</f>
        <v>0</v>
      </c>
      <c r="CV3" s="165">
        <f>CV4</f>
        <v>0</v>
      </c>
      <c r="CW3" s="165">
        <f>CW4</f>
        <v>0</v>
      </c>
      <c r="CX3" s="165">
        <f>CX4</f>
        <v>0</v>
      </c>
      <c r="CY3" s="165">
        <f>CY4</f>
        <v>0</v>
      </c>
      <c r="CZ3" s="165">
        <f>CZ4</f>
        <v>0</v>
      </c>
      <c r="DA3" s="165">
        <f>DA4</f>
        <v>0</v>
      </c>
      <c r="DB3" s="165">
        <f>DB4</f>
        <v>0</v>
      </c>
      <c r="DC3" s="165">
        <f>DC4</f>
        <v>0</v>
      </c>
      <c r="DD3" s="165">
        <f>DD4</f>
        <v>0</v>
      </c>
      <c r="DE3" s="165">
        <f>DE4</f>
        <v>0</v>
      </c>
      <c r="DF3" s="165">
        <f>DF4</f>
        <v>0</v>
      </c>
      <c r="DG3" s="165">
        <f>DG4</f>
        <v>0</v>
      </c>
      <c r="DH3" s="165">
        <f>DH4</f>
        <v>0</v>
      </c>
      <c r="DI3" s="165">
        <f>DI4</f>
        <v>0</v>
      </c>
      <c r="DJ3" s="165">
        <f>DJ4</f>
        <v>0</v>
      </c>
      <c r="DK3" s="165">
        <f>DK4</f>
        <v>0</v>
      </c>
      <c r="DL3" s="165">
        <f>DL4</f>
        <v>0</v>
      </c>
      <c r="DM3" s="165">
        <f>DM4</f>
        <v>0</v>
      </c>
      <c r="DN3" s="165">
        <f>DN4</f>
        <v>0</v>
      </c>
      <c r="DO3" s="165">
        <f>DO4</f>
        <v>0</v>
      </c>
      <c r="DP3" s="165">
        <f>DP4</f>
        <v>0</v>
      </c>
      <c r="DQ3" s="165">
        <f>DQ4</f>
        <v>0</v>
      </c>
      <c r="DR3" s="165">
        <f>DR4</f>
        <v>0</v>
      </c>
      <c r="DS3" s="165">
        <f>DS4</f>
        <v>0</v>
      </c>
      <c r="DT3" s="165">
        <f>DT4</f>
        <v>0</v>
      </c>
      <c r="DU3" s="165">
        <f>DU4</f>
        <v>0</v>
      </c>
    </row>
    <row r="4" spans="1:442">
      <c r="A4" s="39" t="s">
        <v>69</v>
      </c>
      <c r="B4" s="41" t="str">
        <f>Flujos!$C$5</f>
        <v>Anual</v>
      </c>
      <c r="C4" s="148"/>
      <c r="D4" s="157" t="s">
        <v>70</v>
      </c>
      <c r="E4" s="40">
        <f>IF(E$2&lt;=$B$3,Flujos!C11,0)</f>
        <v>0</v>
      </c>
      <c r="F4" s="40">
        <f>IF(F$2&lt;=$B$3,Flujos!D11,0)</f>
        <v>900</v>
      </c>
      <c r="G4" s="40">
        <f>IF(G$2&lt;=$B$3,Flujos!E11,0)</f>
        <v>900</v>
      </c>
      <c r="H4" s="40">
        <f>IF(H$2&lt;=$B$3,Flujos!F11,0)</f>
        <v>900</v>
      </c>
      <c r="I4" s="40">
        <f>IF(I$2&lt;=$B$3,Flujos!G11,0)</f>
        <v>900</v>
      </c>
      <c r="J4" s="40">
        <f>IF(J$2&lt;=$B$3,Flujos!H11,0)</f>
        <v>900</v>
      </c>
      <c r="K4" s="40">
        <f>IF(K$2&lt;=$B$3,Flujos!I11,0)</f>
        <v>0</v>
      </c>
      <c r="L4" s="40">
        <f>IF(L$2&lt;=$B$3,Flujos!J11,0)</f>
        <v>0</v>
      </c>
      <c r="M4" s="40">
        <f>IF(M$2&lt;=$B$3,Flujos!K11,0)</f>
        <v>0</v>
      </c>
      <c r="N4" s="40">
        <f>IF(N$2&lt;=$B$3,Flujos!L11,0)</f>
        <v>0</v>
      </c>
      <c r="O4" s="40">
        <f>IF(O$2&lt;=$B$3,Flujos!M11,0)</f>
        <v>0</v>
      </c>
      <c r="P4" s="40">
        <f>IF(P$2&lt;=$B$3,Flujos!N11,0)</f>
        <v>0</v>
      </c>
      <c r="Q4" s="40">
        <f>IF(Q$2&lt;=$B$3,Flujos!O11,0)</f>
        <v>0</v>
      </c>
      <c r="R4" s="40">
        <f>IF(R$2&lt;=$B$3,Flujos!P11,0)</f>
        <v>0</v>
      </c>
      <c r="S4" s="40">
        <f>IF(S$2&lt;=$B$3,Flujos!Q11,0)</f>
        <v>0</v>
      </c>
      <c r="T4" s="40">
        <f>IF(T$2&lt;=$B$3,Flujos!R11,0)</f>
        <v>0</v>
      </c>
      <c r="U4" s="40">
        <f>IF(U$2&lt;=$B$3,Flujos!S11,0)</f>
        <v>0</v>
      </c>
      <c r="V4" s="40">
        <f>IF(V$2&lt;=$B$3,Flujos!T11,0)</f>
        <v>0</v>
      </c>
      <c r="W4" s="40">
        <f>IF(W$2&lt;=$B$3,Flujos!U11,0)</f>
        <v>0</v>
      </c>
      <c r="X4" s="40">
        <f>IF(X$2&lt;=$B$3,Flujos!V11,0)</f>
        <v>0</v>
      </c>
      <c r="Y4" s="40">
        <f>IF(Y$2&lt;=$B$3,Flujos!W11,0)</f>
        <v>0</v>
      </c>
      <c r="Z4" s="40">
        <f>IF(Z$2&lt;=$B$3,Flujos!X11,0)</f>
        <v>0</v>
      </c>
      <c r="AA4" s="40">
        <f>IF(AA$2&lt;=$B$3,Flujos!Y11,0)</f>
        <v>0</v>
      </c>
      <c r="AB4" s="40">
        <f>IF(AB$2&lt;=$B$3,Flujos!Z11,0)</f>
        <v>0</v>
      </c>
      <c r="AC4" s="40">
        <f>IF(AC$2&lt;=$B$3,Flujos!AA11,0)</f>
        <v>0</v>
      </c>
      <c r="AD4" s="40">
        <f>IF(AD$2&lt;=$B$3,Flujos!AB11,0)</f>
        <v>0</v>
      </c>
      <c r="AE4" s="40">
        <f>IF(AE$2&lt;=$B$3,Flujos!AC11,0)</f>
        <v>0</v>
      </c>
      <c r="AF4" s="40">
        <f>IF(AF$2&lt;=$B$3,Flujos!AD11,0)</f>
        <v>0</v>
      </c>
      <c r="AG4" s="40">
        <f>IF(AG$2&lt;=$B$3,Flujos!AE11,0)</f>
        <v>0</v>
      </c>
      <c r="AH4" s="40">
        <f>IF(AH$2&lt;=$B$3,Flujos!AF11,0)</f>
        <v>0</v>
      </c>
      <c r="AI4" s="40">
        <f>IF(AI$2&lt;=$B$3,Flujos!AG11,0)</f>
        <v>0</v>
      </c>
      <c r="AJ4" s="40">
        <f>IF(AJ$2&lt;=$B$3,Flujos!AH11,0)</f>
        <v>0</v>
      </c>
      <c r="AK4" s="40">
        <f>IF(AK$2&lt;=$B$3,Flujos!AI11,0)</f>
        <v>0</v>
      </c>
      <c r="AL4" s="40">
        <f>IF(AL$2&lt;=$B$3,Flujos!AJ11,0)</f>
        <v>0</v>
      </c>
      <c r="AM4" s="40">
        <f>IF(AM$2&lt;=$B$3,Flujos!AK11,0)</f>
        <v>0</v>
      </c>
      <c r="AN4" s="40">
        <f>IF(AN$2&lt;=$B$3,Flujos!AL11,0)</f>
        <v>0</v>
      </c>
      <c r="AO4" s="40">
        <f>IF(AO$2&lt;=$B$3,Flujos!AM11,0)</f>
        <v>0</v>
      </c>
      <c r="AP4" s="40">
        <f>IF(AP$2&lt;=$B$3,Flujos!AN11,0)</f>
        <v>0</v>
      </c>
      <c r="AQ4" s="40">
        <f>IF(AQ$2&lt;=$B$3,Flujos!AO11,0)</f>
        <v>0</v>
      </c>
      <c r="AR4" s="40">
        <f>IF(AR$2&lt;=$B$3,Flujos!AP11,0)</f>
        <v>0</v>
      </c>
      <c r="AS4" s="40">
        <f>IF(AS$2&lt;=$B$3,Flujos!AQ11,0)</f>
        <v>0</v>
      </c>
      <c r="AT4" s="40">
        <f>IF(AT$2&lt;=$B$3,Flujos!AR11,0)</f>
        <v>0</v>
      </c>
      <c r="AU4" s="40">
        <f>IF(AU$2&lt;=$B$3,Flujos!AS11,0)</f>
        <v>0</v>
      </c>
      <c r="AV4" s="40">
        <f>IF(AV$2&lt;=$B$3,Flujos!AT11,0)</f>
        <v>0</v>
      </c>
      <c r="AW4" s="40">
        <f>IF(AW$2&lt;=$B$3,Flujos!AU11,0)</f>
        <v>0</v>
      </c>
      <c r="AX4" s="40">
        <f>IF(AX$2&lt;=$B$3,Flujos!AV11,0)</f>
        <v>0</v>
      </c>
      <c r="AY4" s="40">
        <f>IF(AY$2&lt;=$B$3,Flujos!AW11,0)</f>
        <v>0</v>
      </c>
      <c r="AZ4" s="40">
        <f>IF(AZ$2&lt;=$B$3,Flujos!AX11,0)</f>
        <v>0</v>
      </c>
      <c r="BA4" s="40">
        <f>IF(BA$2&lt;=$B$3,Flujos!AY11,0)</f>
        <v>0</v>
      </c>
      <c r="BB4" s="40">
        <f>IF(BB$2&lt;=$B$3,Flujos!AZ11,0)</f>
        <v>0</v>
      </c>
      <c r="BC4" s="40">
        <f>IF(BC$2&lt;=$B$3,Flujos!BA11,0)</f>
        <v>0</v>
      </c>
      <c r="BD4" s="40">
        <f>IF(BD$2&lt;=$B$3,Flujos!BB11,0)</f>
        <v>0</v>
      </c>
      <c r="BE4" s="40">
        <f>IF(BE$2&lt;=$B$3,Flujos!BC11,0)</f>
        <v>0</v>
      </c>
      <c r="BF4" s="40">
        <f>IF(BF$2&lt;=$B$3,Flujos!BD11,0)</f>
        <v>0</v>
      </c>
      <c r="BG4" s="40">
        <f>IF(BG$2&lt;=$B$3,Flujos!BE11,0)</f>
        <v>0</v>
      </c>
      <c r="BH4" s="40">
        <f>IF(BH$2&lt;=$B$3,Flujos!BF11,0)</f>
        <v>0</v>
      </c>
      <c r="BI4" s="40">
        <f>IF(BI$2&lt;=$B$3,Flujos!BG11,0)</f>
        <v>0</v>
      </c>
      <c r="BJ4" s="40">
        <f>IF(BJ$2&lt;=$B$3,Flujos!BH11,0)</f>
        <v>0</v>
      </c>
      <c r="BK4" s="40">
        <f>IF(BK$2&lt;=$B$3,Flujos!BI11,0)</f>
        <v>0</v>
      </c>
      <c r="BL4" s="40">
        <f>IF(BL$2&lt;=$B$3,Flujos!BJ11,0)</f>
        <v>0</v>
      </c>
      <c r="BM4" s="40">
        <f>IF(BM$2&lt;=$B$3,Flujos!BK11,0)</f>
        <v>0</v>
      </c>
      <c r="BN4" s="40">
        <f>IF(BN$2&lt;=$B$3,Flujos!BL11,0)</f>
        <v>0</v>
      </c>
      <c r="BO4" s="40">
        <f>IF(BO$2&lt;=$B$3,Flujos!BM11,0)</f>
        <v>0</v>
      </c>
      <c r="BP4" s="40">
        <f>IF(BP$2&lt;=$B$3,Flujos!BN11,0)</f>
        <v>0</v>
      </c>
      <c r="BQ4" s="40">
        <f>IF(BQ$2&lt;=$B$3,Flujos!BO11,0)</f>
        <v>0</v>
      </c>
      <c r="BR4" s="40">
        <f>IF(BR$2&lt;=$B$3,Flujos!BP11,0)</f>
        <v>0</v>
      </c>
      <c r="BS4" s="40">
        <f>IF(BS$2&lt;=$B$3,Flujos!BQ11,0)</f>
        <v>0</v>
      </c>
      <c r="BT4" s="40">
        <f>IF(BT$2&lt;=$B$3,Flujos!BR11,0)</f>
        <v>0</v>
      </c>
      <c r="BU4" s="40">
        <f>IF(BU$2&lt;=$B$3,Flujos!BS11,0)</f>
        <v>0</v>
      </c>
      <c r="BV4" s="40">
        <f>IF(BV$2&lt;=$B$3,Flujos!BT11,0)</f>
        <v>0</v>
      </c>
      <c r="BW4" s="40">
        <f>IF(BW$2&lt;=$B$3,Flujos!BU11,0)</f>
        <v>0</v>
      </c>
      <c r="BX4" s="40">
        <f>IF(BX$2&lt;=$B$3,Flujos!BV11,0)</f>
        <v>0</v>
      </c>
      <c r="BY4" s="40">
        <f>IF(BY$2&lt;=$B$3,Flujos!BW11,0)</f>
        <v>0</v>
      </c>
      <c r="BZ4" s="40">
        <f>IF(BZ$2&lt;=$B$3,Flujos!BX11,0)</f>
        <v>0</v>
      </c>
      <c r="CA4" s="40">
        <f>IF(CA$2&lt;=$B$3,Flujos!BY11,0)</f>
        <v>0</v>
      </c>
      <c r="CB4" s="40">
        <f>IF(CB$2&lt;=$B$3,Flujos!BZ11,0)</f>
        <v>0</v>
      </c>
      <c r="CC4" s="40">
        <f>IF(CC$2&lt;=$B$3,Flujos!CA11,0)</f>
        <v>0</v>
      </c>
      <c r="CD4" s="40">
        <f>IF(CD$2&lt;=$B$3,Flujos!CB11,0)</f>
        <v>0</v>
      </c>
      <c r="CE4" s="40">
        <f>IF(CE$2&lt;=$B$3,Flujos!CC11,0)</f>
        <v>0</v>
      </c>
      <c r="CF4" s="40">
        <f>IF(CF$2&lt;=$B$3,Flujos!CD11,0)</f>
        <v>0</v>
      </c>
      <c r="CG4" s="40">
        <f>IF(CG$2&lt;=$B$3,Flujos!CE11,0)</f>
        <v>0</v>
      </c>
      <c r="CH4" s="40">
        <f>IF(CH$2&lt;=$B$3,Flujos!CF11,0)</f>
        <v>0</v>
      </c>
      <c r="CI4" s="40">
        <f>IF(CI$2&lt;=$B$3,Flujos!CG11,0)</f>
        <v>0</v>
      </c>
      <c r="CJ4" s="40">
        <f>IF(CJ$2&lt;=$B$3,Flujos!CH11,0)</f>
        <v>0</v>
      </c>
      <c r="CK4" s="40">
        <f>IF(CK$2&lt;=$B$3,Flujos!CI11,0)</f>
        <v>0</v>
      </c>
      <c r="CL4" s="40">
        <f>IF(CL$2&lt;=$B$3,Flujos!CJ11,0)</f>
        <v>0</v>
      </c>
      <c r="CM4" s="40">
        <f>IF(CM$2&lt;=$B$3,Flujos!CK11,0)</f>
        <v>0</v>
      </c>
      <c r="CN4" s="40">
        <f>IF(CN$2&lt;=$B$3,Flujos!CL11,0)</f>
        <v>0</v>
      </c>
      <c r="CO4" s="40">
        <f>IF(CO$2&lt;=$B$3,Flujos!CM11,0)</f>
        <v>0</v>
      </c>
      <c r="CP4" s="40">
        <f>IF(CP$2&lt;=$B$3,Flujos!CN11,0)</f>
        <v>0</v>
      </c>
      <c r="CQ4" s="40">
        <f>IF(CQ$2&lt;=$B$3,Flujos!CO11,0)</f>
        <v>0</v>
      </c>
      <c r="CR4" s="40">
        <f>IF(CR$2&lt;=$B$3,Flujos!CP11,0)</f>
        <v>0</v>
      </c>
      <c r="CS4" s="40">
        <f>IF(CS$2&lt;=$B$3,Flujos!CQ11,0)</f>
        <v>0</v>
      </c>
      <c r="CT4" s="40">
        <f>IF(CT$2&lt;=$B$3,Flujos!CR11,0)</f>
        <v>0</v>
      </c>
      <c r="CU4" s="40">
        <f>IF(CU$2&lt;=$B$3,Flujos!CS11,0)</f>
        <v>0</v>
      </c>
      <c r="CV4" s="40">
        <f>IF(CV$2&lt;=$B$3,Flujos!CT11,0)</f>
        <v>0</v>
      </c>
      <c r="CW4" s="40">
        <f>IF(CW$2&lt;=$B$3,Flujos!CU11,0)</f>
        <v>0</v>
      </c>
      <c r="CX4" s="40">
        <f>IF(CX$2&lt;=$B$3,Flujos!CV11,0)</f>
        <v>0</v>
      </c>
      <c r="CY4" s="40">
        <f>IF(CY$2&lt;=$B$3,Flujos!CW11,0)</f>
        <v>0</v>
      </c>
      <c r="CZ4" s="40">
        <f>IF(CZ$2&lt;=$B$3,Flujos!CX11,0)</f>
        <v>0</v>
      </c>
      <c r="DA4" s="40">
        <f>IF(DA$2&lt;=$B$3,Flujos!CY11,0)</f>
        <v>0</v>
      </c>
      <c r="DB4" s="40">
        <f>IF(DB$2&lt;=$B$3,Flujos!CZ11,0)</f>
        <v>0</v>
      </c>
      <c r="DC4" s="40">
        <f>IF(DC$2&lt;=$B$3,Flujos!DA11,0)</f>
        <v>0</v>
      </c>
      <c r="DD4" s="40">
        <f>IF(DD$2&lt;=$B$3,Flujos!DB11,0)</f>
        <v>0</v>
      </c>
      <c r="DE4" s="40">
        <f>IF(DE$2&lt;=$B$3,Flujos!DC11,0)</f>
        <v>0</v>
      </c>
      <c r="DF4" s="40">
        <f>IF(DF$2&lt;=$B$3,Flujos!DD11,0)</f>
        <v>0</v>
      </c>
      <c r="DG4" s="40">
        <f>IF(DG$2&lt;=$B$3,Flujos!DE11,0)</f>
        <v>0</v>
      </c>
      <c r="DH4" s="40">
        <f>IF(DH$2&lt;=$B$3,Flujos!DF11,0)</f>
        <v>0</v>
      </c>
      <c r="DI4" s="40">
        <f>IF(DI$2&lt;=$B$3,Flujos!DG11,0)</f>
        <v>0</v>
      </c>
      <c r="DJ4" s="40">
        <f>IF(DJ$2&lt;=$B$3,Flujos!DH11,0)</f>
        <v>0</v>
      </c>
      <c r="DK4" s="40">
        <f>IF(DK$2&lt;=$B$3,Flujos!DI11,0)</f>
        <v>0</v>
      </c>
      <c r="DL4" s="40">
        <f>IF(DL$2&lt;=$B$3,Flujos!DJ11,0)</f>
        <v>0</v>
      </c>
      <c r="DM4" s="40">
        <f>IF(DM$2&lt;=$B$3,Flujos!DK11,0)</f>
        <v>0</v>
      </c>
      <c r="DN4" s="40">
        <f>IF(DN$2&lt;=$B$3,Flujos!DL11,0)</f>
        <v>0</v>
      </c>
      <c r="DO4" s="40">
        <f>IF(DO$2&lt;=$B$3,Flujos!DM11,0)</f>
        <v>0</v>
      </c>
      <c r="DP4" s="40">
        <f>IF(DP$2&lt;=$B$3,Flujos!DN11,0)</f>
        <v>0</v>
      </c>
      <c r="DQ4" s="40">
        <f>IF(DQ$2&lt;=$B$3,Flujos!DO11,0)</f>
        <v>0</v>
      </c>
      <c r="DR4" s="40">
        <f>IF(DR$2&lt;=$B$3,Flujos!DP11,0)</f>
        <v>0</v>
      </c>
      <c r="DS4" s="40">
        <f>IF(DS$2&lt;=$B$3,Flujos!DQ11,0)</f>
        <v>0</v>
      </c>
      <c r="DT4" s="40">
        <f>IF(DT$2&lt;=$B$3,Flujos!DR11,0)</f>
        <v>0</v>
      </c>
      <c r="DU4" s="40">
        <f>IF(DU$2&lt;=$B$3,Flujos!DS11,0)</f>
        <v>0</v>
      </c>
    </row>
    <row r="5" spans="1:442">
      <c r="A5" s="39" t="s">
        <v>71</v>
      </c>
      <c r="B5" s="42">
        <f>NPV(B2,F5:AI5)</f>
        <v>4953.728001387</v>
      </c>
      <c r="C5" s="149"/>
      <c r="D5" s="111" t="s">
        <v>72</v>
      </c>
      <c r="E5" s="165"/>
      <c r="F5" s="165">
        <f>F3*F2</f>
        <v>900</v>
      </c>
      <c r="G5" s="165">
        <f>G3*G2</f>
        <v>1800</v>
      </c>
      <c r="H5" s="165">
        <f>H3*H2</f>
        <v>2700</v>
      </c>
      <c r="I5" s="165">
        <f>I3*I2</f>
        <v>3600</v>
      </c>
      <c r="J5" s="165">
        <f>J3*J2</f>
        <v>4500</v>
      </c>
      <c r="K5" s="165">
        <f>K3*K2</f>
        <v>0</v>
      </c>
      <c r="L5" s="165">
        <f>L3*L2</f>
        <v>0</v>
      </c>
      <c r="M5" s="165">
        <f>M3*M2</f>
        <v>0</v>
      </c>
      <c r="N5" s="165">
        <f>N3*N2</f>
        <v>0</v>
      </c>
      <c r="O5" s="165">
        <f>O3*O2</f>
        <v>0</v>
      </c>
      <c r="P5" s="165">
        <f>P3*P2</f>
        <v>0</v>
      </c>
      <c r="Q5" s="165">
        <f>Q3*Q2</f>
        <v>0</v>
      </c>
      <c r="R5" s="165">
        <f>R3*R2</f>
        <v>0</v>
      </c>
      <c r="S5" s="165">
        <f>S3*S2</f>
        <v>0</v>
      </c>
      <c r="T5" s="165">
        <f>T3*T2</f>
        <v>0</v>
      </c>
      <c r="U5" s="165">
        <f>U3*U2</f>
        <v>0</v>
      </c>
      <c r="V5" s="165">
        <f>V3*V2</f>
        <v>0</v>
      </c>
      <c r="W5" s="165">
        <f>W3*W2</f>
        <v>0</v>
      </c>
      <c r="X5" s="165">
        <f>X3*X2</f>
        <v>0</v>
      </c>
      <c r="Y5" s="165">
        <f>Y3*Y2</f>
        <v>0</v>
      </c>
      <c r="Z5" s="165">
        <f>Z3*Z2</f>
        <v>0</v>
      </c>
      <c r="AA5" s="165">
        <f>AA3*AA2</f>
        <v>0</v>
      </c>
      <c r="AB5" s="165">
        <f>AB3*AB2</f>
        <v>0</v>
      </c>
      <c r="AC5" s="165">
        <f>AC3*AC2</f>
        <v>0</v>
      </c>
      <c r="AD5" s="165">
        <f>AD3*AD2</f>
        <v>0</v>
      </c>
      <c r="AE5" s="165">
        <f>AE3*AE2</f>
        <v>0</v>
      </c>
      <c r="AF5" s="165">
        <f>AF3*AF2</f>
        <v>0</v>
      </c>
      <c r="AG5" s="165">
        <f>AG3*AG2</f>
        <v>0</v>
      </c>
      <c r="AH5" s="165">
        <f>AH3*AH2</f>
        <v>0</v>
      </c>
      <c r="AI5" s="165">
        <f>AI3*AI2</f>
        <v>0</v>
      </c>
      <c r="AJ5" s="165">
        <f>AJ3*AJ2</f>
        <v>0</v>
      </c>
      <c r="AK5" s="165">
        <f>AK3*AK2</f>
        <v>0</v>
      </c>
      <c r="AL5" s="165">
        <f>AL3*AL2</f>
        <v>0</v>
      </c>
      <c r="AM5" s="165">
        <f>AM3*AM2</f>
        <v>0</v>
      </c>
      <c r="AN5" s="165">
        <f>AN3*AN2</f>
        <v>0</v>
      </c>
      <c r="AO5" s="165">
        <f>AO3*AO2</f>
        <v>0</v>
      </c>
      <c r="AP5" s="165">
        <f>AP3*AP2</f>
        <v>0</v>
      </c>
      <c r="AQ5" s="165">
        <f>AQ3*AQ2</f>
        <v>0</v>
      </c>
      <c r="AR5" s="165">
        <f>AR3*AR2</f>
        <v>0</v>
      </c>
      <c r="AS5" s="165">
        <f>AS3*AS2</f>
        <v>0</v>
      </c>
      <c r="AT5" s="165">
        <f>AT3*AT2</f>
        <v>0</v>
      </c>
      <c r="AU5" s="165">
        <f>AU3*AU2</f>
        <v>0</v>
      </c>
      <c r="AV5" s="165">
        <f>AV3*AV2</f>
        <v>0</v>
      </c>
      <c r="AW5" s="165">
        <f>AW3*AW2</f>
        <v>0</v>
      </c>
      <c r="AX5" s="165">
        <f>AX3*AX2</f>
        <v>0</v>
      </c>
      <c r="AY5" s="165">
        <f>AY3*AY2</f>
        <v>0</v>
      </c>
      <c r="AZ5" s="165">
        <f>AZ3*AZ2</f>
        <v>0</v>
      </c>
      <c r="BA5" s="165">
        <f>BA3*BA2</f>
        <v>0</v>
      </c>
      <c r="BB5" s="165">
        <f>BB3*BB2</f>
        <v>0</v>
      </c>
      <c r="BC5" s="165">
        <f>BC3*BC2</f>
        <v>0</v>
      </c>
      <c r="BD5" s="165">
        <f>BD3*BD2</f>
        <v>0</v>
      </c>
      <c r="BE5" s="165">
        <f>BE3*BE2</f>
        <v>0</v>
      </c>
      <c r="BF5" s="165">
        <f>BF3*BF2</f>
        <v>0</v>
      </c>
      <c r="BG5" s="165">
        <f>BG3*BG2</f>
        <v>0</v>
      </c>
      <c r="BH5" s="165">
        <f>BH3*BH2</f>
        <v>0</v>
      </c>
      <c r="BI5" s="165">
        <f>BI3*BI2</f>
        <v>0</v>
      </c>
      <c r="BJ5" s="165">
        <f>BJ3*BJ2</f>
        <v>0</v>
      </c>
      <c r="BK5" s="165">
        <f>BK3*BK2</f>
        <v>0</v>
      </c>
      <c r="BL5" s="165">
        <f>BL3*BL2</f>
        <v>0</v>
      </c>
      <c r="BM5" s="165">
        <f>BM3*BM2</f>
        <v>0</v>
      </c>
      <c r="BN5" s="165">
        <f>BN3*BN2</f>
        <v>0</v>
      </c>
      <c r="BO5" s="165">
        <f>BO3*BO2</f>
        <v>0</v>
      </c>
      <c r="BP5" s="165">
        <f>BP3*BP2</f>
        <v>0</v>
      </c>
      <c r="BQ5" s="165">
        <f>BQ3*BQ2</f>
        <v>0</v>
      </c>
      <c r="BR5" s="165">
        <f>BR3*BR2</f>
        <v>0</v>
      </c>
      <c r="BS5" s="165">
        <f>BS3*BS2</f>
        <v>0</v>
      </c>
      <c r="BT5" s="165">
        <f>BT3*BT2</f>
        <v>0</v>
      </c>
      <c r="BU5" s="165">
        <f>BU3*BU2</f>
        <v>0</v>
      </c>
      <c r="BV5" s="165">
        <f>BV3*BV2</f>
        <v>0</v>
      </c>
      <c r="BW5" s="165">
        <f>BW3*BW2</f>
        <v>0</v>
      </c>
      <c r="BX5" s="165">
        <f>BX3*BX2</f>
        <v>0</v>
      </c>
      <c r="BY5" s="165">
        <f>BY3*BY2</f>
        <v>0</v>
      </c>
      <c r="BZ5" s="165">
        <f>BZ3*BZ2</f>
        <v>0</v>
      </c>
      <c r="CA5" s="165">
        <f>CA3*CA2</f>
        <v>0</v>
      </c>
      <c r="CB5" s="165">
        <f>CB3*CB2</f>
        <v>0</v>
      </c>
      <c r="CC5" s="165">
        <f>CC3*CC2</f>
        <v>0</v>
      </c>
      <c r="CD5" s="165">
        <f>CD3*CD2</f>
        <v>0</v>
      </c>
      <c r="CE5" s="165">
        <f>CE3*CE2</f>
        <v>0</v>
      </c>
      <c r="CF5" s="165">
        <f>CF3*CF2</f>
        <v>0</v>
      </c>
      <c r="CG5" s="165">
        <f>CG3*CG2</f>
        <v>0</v>
      </c>
      <c r="CH5" s="165">
        <f>CH3*CH2</f>
        <v>0</v>
      </c>
      <c r="CI5" s="165">
        <f>CI3*CI2</f>
        <v>0</v>
      </c>
      <c r="CJ5" s="165">
        <f>CJ3*CJ2</f>
        <v>0</v>
      </c>
      <c r="CK5" s="165">
        <f>CK3*CK2</f>
        <v>0</v>
      </c>
      <c r="CL5" s="165">
        <f>CL3*CL2</f>
        <v>0</v>
      </c>
      <c r="CM5" s="165">
        <f>CM3*CM2</f>
        <v>0</v>
      </c>
      <c r="CN5" s="165">
        <f>CN3*CN2</f>
        <v>0</v>
      </c>
      <c r="CO5" s="165">
        <f>CO3*CO2</f>
        <v>0</v>
      </c>
      <c r="CP5" s="165">
        <f>CP3*CP2</f>
        <v>0</v>
      </c>
      <c r="CQ5" s="165">
        <f>CQ3*CQ2</f>
        <v>0</v>
      </c>
      <c r="CR5" s="165">
        <f>CR3*CR2</f>
        <v>0</v>
      </c>
      <c r="CS5" s="165">
        <f>CS3*CS2</f>
        <v>0</v>
      </c>
      <c r="CT5" s="165">
        <f>CT3*CT2</f>
        <v>0</v>
      </c>
      <c r="CU5" s="165">
        <f>CU3*CU2</f>
        <v>0</v>
      </c>
      <c r="CV5" s="165">
        <f>CV3*CV2</f>
        <v>0</v>
      </c>
      <c r="CW5" s="165">
        <f>CW3*CW2</f>
        <v>0</v>
      </c>
      <c r="CX5" s="165">
        <f>CX3*CX2</f>
        <v>0</v>
      </c>
      <c r="CY5" s="165">
        <f>CY3*CY2</f>
        <v>0</v>
      </c>
      <c r="CZ5" s="165">
        <f>CZ3*CZ2</f>
        <v>0</v>
      </c>
      <c r="DA5" s="165">
        <f>DA3*DA2</f>
        <v>0</v>
      </c>
      <c r="DB5" s="165">
        <f>DB3*DB2</f>
        <v>0</v>
      </c>
      <c r="DC5" s="165">
        <f>DC3*DC2</f>
        <v>0</v>
      </c>
      <c r="DD5" s="165">
        <f>DD3*DD2</f>
        <v>0</v>
      </c>
      <c r="DE5" s="165">
        <f>DE3*DE2</f>
        <v>0</v>
      </c>
      <c r="DF5" s="165">
        <f>DF3*DF2</f>
        <v>0</v>
      </c>
      <c r="DG5" s="165">
        <f>DG3*DG2</f>
        <v>0</v>
      </c>
      <c r="DH5" s="165">
        <f>DH3*DH2</f>
        <v>0</v>
      </c>
      <c r="DI5" s="165">
        <f>DI3*DI2</f>
        <v>0</v>
      </c>
      <c r="DJ5" s="165">
        <f>DJ3*DJ2</f>
        <v>0</v>
      </c>
      <c r="DK5" s="165">
        <f>DK3*DK2</f>
        <v>0</v>
      </c>
      <c r="DL5" s="165">
        <f>DL3*DL2</f>
        <v>0</v>
      </c>
      <c r="DM5" s="165">
        <f>DM3*DM2</f>
        <v>0</v>
      </c>
      <c r="DN5" s="165">
        <f>DN3*DN2</f>
        <v>0</v>
      </c>
      <c r="DO5" s="165">
        <f>DO3*DO2</f>
        <v>0</v>
      </c>
      <c r="DP5" s="165">
        <f>DP3*DP2</f>
        <v>0</v>
      </c>
      <c r="DQ5" s="165">
        <f>DQ3*DQ2</f>
        <v>0</v>
      </c>
      <c r="DR5" s="165">
        <f>DR3*DR2</f>
        <v>0</v>
      </c>
      <c r="DS5" s="165">
        <f>DS3*DS2</f>
        <v>0</v>
      </c>
      <c r="DT5" s="165">
        <f>DT3*DT2</f>
        <v>0</v>
      </c>
      <c r="DU5" s="165">
        <f>DU3*DU2</f>
        <v>0</v>
      </c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</row>
    <row r="6" spans="1:442">
      <c r="A6" s="39" t="s">
        <v>73</v>
      </c>
      <c r="B6" s="42">
        <f>-(NPV(E8,F6:DU6)+E6)</f>
        <v>2034.1676207108</v>
      </c>
      <c r="C6" s="149"/>
      <c r="D6" s="157" t="s">
        <v>17</v>
      </c>
      <c r="E6" s="40">
        <f>-IF(E$2&lt;=$B$3,Flujos!C12,0)</f>
        <v>-2000</v>
      </c>
      <c r="F6" s="40">
        <f>-IF(F$2&lt;=$B$3,Flujos!D12,0)</f>
        <v>-10</v>
      </c>
      <c r="G6" s="40">
        <f>-IF(G$2&lt;=$B$3,Flujos!E12,0)</f>
        <v>-20</v>
      </c>
      <c r="H6" s="40">
        <f>-IF(H$2&lt;=$B$3,Flujos!F12,0)</f>
        <v>-30</v>
      </c>
      <c r="I6" s="40">
        <f>-IF(I$2&lt;=$B$3,Flujos!G12,0)</f>
        <v>-10</v>
      </c>
      <c r="J6" s="40">
        <f>-IF(J$2&lt;=$B$3,Flujos!H12,0)</f>
        <v>0</v>
      </c>
      <c r="K6" s="40">
        <f>-IF(K$2&lt;=$B$3,Flujos!I12,0)</f>
        <v>0</v>
      </c>
      <c r="L6" s="40">
        <f>-IF(L$2&lt;=$B$3,Flujos!J12,0)</f>
        <v>0</v>
      </c>
      <c r="M6" s="40">
        <f>-IF(M$2&lt;=$B$3,Flujos!K12,0)</f>
        <v>0</v>
      </c>
      <c r="N6" s="40">
        <f>-IF(N$2&lt;=$B$3,Flujos!L12,0)</f>
        <v>0</v>
      </c>
      <c r="O6" s="40">
        <f>-IF(O$2&lt;=$B$3,Flujos!M12,0)</f>
        <v>0</v>
      </c>
      <c r="P6" s="40">
        <f>-IF(P$2&lt;=$B$3,Flujos!N12,0)</f>
        <v>0</v>
      </c>
      <c r="Q6" s="40">
        <f>-IF(Q$2&lt;=$B$3,Flujos!O12,0)</f>
        <v>0</v>
      </c>
      <c r="R6" s="40">
        <f>-IF(R$2&lt;=$B$3,Flujos!P12,0)</f>
        <v>0</v>
      </c>
      <c r="S6" s="40">
        <f>-IF(S$2&lt;=$B$3,Flujos!Q12,0)</f>
        <v>0</v>
      </c>
      <c r="T6" s="40">
        <f>-IF(T$2&lt;=$B$3,Flujos!R12,0)</f>
        <v>0</v>
      </c>
      <c r="U6" s="40">
        <f>-IF(U$2&lt;=$B$3,Flujos!S12,0)</f>
        <v>0</v>
      </c>
      <c r="V6" s="40">
        <f>-IF(V$2&lt;=$B$3,Flujos!T12,0)</f>
        <v>0</v>
      </c>
      <c r="W6" s="40">
        <f>-IF(W$2&lt;=$B$3,Flujos!U12,0)</f>
        <v>0</v>
      </c>
      <c r="X6" s="40">
        <f>-IF(X$2&lt;=$B$3,Flujos!V12,0)</f>
        <v>0</v>
      </c>
      <c r="Y6" s="40">
        <f>-IF(Y$2&lt;=$B$3,Flujos!W12,0)</f>
        <v>0</v>
      </c>
      <c r="Z6" s="40">
        <f>-IF(Z$2&lt;=$B$3,Flujos!X12,0)</f>
        <v>0</v>
      </c>
      <c r="AA6" s="40">
        <f>-IF(AA$2&lt;=$B$3,Flujos!Y12,0)</f>
        <v>0</v>
      </c>
      <c r="AB6" s="40">
        <f>-IF(AB$2&lt;=$B$3,Flujos!Z12,0)</f>
        <v>0</v>
      </c>
      <c r="AC6" s="40">
        <f>-IF(AC$2&lt;=$B$3,Flujos!AA12,0)</f>
        <v>0</v>
      </c>
      <c r="AD6" s="40">
        <f>-IF(AD$2&lt;=$B$3,Flujos!AB12,0)</f>
        <v>0</v>
      </c>
      <c r="AE6" s="40">
        <f>-IF(AE$2&lt;=$B$3,Flujos!AC12,0)</f>
        <v>0</v>
      </c>
      <c r="AF6" s="40">
        <f>-IF(AF$2&lt;=$B$3,Flujos!AD12,0)</f>
        <v>0</v>
      </c>
      <c r="AG6" s="40">
        <f>-IF(AG$2&lt;=$B$3,Flujos!AE12,0)</f>
        <v>0</v>
      </c>
      <c r="AH6" s="40">
        <f>-IF(AH$2&lt;=$B$3,Flujos!AF12,0)</f>
        <v>0</v>
      </c>
      <c r="AI6" s="40">
        <f>-IF(AI$2&lt;=$B$3,Flujos!AG12,0)</f>
        <v>0</v>
      </c>
      <c r="AJ6" s="40">
        <f>-IF(AJ$2&lt;=$B$3,Flujos!AH12,0)</f>
        <v>0</v>
      </c>
      <c r="AK6" s="40">
        <f>-IF(AK$2&lt;=$B$3,Flujos!AI12,0)</f>
        <v>0</v>
      </c>
      <c r="AL6" s="40">
        <f>-IF(AL$2&lt;=$B$3,Flujos!AJ12,0)</f>
        <v>0</v>
      </c>
      <c r="AM6" s="40">
        <f>-IF(AM$2&lt;=$B$3,Flujos!AK12,0)</f>
        <v>0</v>
      </c>
      <c r="AN6" s="40">
        <f>-IF(AN$2&lt;=$B$3,Flujos!AL12,0)</f>
        <v>0</v>
      </c>
      <c r="AO6" s="40">
        <f>-IF(AO$2&lt;=$B$3,Flujos!AM12,0)</f>
        <v>0</v>
      </c>
      <c r="AP6" s="40">
        <f>-IF(AP$2&lt;=$B$3,Flujos!AN12,0)</f>
        <v>0</v>
      </c>
      <c r="AQ6" s="40">
        <f>-IF(AQ$2&lt;=$B$3,Flujos!AO12,0)</f>
        <v>0</v>
      </c>
      <c r="AR6" s="40">
        <f>-IF(AR$2&lt;=$B$3,Flujos!AP12,0)</f>
        <v>0</v>
      </c>
      <c r="AS6" s="40">
        <f>-IF(AS$2&lt;=$B$3,Flujos!AQ12,0)</f>
        <v>0</v>
      </c>
      <c r="AT6" s="40">
        <f>-IF(AT$2&lt;=$B$3,Flujos!AR12,0)</f>
        <v>0</v>
      </c>
      <c r="AU6" s="40">
        <f>-IF(AU$2&lt;=$B$3,Flujos!AS12,0)</f>
        <v>0</v>
      </c>
      <c r="AV6" s="40">
        <f>-IF(AV$2&lt;=$B$3,Flujos!AT12,0)</f>
        <v>0</v>
      </c>
      <c r="AW6" s="40">
        <f>-IF(AW$2&lt;=$B$3,Flujos!AU12,0)</f>
        <v>0</v>
      </c>
      <c r="AX6" s="40">
        <f>-IF(AX$2&lt;=$B$3,Flujos!AV12,0)</f>
        <v>0</v>
      </c>
      <c r="AY6" s="40">
        <f>-IF(AY$2&lt;=$B$3,Flujos!AW12,0)</f>
        <v>0</v>
      </c>
      <c r="AZ6" s="40">
        <f>-IF(AZ$2&lt;=$B$3,Flujos!AX12,0)</f>
        <v>0</v>
      </c>
      <c r="BA6" s="40">
        <f>-IF(BA$2&lt;=$B$3,Flujos!AY12,0)</f>
        <v>0</v>
      </c>
      <c r="BB6" s="40">
        <f>-IF(BB$2&lt;=$B$3,Flujos!AZ12,0)</f>
        <v>0</v>
      </c>
      <c r="BC6" s="40">
        <f>-IF(BC$2&lt;=$B$3,Flujos!BA12,0)</f>
        <v>0</v>
      </c>
      <c r="BD6" s="40">
        <f>-IF(BD$2&lt;=$B$3,Flujos!BB12,0)</f>
        <v>0</v>
      </c>
      <c r="BE6" s="40">
        <f>-IF(BE$2&lt;=$B$3,Flujos!BC12,0)</f>
        <v>0</v>
      </c>
      <c r="BF6" s="40">
        <f>-IF(BF$2&lt;=$B$3,Flujos!BD12,0)</f>
        <v>0</v>
      </c>
      <c r="BG6" s="40">
        <f>-IF(BG$2&lt;=$B$3,Flujos!BE12,0)</f>
        <v>0</v>
      </c>
      <c r="BH6" s="40">
        <f>-IF(BH$2&lt;=$B$3,Flujos!BF12,0)</f>
        <v>0</v>
      </c>
      <c r="BI6" s="40">
        <f>-IF(BI$2&lt;=$B$3,Flujos!BG12,0)</f>
        <v>0</v>
      </c>
      <c r="BJ6" s="40">
        <f>-IF(BJ$2&lt;=$B$3,Flujos!BH12,0)</f>
        <v>0</v>
      </c>
      <c r="BK6" s="40">
        <f>-IF(BK$2&lt;=$B$3,Flujos!BI12,0)</f>
        <v>0</v>
      </c>
      <c r="BL6" s="40">
        <f>-IF(BL$2&lt;=$B$3,Flujos!BJ12,0)</f>
        <v>0</v>
      </c>
      <c r="BM6" s="40">
        <f>-IF(BM$2&lt;=$B$3,Flujos!BK12,0)</f>
        <v>0</v>
      </c>
      <c r="BN6" s="40">
        <f>-IF(BN$2&lt;=$B$3,Flujos!BL12,0)</f>
        <v>0</v>
      </c>
      <c r="BO6" s="40">
        <f>-IF(BO$2&lt;=$B$3,Flujos!BM12,0)</f>
        <v>0</v>
      </c>
      <c r="BP6" s="40">
        <f>-IF(BP$2&lt;=$B$3,Flujos!BN12,0)</f>
        <v>0</v>
      </c>
      <c r="BQ6" s="40">
        <f>-IF(BQ$2&lt;=$B$3,Flujos!BO12,0)</f>
        <v>0</v>
      </c>
      <c r="BR6" s="40">
        <f>-IF(BR$2&lt;=$B$3,Flujos!BP12,0)</f>
        <v>0</v>
      </c>
      <c r="BS6" s="40">
        <f>-IF(BS$2&lt;=$B$3,Flujos!BQ12,0)</f>
        <v>0</v>
      </c>
      <c r="BT6" s="40">
        <f>-IF(BT$2&lt;=$B$3,Flujos!BR12,0)</f>
        <v>0</v>
      </c>
      <c r="BU6" s="40">
        <f>-IF(BU$2&lt;=$B$3,Flujos!BS12,0)</f>
        <v>0</v>
      </c>
      <c r="BV6" s="40">
        <f>-IF(BV$2&lt;=$B$3,Flujos!BT12,0)</f>
        <v>0</v>
      </c>
      <c r="BW6" s="40">
        <f>-IF(BW$2&lt;=$B$3,Flujos!BU12,0)</f>
        <v>0</v>
      </c>
      <c r="BX6" s="40">
        <f>-IF(BX$2&lt;=$B$3,Flujos!BV12,0)</f>
        <v>0</v>
      </c>
      <c r="BY6" s="40">
        <f>-IF(BY$2&lt;=$B$3,Flujos!BW12,0)</f>
        <v>0</v>
      </c>
      <c r="BZ6" s="40">
        <f>-IF(BZ$2&lt;=$B$3,Flujos!BX12,0)</f>
        <v>0</v>
      </c>
      <c r="CA6" s="40">
        <f>-IF(CA$2&lt;=$B$3,Flujos!BY12,0)</f>
        <v>0</v>
      </c>
      <c r="CB6" s="40">
        <f>-IF(CB$2&lt;=$B$3,Flujos!BZ12,0)</f>
        <v>0</v>
      </c>
      <c r="CC6" s="40">
        <f>-IF(CC$2&lt;=$B$3,Flujos!CA12,0)</f>
        <v>0</v>
      </c>
      <c r="CD6" s="40">
        <f>-IF(CD$2&lt;=$B$3,Flujos!CB12,0)</f>
        <v>0</v>
      </c>
      <c r="CE6" s="40">
        <f>-IF(CE$2&lt;=$B$3,Flujos!CC12,0)</f>
        <v>0</v>
      </c>
      <c r="CF6" s="40">
        <f>-IF(CF$2&lt;=$B$3,Flujos!CD12,0)</f>
        <v>0</v>
      </c>
      <c r="CG6" s="40">
        <f>-IF(CG$2&lt;=$B$3,Flujos!CE12,0)</f>
        <v>0</v>
      </c>
      <c r="CH6" s="40">
        <f>-IF(CH$2&lt;=$B$3,Flujos!CF12,0)</f>
        <v>0</v>
      </c>
      <c r="CI6" s="40">
        <f>-IF(CI$2&lt;=$B$3,Flujos!CG12,0)</f>
        <v>0</v>
      </c>
      <c r="CJ6" s="40">
        <f>-IF(CJ$2&lt;=$B$3,Flujos!CH12,0)</f>
        <v>0</v>
      </c>
      <c r="CK6" s="40">
        <f>-IF(CK$2&lt;=$B$3,Flujos!CI12,0)</f>
        <v>0</v>
      </c>
      <c r="CL6" s="40">
        <f>-IF(CL$2&lt;=$B$3,Flujos!CJ12,0)</f>
        <v>0</v>
      </c>
      <c r="CM6" s="40">
        <f>-IF(CM$2&lt;=$B$3,Flujos!CK12,0)</f>
        <v>0</v>
      </c>
      <c r="CN6" s="40">
        <f>-IF(CN$2&lt;=$B$3,Flujos!CL12,0)</f>
        <v>0</v>
      </c>
      <c r="CO6" s="40">
        <f>-IF(CO$2&lt;=$B$3,Flujos!CM12,0)</f>
        <v>0</v>
      </c>
      <c r="CP6" s="40">
        <f>-IF(CP$2&lt;=$B$3,Flujos!CN12,0)</f>
        <v>0</v>
      </c>
      <c r="CQ6" s="40">
        <f>-IF(CQ$2&lt;=$B$3,Flujos!CO12,0)</f>
        <v>0</v>
      </c>
      <c r="CR6" s="40">
        <f>-IF(CR$2&lt;=$B$3,Flujos!CP12,0)</f>
        <v>0</v>
      </c>
      <c r="CS6" s="40">
        <f>-IF(CS$2&lt;=$B$3,Flujos!CQ12,0)</f>
        <v>0</v>
      </c>
      <c r="CT6" s="40">
        <f>-IF(CT$2&lt;=$B$3,Flujos!CR12,0)</f>
        <v>0</v>
      </c>
      <c r="CU6" s="40">
        <f>-IF(CU$2&lt;=$B$3,Flujos!CS12,0)</f>
        <v>0</v>
      </c>
      <c r="CV6" s="40">
        <f>-IF(CV$2&lt;=$B$3,Flujos!CT12,0)</f>
        <v>0</v>
      </c>
      <c r="CW6" s="40">
        <f>-IF(CW$2&lt;=$B$3,Flujos!CU12,0)</f>
        <v>0</v>
      </c>
      <c r="CX6" s="40">
        <f>-IF(CX$2&lt;=$B$3,Flujos!CV12,0)</f>
        <v>0</v>
      </c>
      <c r="CY6" s="40">
        <f>-IF(CY$2&lt;=$B$3,Flujos!CW12,0)</f>
        <v>0</v>
      </c>
      <c r="CZ6" s="40">
        <f>-IF(CZ$2&lt;=$B$3,Flujos!CX12,0)</f>
        <v>0</v>
      </c>
      <c r="DA6" s="40">
        <f>-IF(DA$2&lt;=$B$3,Flujos!CY12,0)</f>
        <v>0</v>
      </c>
      <c r="DB6" s="40">
        <f>-IF(DB$2&lt;=$B$3,Flujos!CZ12,0)</f>
        <v>0</v>
      </c>
      <c r="DC6" s="40">
        <f>-IF(DC$2&lt;=$B$3,Flujos!DA12,0)</f>
        <v>0</v>
      </c>
      <c r="DD6" s="40">
        <f>-IF(DD$2&lt;=$B$3,Flujos!DB12,0)</f>
        <v>0</v>
      </c>
      <c r="DE6" s="40">
        <f>-IF(DE$2&lt;=$B$3,Flujos!DC12,0)</f>
        <v>0</v>
      </c>
      <c r="DF6" s="40">
        <f>-IF(DF$2&lt;=$B$3,Flujos!DD12,0)</f>
        <v>0</v>
      </c>
      <c r="DG6" s="40">
        <f>-IF(DG$2&lt;=$B$3,Flujos!DE12,0)</f>
        <v>0</v>
      </c>
      <c r="DH6" s="40">
        <f>-IF(DH$2&lt;=$B$3,Flujos!DF12,0)</f>
        <v>0</v>
      </c>
      <c r="DI6" s="40">
        <f>-IF(DI$2&lt;=$B$3,Flujos!DG12,0)</f>
        <v>0</v>
      </c>
      <c r="DJ6" s="40">
        <f>-IF(DJ$2&lt;=$B$3,Flujos!DH12,0)</f>
        <v>0</v>
      </c>
      <c r="DK6" s="40">
        <f>-IF(DK$2&lt;=$B$3,Flujos!DI12,0)</f>
        <v>0</v>
      </c>
      <c r="DL6" s="40">
        <f>-IF(DL$2&lt;=$B$3,Flujos!DJ12,0)</f>
        <v>0</v>
      </c>
      <c r="DM6" s="40">
        <f>-IF(DM$2&lt;=$B$3,Flujos!DK12,0)</f>
        <v>0</v>
      </c>
      <c r="DN6" s="40">
        <f>-IF(DN$2&lt;=$B$3,Flujos!DL12,0)</f>
        <v>0</v>
      </c>
      <c r="DO6" s="40">
        <f>-IF(DO$2&lt;=$B$3,Flujos!DM12,0)</f>
        <v>0</v>
      </c>
      <c r="DP6" s="40">
        <f>-IF(DP$2&lt;=$B$3,Flujos!DN12,0)</f>
        <v>0</v>
      </c>
      <c r="DQ6" s="40">
        <f>-IF(DQ$2&lt;=$B$3,Flujos!DO12,0)</f>
        <v>0</v>
      </c>
      <c r="DR6" s="40">
        <f>-IF(DR$2&lt;=$B$3,Flujos!DP12,0)</f>
        <v>0</v>
      </c>
      <c r="DS6" s="40">
        <f>-IF(DS$2&lt;=$B$3,Flujos!DQ12,0)</f>
        <v>0</v>
      </c>
      <c r="DT6" s="40">
        <f>-IF(DT$2&lt;=$B$3,Flujos!DR12,0)</f>
        <v>0</v>
      </c>
      <c r="DU6" s="40">
        <f>-IF(DU$2&lt;=$B$3,Flujos!DS12,0)</f>
        <v>0</v>
      </c>
    </row>
    <row r="7" spans="1:442">
      <c r="A7" s="39" t="s">
        <v>74</v>
      </c>
      <c r="B7" s="145">
        <f>B5/B6</f>
        <v>2.4352604726134</v>
      </c>
      <c r="C7" s="146"/>
      <c r="D7" s="157" t="s">
        <v>75</v>
      </c>
      <c r="E7" s="158">
        <f>E4+E6</f>
        <v>-2000</v>
      </c>
      <c r="F7" s="158">
        <f>F4+F6</f>
        <v>890</v>
      </c>
      <c r="G7" s="158">
        <f>G4+G6</f>
        <v>880</v>
      </c>
      <c r="H7" s="158">
        <f>H4+H6</f>
        <v>870</v>
      </c>
      <c r="I7" s="158">
        <f>I4+I6</f>
        <v>890</v>
      </c>
      <c r="J7" s="158">
        <f>J4+J6</f>
        <v>900</v>
      </c>
      <c r="K7" s="158">
        <f>K4+K6</f>
        <v>0</v>
      </c>
      <c r="L7" s="158">
        <f>L4+L6</f>
        <v>0</v>
      </c>
      <c r="M7" s="158">
        <f>M4+M6</f>
        <v>0</v>
      </c>
      <c r="N7" s="158">
        <f>N4+N6</f>
        <v>0</v>
      </c>
      <c r="O7" s="158">
        <f>O4+O6</f>
        <v>0</v>
      </c>
      <c r="P7" s="158">
        <f>P4+P6</f>
        <v>0</v>
      </c>
      <c r="Q7" s="158">
        <f>Q4+Q6</f>
        <v>0</v>
      </c>
      <c r="R7" s="158">
        <f>R4+R6</f>
        <v>0</v>
      </c>
      <c r="S7" s="158">
        <f>S4+S6</f>
        <v>0</v>
      </c>
      <c r="T7" s="158">
        <f>T4+T6</f>
        <v>0</v>
      </c>
      <c r="U7" s="158">
        <f>U4+U6</f>
        <v>0</v>
      </c>
      <c r="V7" s="158">
        <f>V4+V6</f>
        <v>0</v>
      </c>
      <c r="W7" s="158">
        <f>W4+W6</f>
        <v>0</v>
      </c>
      <c r="X7" s="158">
        <f>X4+X6</f>
        <v>0</v>
      </c>
      <c r="Y7" s="158">
        <f>Y4+Y6</f>
        <v>0</v>
      </c>
      <c r="Z7" s="158">
        <f>Z4+Z6</f>
        <v>0</v>
      </c>
      <c r="AA7" s="158">
        <f>AA4+AA6</f>
        <v>0</v>
      </c>
      <c r="AB7" s="158">
        <f>AB4+AB6</f>
        <v>0</v>
      </c>
      <c r="AC7" s="158">
        <f>AC4+AC6</f>
        <v>0</v>
      </c>
      <c r="AD7" s="158">
        <f>AD4+AD6</f>
        <v>0</v>
      </c>
      <c r="AE7" s="158">
        <f>AE4+AE6</f>
        <v>0</v>
      </c>
      <c r="AF7" s="158">
        <f>AF4+AF6</f>
        <v>0</v>
      </c>
      <c r="AG7" s="158">
        <f>AG4+AG6</f>
        <v>0</v>
      </c>
      <c r="AH7" s="158">
        <f>AH4+AH6</f>
        <v>0</v>
      </c>
      <c r="AI7" s="158">
        <f>AI4+AI6</f>
        <v>0</v>
      </c>
      <c r="AJ7" s="158">
        <f>AJ4+AJ6</f>
        <v>0</v>
      </c>
      <c r="AK7" s="158">
        <f>AK4+AK6</f>
        <v>0</v>
      </c>
      <c r="AL7" s="158">
        <f>AL4+AL6</f>
        <v>0</v>
      </c>
      <c r="AM7" s="158">
        <f>AM4+AM6</f>
        <v>0</v>
      </c>
      <c r="AN7" s="158">
        <f>AN4+AN6</f>
        <v>0</v>
      </c>
      <c r="AO7" s="158">
        <f>AO4+AO6</f>
        <v>0</v>
      </c>
      <c r="AP7" s="158">
        <f>AP4+AP6</f>
        <v>0</v>
      </c>
      <c r="AQ7" s="158">
        <f>AQ4+AQ6</f>
        <v>0</v>
      </c>
      <c r="AR7" s="158">
        <f>AR4+AR6</f>
        <v>0</v>
      </c>
      <c r="AS7" s="158">
        <f>AS4+AS6</f>
        <v>0</v>
      </c>
      <c r="AT7" s="158">
        <f>AT4+AT6</f>
        <v>0</v>
      </c>
      <c r="AU7" s="158">
        <f>AU4+AU6</f>
        <v>0</v>
      </c>
      <c r="AV7" s="158">
        <f>AV4+AV6</f>
        <v>0</v>
      </c>
      <c r="AW7" s="158">
        <f>AW4+AW6</f>
        <v>0</v>
      </c>
      <c r="AX7" s="158">
        <f>AX4+AX6</f>
        <v>0</v>
      </c>
      <c r="AY7" s="158">
        <f>AY4+AY6</f>
        <v>0</v>
      </c>
      <c r="AZ7" s="158">
        <f>AZ4+AZ6</f>
        <v>0</v>
      </c>
      <c r="BA7" s="158">
        <f>BA4+BA6</f>
        <v>0</v>
      </c>
      <c r="BB7" s="158">
        <f>BB4+BB6</f>
        <v>0</v>
      </c>
      <c r="BC7" s="158">
        <f>BC4+BC6</f>
        <v>0</v>
      </c>
      <c r="BD7" s="158">
        <f>BD4+BD6</f>
        <v>0</v>
      </c>
      <c r="BE7" s="158">
        <f>BE4+BE6</f>
        <v>0</v>
      </c>
      <c r="BF7" s="158">
        <f>BF4+BF6</f>
        <v>0</v>
      </c>
      <c r="BG7" s="158">
        <f>BG4+BG6</f>
        <v>0</v>
      </c>
      <c r="BH7" s="158">
        <f>BH4+BH6</f>
        <v>0</v>
      </c>
      <c r="BI7" s="158">
        <f>BI4+BI6</f>
        <v>0</v>
      </c>
      <c r="BJ7" s="158">
        <f>BJ4+BJ6</f>
        <v>0</v>
      </c>
      <c r="BK7" s="158">
        <f>BK4+BK6</f>
        <v>0</v>
      </c>
      <c r="BL7" s="158">
        <f>BL4+BL6</f>
        <v>0</v>
      </c>
      <c r="BM7" s="158">
        <f>BM4+BM6</f>
        <v>0</v>
      </c>
      <c r="BN7" s="158">
        <f>BN4+BN6</f>
        <v>0</v>
      </c>
      <c r="BO7" s="158">
        <f>BO4+BO6</f>
        <v>0</v>
      </c>
      <c r="BP7" s="158">
        <f>BP4+BP6</f>
        <v>0</v>
      </c>
      <c r="BQ7" s="158">
        <f>BQ4+BQ6</f>
        <v>0</v>
      </c>
      <c r="BR7" s="158">
        <f>BR4+BR6</f>
        <v>0</v>
      </c>
      <c r="BS7" s="158">
        <f>BS4+BS6</f>
        <v>0</v>
      </c>
      <c r="BT7" s="158">
        <f>BT4+BT6</f>
        <v>0</v>
      </c>
      <c r="BU7" s="158">
        <f>BU4+BU6</f>
        <v>0</v>
      </c>
      <c r="BV7" s="158">
        <f>BV4+BV6</f>
        <v>0</v>
      </c>
      <c r="BW7" s="158">
        <f>BW4+BW6</f>
        <v>0</v>
      </c>
      <c r="BX7" s="158">
        <f>BX4+BX6</f>
        <v>0</v>
      </c>
      <c r="BY7" s="158">
        <f>BY4+BY6</f>
        <v>0</v>
      </c>
      <c r="BZ7" s="158">
        <f>BZ4+BZ6</f>
        <v>0</v>
      </c>
      <c r="CA7" s="158">
        <f>CA4+CA6</f>
        <v>0</v>
      </c>
      <c r="CB7" s="158">
        <f>CB4+CB6</f>
        <v>0</v>
      </c>
      <c r="CC7" s="158">
        <f>CC4+CC6</f>
        <v>0</v>
      </c>
      <c r="CD7" s="158">
        <f>CD4+CD6</f>
        <v>0</v>
      </c>
      <c r="CE7" s="158">
        <f>CE4+CE6</f>
        <v>0</v>
      </c>
      <c r="CF7" s="158">
        <f>CF4+CF6</f>
        <v>0</v>
      </c>
      <c r="CG7" s="158">
        <f>CG4+CG6</f>
        <v>0</v>
      </c>
      <c r="CH7" s="158">
        <f>CH4+CH6</f>
        <v>0</v>
      </c>
      <c r="CI7" s="158">
        <f>CI4+CI6</f>
        <v>0</v>
      </c>
      <c r="CJ7" s="158">
        <f>CJ4+CJ6</f>
        <v>0</v>
      </c>
      <c r="CK7" s="158">
        <f>CK4+CK6</f>
        <v>0</v>
      </c>
      <c r="CL7" s="158">
        <f>CL4+CL6</f>
        <v>0</v>
      </c>
      <c r="CM7" s="158">
        <f>CM4+CM6</f>
        <v>0</v>
      </c>
      <c r="CN7" s="158">
        <f>CN4+CN6</f>
        <v>0</v>
      </c>
      <c r="CO7" s="158">
        <f>CO4+CO6</f>
        <v>0</v>
      </c>
      <c r="CP7" s="158">
        <f>CP4+CP6</f>
        <v>0</v>
      </c>
      <c r="CQ7" s="158">
        <f>CQ4+CQ6</f>
        <v>0</v>
      </c>
      <c r="CR7" s="158">
        <f>CR4+CR6</f>
        <v>0</v>
      </c>
      <c r="CS7" s="158">
        <f>CS4+CS6</f>
        <v>0</v>
      </c>
      <c r="CT7" s="158">
        <f>CT4+CT6</f>
        <v>0</v>
      </c>
      <c r="CU7" s="158">
        <f>CU4+CU6</f>
        <v>0</v>
      </c>
      <c r="CV7" s="158">
        <f>CV4+CV6</f>
        <v>0</v>
      </c>
      <c r="CW7" s="158">
        <f>CW4+CW6</f>
        <v>0</v>
      </c>
      <c r="CX7" s="158">
        <f>CX4+CX6</f>
        <v>0</v>
      </c>
      <c r="CY7" s="158">
        <f>CY4+CY6</f>
        <v>0</v>
      </c>
      <c r="CZ7" s="158">
        <f>CZ4+CZ6</f>
        <v>0</v>
      </c>
      <c r="DA7" s="158">
        <f>DA4+DA6</f>
        <v>0</v>
      </c>
      <c r="DB7" s="158">
        <f>DB4+DB6</f>
        <v>0</v>
      </c>
      <c r="DC7" s="158">
        <f>DC4+DC6</f>
        <v>0</v>
      </c>
      <c r="DD7" s="158">
        <f>DD4+DD6</f>
        <v>0</v>
      </c>
      <c r="DE7" s="158">
        <f>DE4+DE6</f>
        <v>0</v>
      </c>
      <c r="DF7" s="158">
        <f>DF4+DF6</f>
        <v>0</v>
      </c>
      <c r="DG7" s="158">
        <f>DG4+DG6</f>
        <v>0</v>
      </c>
      <c r="DH7" s="158">
        <f>DH4+DH6</f>
        <v>0</v>
      </c>
      <c r="DI7" s="158">
        <f>DI4+DI6</f>
        <v>0</v>
      </c>
      <c r="DJ7" s="158">
        <f>DJ4+DJ6</f>
        <v>0</v>
      </c>
      <c r="DK7" s="158">
        <f>DK4+DK6</f>
        <v>0</v>
      </c>
      <c r="DL7" s="158">
        <f>DL4+DL6</f>
        <v>0</v>
      </c>
      <c r="DM7" s="158">
        <f>DM4+DM6</f>
        <v>0</v>
      </c>
      <c r="DN7" s="158">
        <f>DN4+DN6</f>
        <v>0</v>
      </c>
      <c r="DO7" s="158">
        <f>DO4+DO6</f>
        <v>0</v>
      </c>
      <c r="DP7" s="158">
        <f>DP4+DP6</f>
        <v>0</v>
      </c>
      <c r="DQ7" s="158">
        <f>DQ4+DQ6</f>
        <v>0</v>
      </c>
      <c r="DR7" s="158">
        <f>DR4+DR6</f>
        <v>0</v>
      </c>
      <c r="DS7" s="158">
        <f>DS4+DS6</f>
        <v>0</v>
      </c>
      <c r="DT7" s="158">
        <f>DT4+DT6</f>
        <v>0</v>
      </c>
      <c r="DU7" s="158">
        <f>DU4+DU6</f>
        <v>0</v>
      </c>
    </row>
    <row r="8" spans="1:442">
      <c r="A8" s="39" t="s">
        <v>76</v>
      </c>
      <c r="B8" s="43">
        <f>IF(B4="Trimestral",B7*1/4,IF(B4="Semestral",B7*1/2,B7))</f>
        <v>2.4352604726134</v>
      </c>
      <c r="C8" s="146"/>
      <c r="D8" s="159" t="s">
        <v>77</v>
      </c>
      <c r="E8" s="169">
        <f>IRR(E7:DU7)</f>
        <v>0.34005487433076</v>
      </c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</row>
    <row r="9" spans="1:442">
      <c r="E9" s="162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</row>
    <row r="10" spans="1:442">
      <c r="A10" t="s">
        <v>78</v>
      </c>
      <c r="E10" s="162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</row>
    <row r="11" spans="1:442">
      <c r="A11" s="30"/>
      <c r="B11" s="30"/>
      <c r="D11" s="31"/>
      <c r="E11" s="163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</row>
    <row r="12" spans="1:442">
      <c r="B12" s="44" t="s">
        <v>79</v>
      </c>
      <c r="C12" s="150"/>
      <c r="D12" s="44" t="s">
        <v>6</v>
      </c>
      <c r="E12" s="164">
        <f>'Bono EE.UU'!$F$5</f>
        <v>5</v>
      </c>
      <c r="F12" s="31"/>
    </row>
    <row r="13" spans="1:442">
      <c r="A13" s="48" t="s">
        <v>80</v>
      </c>
      <c r="B13" s="45" t="s">
        <v>81</v>
      </c>
      <c r="C13" s="151"/>
      <c r="D13" s="31"/>
      <c r="E13" s="31"/>
      <c r="F13" s="31"/>
    </row>
    <row r="14" spans="1:442">
      <c r="A14" s="46">
        <f>1/12</f>
        <v>0.083333333333333</v>
      </c>
      <c r="B14" s="49">
        <v>0.0001</v>
      </c>
      <c r="C14" s="152"/>
      <c r="D14" s="31"/>
      <c r="E14" s="31"/>
      <c r="F14" s="31"/>
    </row>
    <row r="15" spans="1:442">
      <c r="A15" s="46">
        <f>2/12</f>
        <v>0.16666666666667</v>
      </c>
      <c r="B15" s="49">
        <v>0.0001</v>
      </c>
      <c r="C15" s="152"/>
      <c r="D15" s="31"/>
      <c r="E15" s="31"/>
      <c r="F15" s="31"/>
    </row>
    <row r="16" spans="1:442">
      <c r="A16" s="44">
        <f>3/12</f>
        <v>0.25</v>
      </c>
      <c r="B16" s="49">
        <v>0.0001</v>
      </c>
      <c r="C16" s="152"/>
      <c r="D16" s="31"/>
      <c r="E16" s="31"/>
      <c r="F16" s="31"/>
    </row>
    <row r="17" spans="1:442">
      <c r="A17" s="44">
        <f>6/12</f>
        <v>0.5</v>
      </c>
      <c r="B17" s="49">
        <v>0.0003</v>
      </c>
      <c r="C17" s="152"/>
      <c r="D17" s="31"/>
      <c r="E17" s="31"/>
      <c r="F17" s="31"/>
    </row>
    <row r="18" spans="1:442">
      <c r="A18" s="44">
        <v>1</v>
      </c>
      <c r="B18" s="49">
        <v>0.0006</v>
      </c>
      <c r="C18" s="152"/>
      <c r="D18" s="31"/>
      <c r="E18" s="31"/>
      <c r="F18" s="31"/>
    </row>
    <row r="19" spans="1:442">
      <c r="A19" s="44">
        <v>2</v>
      </c>
      <c r="B19" s="49">
        <v>0.0016</v>
      </c>
      <c r="C19" s="152"/>
    </row>
    <row r="20" spans="1:442">
      <c r="A20" s="44">
        <v>3</v>
      </c>
      <c r="B20" s="49">
        <v>0.0033</v>
      </c>
      <c r="C20" s="152"/>
    </row>
    <row r="21" spans="1:442">
      <c r="A21" s="44">
        <v>5</v>
      </c>
      <c r="B21" s="49">
        <v>0.0082</v>
      </c>
      <c r="C21" s="152"/>
    </row>
    <row r="22" spans="1:442">
      <c r="A22" s="44">
        <v>7</v>
      </c>
      <c r="B22" s="49">
        <v>0.0129</v>
      </c>
      <c r="C22" s="152"/>
    </row>
    <row r="23" spans="1:442">
      <c r="A23" s="44">
        <v>10</v>
      </c>
      <c r="B23" s="49">
        <v>0.0163</v>
      </c>
      <c r="C23" s="152"/>
      <c r="D23" s="28"/>
    </row>
    <row r="24" spans="1:442">
      <c r="A24" s="44">
        <v>20</v>
      </c>
      <c r="B24" s="49">
        <v>0.0225</v>
      </c>
      <c r="C24" s="152"/>
    </row>
    <row r="25" spans="1:442">
      <c r="A25" s="44">
        <v>30</v>
      </c>
      <c r="B25" s="49">
        <v>0.0235</v>
      </c>
      <c r="C25" s="152"/>
      <c r="D25" s="28"/>
    </row>
    <row r="27" spans="1:442">
      <c r="A27" s="47" t="s">
        <v>82</v>
      </c>
      <c r="B27" s="323">
        <f>VLOOKUP($B$8,$A$14:$B$25,1,TRUE)</f>
        <v>2</v>
      </c>
      <c r="C27" s="153"/>
    </row>
    <row r="28" spans="1:442">
      <c r="A28" s="47" t="s">
        <v>83</v>
      </c>
      <c r="B28" s="52">
        <f>VLOOKUP($B$8,$A$14:$B$25,2,TRUE)</f>
        <v>0.0016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1"/>
  <sheetViews>
    <sheetView tabSelected="0" workbookViewId="0" zoomScale="70" zoomScaleNormal="70" showGridLines="true" showRowColHeaders="1">
      <selection activeCell="AF20" sqref="AF20"/>
    </sheetView>
  </sheetViews>
  <sheetFormatPr defaultRowHeight="14.4" defaultColWidth="15.42578125" outlineLevelRow="0" outlineLevelCol="0"/>
  <cols>
    <col min="1" max="1" width="37.85546875" customWidth="true" style="3"/>
    <col min="2" max="2" width="18.140625" customWidth="true" style="3"/>
    <col min="3" max="3" width="21.5703125" customWidth="true" style="3"/>
    <col min="4" max="4" width="18.85546875" customWidth="true" style="3"/>
    <col min="5" max="5" width="28.140625" customWidth="true" style="3"/>
    <col min="6" max="6" width="18.140625" customWidth="true" style="3"/>
    <col min="7" max="7" width="14.85546875" customWidth="true" style="3"/>
    <col min="8" max="8" width="11.42578125" customWidth="true" style="3"/>
    <col min="9" max="9" width="23.28515625" customWidth="true" style="3"/>
    <col min="10" max="10" width="11.42578125" customWidth="true" style="3"/>
    <col min="11" max="11" width="23.28515625" customWidth="true" style="3"/>
    <col min="12" max="12" width="11.42578125" customWidth="true" style="3"/>
    <col min="13" max="13" width="15.7109375" customWidth="true" style="3"/>
    <col min="14" max="14" width="15.42578125" style="3"/>
    <col min="15" max="15" width="15.42578125" style="3"/>
    <col min="16" max="16" width="15.42578125" style="3"/>
    <col min="17" max="17" width="15.42578125" style="3"/>
    <col min="18" max="18" width="15.42578125" style="3"/>
    <col min="19" max="19" width="15.42578125" style="3"/>
    <col min="20" max="20" width="15.42578125" style="3"/>
    <col min="21" max="21" width="15.42578125" style="3"/>
    <col min="22" max="22" width="15" customWidth="true" style="3"/>
    <col min="23" max="23" width="15.42578125" style="3"/>
    <col min="24" max="24" width="15.42578125" style="3"/>
    <col min="25" max="25" width="15.5703125" customWidth="true" style="3"/>
    <col min="26" max="26" width="15.42578125" style="3"/>
  </cols>
  <sheetData>
    <row r="1" spans="1:31">
      <c r="A1" s="2" t="s">
        <v>84</v>
      </c>
      <c r="B1" s="292">
        <v>44201</v>
      </c>
      <c r="C1" s="293"/>
      <c r="D1" s="293"/>
      <c r="E1" s="293"/>
      <c r="F1" s="293"/>
      <c r="G1" s="294"/>
    </row>
    <row r="2" spans="1:31">
      <c r="A2" s="4" t="s">
        <v>85</v>
      </c>
      <c r="B2" s="295" t="s">
        <v>86</v>
      </c>
      <c r="C2" s="296"/>
      <c r="D2" s="296"/>
      <c r="E2" s="296"/>
      <c r="F2" s="296"/>
      <c r="G2" s="297"/>
      <c r="I2" s="298" t="s">
        <v>87</v>
      </c>
    </row>
    <row r="3" spans="1:31">
      <c r="A3" s="4" t="s">
        <v>88</v>
      </c>
      <c r="B3" s="299" t="s">
        <v>89</v>
      </c>
      <c r="C3" s="300"/>
      <c r="D3" s="300"/>
      <c r="E3" s="301"/>
      <c r="F3" s="299" t="s">
        <v>90</v>
      </c>
      <c r="G3" s="302"/>
      <c r="H3" s="5"/>
      <c r="I3" s="298"/>
      <c r="J3" s="5"/>
    </row>
    <row r="4" spans="1:31">
      <c r="A4" s="4" t="s">
        <v>91</v>
      </c>
      <c r="B4" s="303" t="s">
        <v>92</v>
      </c>
      <c r="C4" s="304"/>
      <c r="D4" s="304"/>
      <c r="E4" s="304"/>
      <c r="F4" s="304"/>
      <c r="G4" s="305"/>
      <c r="I4" s="298"/>
    </row>
    <row r="5" spans="1:31">
      <c r="A5" s="4" t="s">
        <v>93</v>
      </c>
      <c r="B5" s="306" t="s">
        <v>94</v>
      </c>
      <c r="C5" s="307"/>
      <c r="D5" s="307"/>
      <c r="E5" s="307"/>
      <c r="F5" s="307"/>
      <c r="G5" s="308"/>
      <c r="I5" s="298"/>
    </row>
    <row r="6" spans="1:31" s="6" customFormat="1">
      <c r="A6" s="4" t="s">
        <v>95</v>
      </c>
      <c r="B6" s="295" t="s">
        <v>96</v>
      </c>
      <c r="C6" s="296"/>
      <c r="D6" s="296"/>
      <c r="E6" s="296"/>
      <c r="F6" s="296"/>
      <c r="G6" s="297"/>
      <c r="I6" s="298"/>
    </row>
    <row r="7" spans="1:31" customHeight="1" ht="16.5">
      <c r="A7" s="7" t="s">
        <v>97</v>
      </c>
      <c r="B7" s="317" t="s">
        <v>98</v>
      </c>
      <c r="C7" s="318"/>
      <c r="D7" s="318"/>
      <c r="E7" s="318"/>
      <c r="F7" s="318"/>
      <c r="G7" s="319"/>
    </row>
    <row r="8" spans="1:31">
      <c r="A8" s="8" t="s">
        <v>99</v>
      </c>
      <c r="B8" s="8"/>
      <c r="C8" s="8"/>
      <c r="D8" s="8"/>
      <c r="E8" s="9"/>
      <c r="F8" s="189"/>
      <c r="G8" s="189"/>
      <c r="H8" s="189"/>
      <c r="I8" s="189"/>
      <c r="J8" s="189"/>
      <c r="K8" s="9"/>
    </row>
    <row r="9" spans="1:31">
      <c r="A9" s="9" t="s">
        <v>100</v>
      </c>
      <c r="B9" s="9"/>
      <c r="C9" s="9"/>
      <c r="D9" s="10">
        <f>VLOOKUP('Cálculo del Rf'!$E$12,'Cálculo del Rf'!$A$14:$B$25,2,FALSE)</f>
        <v>0.0082</v>
      </c>
      <c r="E9" s="9"/>
      <c r="F9" s="191"/>
      <c r="G9" s="310"/>
      <c r="H9" s="310"/>
      <c r="I9" s="192"/>
      <c r="J9" s="189"/>
      <c r="K9" s="9"/>
    </row>
    <row r="10" spans="1:31">
      <c r="A10" s="9" t="s">
        <v>101</v>
      </c>
      <c r="B10" s="9"/>
      <c r="C10" s="9"/>
      <c r="D10" s="12">
        <v>0.0472</v>
      </c>
      <c r="E10" s="9"/>
      <c r="F10" s="191"/>
      <c r="G10" s="192"/>
      <c r="H10" s="192"/>
      <c r="I10" s="193"/>
      <c r="J10" s="189"/>
      <c r="K10" s="9"/>
    </row>
    <row r="11" spans="1:31">
      <c r="A11" s="9" t="s">
        <v>102</v>
      </c>
      <c r="B11" s="9"/>
      <c r="C11" s="9"/>
      <c r="D11" s="15">
        <v>0</v>
      </c>
      <c r="E11" s="9"/>
      <c r="F11" s="191"/>
      <c r="G11" s="192"/>
      <c r="H11" s="192"/>
      <c r="I11" s="193"/>
      <c r="J11" s="190"/>
      <c r="K11" s="9"/>
    </row>
    <row r="12" spans="1:31">
      <c r="A12" s="9" t="s">
        <v>103</v>
      </c>
      <c r="B12" s="9"/>
      <c r="C12" s="9"/>
      <c r="D12" s="9"/>
      <c r="E12" s="9"/>
      <c r="F12" s="192"/>
      <c r="G12" s="192"/>
      <c r="H12" s="192"/>
      <c r="I12" s="193"/>
      <c r="J12" s="189"/>
      <c r="K12" s="9"/>
    </row>
    <row r="13" spans="1:31">
      <c r="A13" s="9" t="s">
        <v>104</v>
      </c>
      <c r="B13" s="9"/>
      <c r="C13" s="9"/>
      <c r="D13" s="9"/>
      <c r="E13" s="9"/>
      <c r="F13" s="194"/>
      <c r="G13" s="192"/>
      <c r="H13" s="192"/>
      <c r="I13" s="193"/>
      <c r="J13" s="189"/>
      <c r="K13" s="9"/>
      <c r="M13" s="142"/>
      <c r="N13" s="142"/>
      <c r="O13" s="142"/>
    </row>
    <row r="14" spans="1:31">
      <c r="A14" s="9"/>
      <c r="B14" s="9"/>
      <c r="C14" s="9"/>
      <c r="D14" s="9"/>
      <c r="E14" s="9"/>
      <c r="F14" s="191"/>
      <c r="G14" s="192"/>
      <c r="H14" s="192"/>
      <c r="I14" s="193"/>
      <c r="J14" s="189"/>
      <c r="K14" s="9"/>
      <c r="M14" s="142"/>
      <c r="N14" s="142"/>
      <c r="O14" s="142"/>
    </row>
    <row r="15" spans="1:31">
      <c r="A15" s="18" t="s">
        <v>105</v>
      </c>
      <c r="B15" s="9"/>
      <c r="C15" s="9"/>
      <c r="D15" s="9"/>
      <c r="E15" s="9"/>
      <c r="F15" s="191"/>
      <c r="G15" s="192"/>
      <c r="H15" s="192"/>
      <c r="I15" s="193"/>
      <c r="J15" s="189"/>
      <c r="K15" s="9"/>
      <c r="M15" s="143"/>
      <c r="N15" s="144"/>
      <c r="O15" s="142"/>
    </row>
    <row r="16" spans="1:31">
      <c r="A16" s="9" t="s">
        <v>106</v>
      </c>
      <c r="B16" s="9"/>
      <c r="C16" s="15">
        <v>0.06</v>
      </c>
      <c r="D16" s="9"/>
      <c r="E16" s="9"/>
      <c r="F16" s="191"/>
      <c r="G16" s="192"/>
      <c r="H16" s="192"/>
      <c r="I16" s="193"/>
      <c r="J16" s="189"/>
      <c r="K16" s="9"/>
      <c r="Q16" s="109"/>
    </row>
    <row r="17" spans="1:31">
      <c r="A17" s="9" t="s">
        <v>107</v>
      </c>
      <c r="B17" s="9"/>
      <c r="C17" s="15">
        <v>0.015</v>
      </c>
      <c r="D17" s="9"/>
      <c r="E17" s="9"/>
      <c r="F17" s="9"/>
      <c r="G17" s="9"/>
      <c r="H17" s="9"/>
      <c r="I17" s="9"/>
      <c r="J17" s="29"/>
      <c r="K17" s="29"/>
      <c r="M17" s="311" t="s">
        <v>108</v>
      </c>
      <c r="N17" s="312"/>
      <c r="O17" s="312"/>
      <c r="P17" s="312"/>
      <c r="Q17" s="312"/>
      <c r="R17" s="312"/>
      <c r="S17" s="312"/>
      <c r="T17" s="312"/>
      <c r="U17" s="313"/>
      <c r="V17" s="314" t="s">
        <v>109</v>
      </c>
      <c r="W17" s="315"/>
      <c r="X17" s="315"/>
      <c r="Y17" s="316"/>
      <c r="Z17" s="320" t="s">
        <v>110</v>
      </c>
      <c r="AA17" s="321"/>
      <c r="AB17" s="321"/>
      <c r="AC17" s="309" t="s">
        <v>111</v>
      </c>
      <c r="AD17" s="309"/>
      <c r="AE17" s="309"/>
    </row>
    <row r="18" spans="1:31">
      <c r="A18" s="62">
        <v>1</v>
      </c>
      <c r="B18" s="62">
        <v>2</v>
      </c>
      <c r="C18" s="62">
        <v>3</v>
      </c>
      <c r="D18" s="62">
        <v>4</v>
      </c>
      <c r="E18" s="62">
        <v>5</v>
      </c>
      <c r="F18" s="62">
        <v>6</v>
      </c>
      <c r="G18" s="62">
        <v>7</v>
      </c>
      <c r="H18" s="62">
        <v>8</v>
      </c>
      <c r="I18" s="62">
        <v>9</v>
      </c>
      <c r="J18" s="62">
        <v>10</v>
      </c>
      <c r="K18" s="62">
        <v>11</v>
      </c>
      <c r="L18" s="62">
        <v>12</v>
      </c>
      <c r="M18" s="62">
        <v>13</v>
      </c>
      <c r="N18" s="62">
        <v>14</v>
      </c>
      <c r="O18" s="62">
        <v>15</v>
      </c>
      <c r="P18" s="62">
        <v>16</v>
      </c>
      <c r="Q18" s="62">
        <v>17</v>
      </c>
      <c r="R18" s="62">
        <v>18</v>
      </c>
      <c r="S18" s="62">
        <v>19</v>
      </c>
      <c r="T18" s="62">
        <v>20</v>
      </c>
      <c r="U18" s="62">
        <v>21</v>
      </c>
      <c r="V18" s="62">
        <v>22</v>
      </c>
      <c r="W18" s="62">
        <v>23</v>
      </c>
      <c r="X18" s="62">
        <v>24</v>
      </c>
      <c r="Y18" s="62">
        <v>25</v>
      </c>
      <c r="Z18" s="62">
        <v>26</v>
      </c>
      <c r="AA18" s="62">
        <v>27</v>
      </c>
      <c r="AB18" s="62">
        <v>28</v>
      </c>
      <c r="AC18" s="62">
        <v>29</v>
      </c>
      <c r="AD18" s="62">
        <v>30</v>
      </c>
      <c r="AE18" s="62">
        <v>31</v>
      </c>
    </row>
    <row r="19" spans="1:31" customHeight="1" ht="48" s="61" customFormat="1">
      <c r="A19" s="200" t="s">
        <v>112</v>
      </c>
      <c r="B19" s="200" t="s">
        <v>113</v>
      </c>
      <c r="C19" s="200" t="s">
        <v>114</v>
      </c>
      <c r="D19" s="200" t="s">
        <v>115</v>
      </c>
      <c r="E19" s="200" t="s">
        <v>116</v>
      </c>
      <c r="F19" s="200" t="s">
        <v>117</v>
      </c>
      <c r="G19" s="200" t="s">
        <v>118</v>
      </c>
      <c r="H19" s="201" t="s">
        <v>119</v>
      </c>
      <c r="I19" s="200" t="s">
        <v>120</v>
      </c>
      <c r="J19" s="200" t="s">
        <v>121</v>
      </c>
      <c r="K19" s="200" t="s">
        <v>122</v>
      </c>
      <c r="L19" s="200" t="s">
        <v>123</v>
      </c>
      <c r="M19" s="202" t="s">
        <v>124</v>
      </c>
      <c r="N19" s="202" t="s">
        <v>125</v>
      </c>
      <c r="O19" s="202" t="s">
        <v>126</v>
      </c>
      <c r="P19" s="202" t="s">
        <v>127</v>
      </c>
      <c r="Q19" s="202" t="s">
        <v>54</v>
      </c>
      <c r="R19" s="202" t="s">
        <v>55</v>
      </c>
      <c r="S19" s="202" t="s">
        <v>128</v>
      </c>
      <c r="T19" s="202" t="s">
        <v>129</v>
      </c>
      <c r="U19" s="202" t="s">
        <v>130</v>
      </c>
      <c r="V19" s="203" t="s">
        <v>131</v>
      </c>
      <c r="W19" s="203" t="s">
        <v>132</v>
      </c>
      <c r="X19" s="203" t="s">
        <v>133</v>
      </c>
      <c r="Y19" s="203" t="s">
        <v>134</v>
      </c>
      <c r="Z19" s="204" t="s">
        <v>135</v>
      </c>
      <c r="AA19" s="205" t="s">
        <v>136</v>
      </c>
      <c r="AB19" s="205" t="s">
        <v>137</v>
      </c>
      <c r="AC19" s="206" t="s">
        <v>138</v>
      </c>
      <c r="AD19" s="206" t="s">
        <v>139</v>
      </c>
      <c r="AE19" s="207" t="s">
        <v>140</v>
      </c>
    </row>
    <row r="20" spans="1:31">
      <c r="A20" s="208" t="s">
        <v>141</v>
      </c>
      <c r="B20" s="208">
        <v>61</v>
      </c>
      <c r="C20" s="209">
        <v>1.076316774771</v>
      </c>
      <c r="D20" s="210">
        <f>$D$9+C20*$D$10</f>
        <v>0.05900215176919</v>
      </c>
      <c r="E20" s="210">
        <v>0.56337648765044</v>
      </c>
      <c r="F20" s="210">
        <v>0.57736350263471</v>
      </c>
      <c r="G20" s="211">
        <f>$D$9+VLOOKUP(F20,$B$135:$D$141,3)+$D$11</f>
        <v>0.02888</v>
      </c>
      <c r="H20" s="212">
        <v>0.033514084013353</v>
      </c>
      <c r="I20" s="210">
        <f>IF($A$137="Yes",G20*(1-$A$138),G20*(1-H20))</f>
        <v>0.0210824</v>
      </c>
      <c r="J20" s="211">
        <f>1-E20</f>
        <v>0.43662351234956</v>
      </c>
      <c r="K20" s="210">
        <f>D20*(1-J20)+I20*J20</f>
        <v>0.042445496564303</v>
      </c>
      <c r="L20" s="210">
        <f>(1+K20)*((1+$C$16)/(1+$C$17))-1</f>
        <v>0.088662291978484</v>
      </c>
      <c r="M20" s="211">
        <f>J20/E20</f>
        <v>0.77501195367682</v>
      </c>
      <c r="N20" s="213">
        <f>C20/(1+(1-O20)*M20)</f>
        <v>0.68740908594141</v>
      </c>
      <c r="O20" s="214">
        <f>1-I20/G20</f>
        <v>0.27</v>
      </c>
      <c r="P20" s="215">
        <f>G20*(1-O20)</f>
        <v>0.0210824</v>
      </c>
      <c r="Q20" s="215">
        <f>$D$9+N20*'Prima de mercado'!$J$3</f>
        <v>0.039426800085761</v>
      </c>
      <c r="R20" s="215">
        <f>$D$9+C20*'Prima de mercado'!$J$3</f>
        <v>0.057093634725086</v>
      </c>
      <c r="S20" s="215">
        <f>Q20-P20</f>
        <v>0.018344400085761</v>
      </c>
      <c r="T20" s="215">
        <f>C20*'Prima de mercado'!$J$3</f>
        <v>0.048893634725086</v>
      </c>
      <c r="U20" s="215">
        <f>VLOOKUP(F20,$B$135:$D$141,3)</f>
        <v>0.02068</v>
      </c>
      <c r="V20" s="216">
        <f>'Cálculo del Rf'!$B$28+N20*'Prima de mercado'!$J$3</f>
        <v>0.032826800085761</v>
      </c>
      <c r="W20" s="215">
        <f>('Cálculo del Rf'!$B$28+U20)*(1-O20)</f>
        <v>0.0162644</v>
      </c>
      <c r="X20" s="215">
        <f>V20-W20</f>
        <v>0.016562400085761</v>
      </c>
      <c r="Y20" s="215">
        <f>'Cálculo del Rf'!$B$28+C20*'Prima de mercado'!$J$3</f>
        <v>0.050493634725086</v>
      </c>
      <c r="Z20" s="211">
        <f>Koa_emercountry_sec_10!$C$19</f>
        <v>0.295</v>
      </c>
      <c r="AA20" s="217">
        <f>N20*(1+(1-Z20)*Koa_emercountry_sec_10!$C$8)</f>
        <v>0.78433376705915</v>
      </c>
      <c r="AB20" s="215">
        <f>AA20*'Prima de mercado'!$J$3</f>
        <v>0.035629778897853</v>
      </c>
      <c r="AC20" s="215">
        <f>Koa_emercountry_sec!$C$19</f>
        <v>0.295</v>
      </c>
      <c r="AD20" s="218">
        <f>N20*(1+(1-AC20)*Koa_emercountry_sec!$C$8)</f>
        <v>0.78433376705915</v>
      </c>
      <c r="AE20" s="219">
        <f>AD20*'Prima de mercado'!$J$3</f>
        <v>0.035629778897853</v>
      </c>
    </row>
    <row r="21" spans="1:31">
      <c r="A21" s="220" t="s">
        <v>142</v>
      </c>
      <c r="B21" s="220">
        <v>72</v>
      </c>
      <c r="C21" s="221">
        <v>1.0654116800939</v>
      </c>
      <c r="D21" s="222">
        <f>$D$9+C21*$D$10</f>
        <v>0.058487431300431</v>
      </c>
      <c r="E21" s="222">
        <v>0.75160146676631</v>
      </c>
      <c r="F21" s="222">
        <v>0.34892933167879</v>
      </c>
      <c r="G21" s="223">
        <f>$D$9+VLOOKUP(F21,$B$135:$D$141,3)+$D$11</f>
        <v>0.0247</v>
      </c>
      <c r="H21" s="224">
        <v>0.073671102897956</v>
      </c>
      <c r="I21" s="222">
        <f>IF($A$137="Yes",G21*(1-$A$138),G21*(1-H21))</f>
        <v>0.018031</v>
      </c>
      <c r="J21" s="223">
        <f>1-E21</f>
        <v>0.24839853323369</v>
      </c>
      <c r="K21" s="222">
        <f>D21*(1-J21)+I21*J21</f>
        <v>0.048438113105534</v>
      </c>
      <c r="L21" s="222">
        <f>(1+K21)*((1+$C$16)/(1+$C$17))-1</f>
        <v>0.094920591026469</v>
      </c>
      <c r="M21" s="223">
        <f>J21/E21</f>
        <v>0.33049234762992</v>
      </c>
      <c r="N21" s="213">
        <f>C21/(1+(1-O21)*M21)</f>
        <v>0.85833119835772</v>
      </c>
      <c r="O21" s="225">
        <f>1-I21/G21</f>
        <v>0.27</v>
      </c>
      <c r="P21" s="215">
        <f>G21*(1-O21)</f>
        <v>0.018031</v>
      </c>
      <c r="Q21" s="215">
        <f>$D$9+N21*'Prima de mercado'!$J$3</f>
        <v>0.04719124595041</v>
      </c>
      <c r="R21" s="215">
        <f>$D$9+C21*'Prima de mercado'!$J$3</f>
        <v>0.056598251090562</v>
      </c>
      <c r="S21" s="215">
        <f>Q21-P21</f>
        <v>0.02916024595041</v>
      </c>
      <c r="T21" s="215">
        <f>C21*'Prima de mercado'!$J$3</f>
        <v>0.048398251090562</v>
      </c>
      <c r="U21" s="215">
        <f>VLOOKUP(F21,$B$135:$D$141,3)</f>
        <v>0.0165</v>
      </c>
      <c r="V21" s="216">
        <f>'Cálculo del Rf'!$B$28+N21*'Prima de mercado'!$J$3</f>
        <v>0.04059124595041</v>
      </c>
      <c r="W21" s="215">
        <f>('Cálculo del Rf'!$B$28+U21)*(1-O21)</f>
        <v>0.013213</v>
      </c>
      <c r="X21" s="215">
        <f>V21-W21</f>
        <v>0.02737824595041</v>
      </c>
      <c r="Y21" s="215">
        <f>'Cálculo del Rf'!$B$28+C21*'Prima de mercado'!$J$3</f>
        <v>0.049998251090562</v>
      </c>
      <c r="Z21" s="223">
        <f>Koa_emercountry_sec_10!$C$19</f>
        <v>0.295</v>
      </c>
      <c r="AA21" s="217">
        <f>N21*(1+(1-Z21)*Koa_emercountry_sec_10!$C$8)</f>
        <v>0.97935589732616</v>
      </c>
      <c r="AB21" s="215">
        <f>AA21*'Prima de mercado'!$J$3</f>
        <v>0.044489011629418</v>
      </c>
      <c r="AC21" s="226">
        <f>Koa_emercountry_sec!$C$19</f>
        <v>0.295</v>
      </c>
      <c r="AD21" s="218">
        <f>N21*(1+(1-AC21)*Koa_emercountry_sec!$C$8)</f>
        <v>0.97935589732616</v>
      </c>
      <c r="AE21" s="219">
        <f>AD21*'Prima de mercado'!$J$3</f>
        <v>0.044489011629418</v>
      </c>
    </row>
    <row r="22" spans="1:31">
      <c r="A22" s="208" t="s">
        <v>143</v>
      </c>
      <c r="B22" s="208">
        <v>17</v>
      </c>
      <c r="C22" s="209">
        <v>1.6081637004839</v>
      </c>
      <c r="D22" s="210">
        <f>$D$9+C22*$D$10</f>
        <v>0.084105326662839</v>
      </c>
      <c r="E22" s="210">
        <v>0.38261512620093</v>
      </c>
      <c r="F22" s="210">
        <v>0.4615078958344</v>
      </c>
      <c r="G22" s="211">
        <f>$D$9+VLOOKUP(F22,$B$135:$D$141,3)+$D$11</f>
        <v>0.02888</v>
      </c>
      <c r="H22" s="212">
        <v>0.060034407296639</v>
      </c>
      <c r="I22" s="210">
        <f>IF($A$137="Yes",G22*(1-$A$138),G22*(1-H22))</f>
        <v>0.0210824</v>
      </c>
      <c r="J22" s="211">
        <f>1-E22</f>
        <v>0.61738487379907</v>
      </c>
      <c r="K22" s="210">
        <f>D22*(1-J22)+I22*J22</f>
        <v>0.045195925038654</v>
      </c>
      <c r="L22" s="210">
        <f>(1+K22)*((1+$C$16)/(1+$C$17))-1</f>
        <v>0.091534660631501</v>
      </c>
      <c r="M22" s="211">
        <f>J22/E22</f>
        <v>1.6135924366849</v>
      </c>
      <c r="N22" s="213">
        <f>C22/(1+(1-O22)*M22)</f>
        <v>0.7383934534643</v>
      </c>
      <c r="O22" s="214">
        <f>1-I22/G22</f>
        <v>0.27</v>
      </c>
      <c r="P22" s="215">
        <f>G22*(1-O22)</f>
        <v>0.0210824</v>
      </c>
      <c r="Q22" s="215">
        <f>$D$9+N22*'Prima de mercado'!$J$3</f>
        <v>0.041742857124716</v>
      </c>
      <c r="R22" s="215">
        <f>$D$9+C22*'Prima de mercado'!$J$3</f>
        <v>0.081253742534424</v>
      </c>
      <c r="S22" s="215">
        <f>Q22-P22</f>
        <v>0.020660457124716</v>
      </c>
      <c r="T22" s="215">
        <f>C22*'Prima de mercado'!$J$3</f>
        <v>0.073053742534424</v>
      </c>
      <c r="U22" s="215">
        <f>VLOOKUP(F22,$B$135:$D$141,3)</f>
        <v>0.02068</v>
      </c>
      <c r="V22" s="216">
        <f>'Cálculo del Rf'!$B$28+N22*'Prima de mercado'!$J$3</f>
        <v>0.035142857124716</v>
      </c>
      <c r="W22" s="215">
        <f>('Cálculo del Rf'!$B$28+U22)*(1-O22)</f>
        <v>0.0162644</v>
      </c>
      <c r="X22" s="215">
        <f>V22-W22</f>
        <v>0.018878457124716</v>
      </c>
      <c r="Y22" s="215">
        <f>'Cálculo del Rf'!$B$28+C22*'Prima de mercado'!$J$3</f>
        <v>0.074653742534424</v>
      </c>
      <c r="Z22" s="211">
        <f>Koa_emercountry_sec_10!$C$19</f>
        <v>0.295</v>
      </c>
      <c r="AA22" s="217">
        <f>N22*(1+(1-Z22)*Koa_emercountry_sec_10!$C$8)</f>
        <v>0.84250693040276</v>
      </c>
      <c r="AB22" s="215">
        <f>AA22*'Prima de mercado'!$J$3</f>
        <v>0.038272399979301</v>
      </c>
      <c r="AC22" s="215">
        <f>Koa_emercountry_sec!$C$19</f>
        <v>0.295</v>
      </c>
      <c r="AD22" s="218">
        <f>N22*(1+(1-AC22)*Koa_emercountry_sec!$C$8)</f>
        <v>0.84250693040276</v>
      </c>
      <c r="AE22" s="219">
        <f>AD22*'Prima de mercado'!$J$3</f>
        <v>0.038272399979301</v>
      </c>
    </row>
    <row r="23" spans="1:31">
      <c r="A23" s="220" t="s">
        <v>144</v>
      </c>
      <c r="B23" s="220">
        <v>51</v>
      </c>
      <c r="C23" s="221">
        <v>1.0982186127659</v>
      </c>
      <c r="D23" s="222">
        <f>$D$9+C23*$D$10</f>
        <v>0.06003591852255</v>
      </c>
      <c r="E23" s="222">
        <v>0.71741636041818</v>
      </c>
      <c r="F23" s="222">
        <v>0.47843594876574</v>
      </c>
      <c r="G23" s="223">
        <f>$D$9+VLOOKUP(F23,$B$135:$D$141,3)+$D$11</f>
        <v>0.02888</v>
      </c>
      <c r="H23" s="224">
        <v>0.047534812037971</v>
      </c>
      <c r="I23" s="222">
        <f>IF($A$137="Yes",G23*(1-$A$138),G23*(1-H23))</f>
        <v>0.0210824</v>
      </c>
      <c r="J23" s="223">
        <f>1-E23</f>
        <v>0.28258363958182</v>
      </c>
      <c r="K23" s="222">
        <f>D23*(1-J23)+I23*J23</f>
        <v>0.04902829148393</v>
      </c>
      <c r="L23" s="222">
        <f>(1+K23)*((1+$C$16)/(1+$C$17))-1</f>
        <v>0.095536934948735</v>
      </c>
      <c r="M23" s="223">
        <f>J23/E23</f>
        <v>0.39389071001545</v>
      </c>
      <c r="N23" s="213">
        <f>C23/(1+(1-O23)*M23)</f>
        <v>0.85295868598676</v>
      </c>
      <c r="O23" s="225">
        <f>1-I23/G23</f>
        <v>0.27</v>
      </c>
      <c r="P23" s="215">
        <f>G23*(1-O23)</f>
        <v>0.0210824</v>
      </c>
      <c r="Q23" s="215">
        <f>$D$9+N23*'Prima de mercado'!$J$3</f>
        <v>0.046947189866198</v>
      </c>
      <c r="R23" s="215">
        <f>$D$9+C23*'Prima de mercado'!$J$3</f>
        <v>0.058088565299274</v>
      </c>
      <c r="S23" s="215">
        <f>Q23-P23</f>
        <v>0.025864789866198</v>
      </c>
      <c r="T23" s="215">
        <f>C23*'Prima de mercado'!$J$3</f>
        <v>0.049888565299274</v>
      </c>
      <c r="U23" s="215">
        <f>VLOOKUP(F23,$B$135:$D$141,3)</f>
        <v>0.02068</v>
      </c>
      <c r="V23" s="216">
        <f>'Cálculo del Rf'!$B$28+N23*'Prima de mercado'!$J$3</f>
        <v>0.040347189866198</v>
      </c>
      <c r="W23" s="215">
        <f>('Cálculo del Rf'!$B$28+U23)*(1-O23)</f>
        <v>0.0162644</v>
      </c>
      <c r="X23" s="215">
        <f>V23-W23</f>
        <v>0.024082789866198</v>
      </c>
      <c r="Y23" s="215">
        <f>'Cálculo del Rf'!$B$28+C23*'Prima de mercado'!$J$3</f>
        <v>0.051488565299274</v>
      </c>
      <c r="Z23" s="223">
        <f>Koa_emercountry_sec_10!$C$19</f>
        <v>0.295</v>
      </c>
      <c r="AA23" s="217">
        <f>N23*(1+(1-Z23)*Koa_emercountry_sec_10!$C$8)</f>
        <v>0.97322586071089</v>
      </c>
      <c r="AB23" s="215">
        <f>AA23*'Prima de mercado'!$J$3</f>
        <v>0.044210543637332</v>
      </c>
      <c r="AC23" s="226">
        <f>Koa_emercountry_sec!$C$19</f>
        <v>0.295</v>
      </c>
      <c r="AD23" s="218">
        <f>N23*(1+(1-AC23)*Koa_emercountry_sec!$C$8)</f>
        <v>0.97322586071089</v>
      </c>
      <c r="AE23" s="219">
        <f>AD23*'Prima de mercado'!$J$3</f>
        <v>0.044210543637332</v>
      </c>
    </row>
    <row r="24" spans="1:31">
      <c r="A24" s="208" t="s">
        <v>145</v>
      </c>
      <c r="B24" s="208">
        <v>19</v>
      </c>
      <c r="C24" s="209">
        <v>1.2828255283086</v>
      </c>
      <c r="D24" s="210">
        <f>$D$9+C24*$D$10</f>
        <v>0.068749364936166</v>
      </c>
      <c r="E24" s="210">
        <v>0.72115930095386</v>
      </c>
      <c r="F24" s="210">
        <v>0.45236964186803</v>
      </c>
      <c r="G24" s="211">
        <f>$D$9+VLOOKUP(F24,$B$135:$D$141,3)+$D$11</f>
        <v>0.02888</v>
      </c>
      <c r="H24" s="212">
        <v>0.078599095977715</v>
      </c>
      <c r="I24" s="210">
        <f>IF($A$137="Yes",G24*(1-$A$138),G24*(1-H24))</f>
        <v>0.0210824</v>
      </c>
      <c r="J24" s="211">
        <f>1-E24</f>
        <v>0.27884069904614</v>
      </c>
      <c r="K24" s="210">
        <f>D24*(1-J24)+I24*J24</f>
        <v>0.055457875111957</v>
      </c>
      <c r="L24" s="210">
        <f>(1+K24)*((1+$C$16)/(1+$C$17))-1</f>
        <v>0.10225157400855</v>
      </c>
      <c r="M24" s="211">
        <f>J24/E24</f>
        <v>0.38665617801411</v>
      </c>
      <c r="N24" s="213">
        <f>C24/(1+(1-O24)*M24)</f>
        <v>1.0004418127335</v>
      </c>
      <c r="O24" s="214">
        <f>1-I24/G24</f>
        <v>0.27</v>
      </c>
      <c r="P24" s="215">
        <f>G24*(1-O24)</f>
        <v>0.0210824</v>
      </c>
      <c r="Q24" s="215">
        <f>$D$9+N24*'Prima de mercado'!$J$3</f>
        <v>0.053646877445448</v>
      </c>
      <c r="R24" s="215">
        <f>$D$9+C24*'Prima de mercado'!$J$3</f>
        <v>0.066474668078532</v>
      </c>
      <c r="S24" s="215">
        <f>Q24-P24</f>
        <v>0.032564477445448</v>
      </c>
      <c r="T24" s="215">
        <f>C24*'Prima de mercado'!$J$3</f>
        <v>0.058274668078532</v>
      </c>
      <c r="U24" s="215">
        <f>VLOOKUP(F24,$B$135:$D$141,3)</f>
        <v>0.02068</v>
      </c>
      <c r="V24" s="216">
        <f>'Cálculo del Rf'!$B$28+N24*'Prima de mercado'!$J$3</f>
        <v>0.047046877445448</v>
      </c>
      <c r="W24" s="215">
        <f>('Cálculo del Rf'!$B$28+U24)*(1-O24)</f>
        <v>0.0162644</v>
      </c>
      <c r="X24" s="215">
        <f>V24-W24</f>
        <v>0.030782477445448</v>
      </c>
      <c r="Y24" s="215">
        <f>'Cálculo del Rf'!$B$28+C24*'Prima de mercado'!$J$3</f>
        <v>0.059874668078532</v>
      </c>
      <c r="Z24" s="211">
        <f>Koa_emercountry_sec_10!$C$19</f>
        <v>0.295</v>
      </c>
      <c r="AA24" s="217">
        <f>N24*(1+(1-Z24)*Koa_emercountry_sec_10!$C$8)</f>
        <v>1.141504108329</v>
      </c>
      <c r="AB24" s="215">
        <f>AA24*'Prima de mercado'!$J$3</f>
        <v>0.051854887165256</v>
      </c>
      <c r="AC24" s="215">
        <f>Koa_emercountry_sec!$C$19</f>
        <v>0.295</v>
      </c>
      <c r="AD24" s="218">
        <f>N24*(1+(1-AC24)*Koa_emercountry_sec!$C$8)</f>
        <v>1.141504108329</v>
      </c>
      <c r="AE24" s="219">
        <f>AD24*'Prima de mercado'!$J$3</f>
        <v>0.051854887165256</v>
      </c>
    </row>
    <row r="25" spans="1:31">
      <c r="A25" s="220" t="s">
        <v>146</v>
      </c>
      <c r="B25" s="220">
        <v>52</v>
      </c>
      <c r="C25" s="221">
        <v>1.2034979086361</v>
      </c>
      <c r="D25" s="222">
        <f>$D$9+C25*$D$10</f>
        <v>0.065005101287624</v>
      </c>
      <c r="E25" s="222">
        <v>0.80404545450373</v>
      </c>
      <c r="F25" s="222">
        <v>0.43164927127685</v>
      </c>
      <c r="G25" s="223">
        <f>$D$9+VLOOKUP(F25,$B$135:$D$141,3)+$D$11</f>
        <v>0.02888</v>
      </c>
      <c r="H25" s="224">
        <v>0.07353818211464</v>
      </c>
      <c r="I25" s="222">
        <f>IF($A$137="Yes",G25*(1-$A$138),G25*(1-H25))</f>
        <v>0.0210824</v>
      </c>
      <c r="J25" s="223">
        <f>1-E25</f>
        <v>0.19595454549627</v>
      </c>
      <c r="K25" s="222">
        <f>D25*(1-J25)+I25*J25</f>
        <v>0.056398248319839</v>
      </c>
      <c r="L25" s="222">
        <f>(1+K25)*((1+$C$16)/(1+$C$17))-1</f>
        <v>0.10323363863944</v>
      </c>
      <c r="M25" s="223">
        <f>J25/E25</f>
        <v>0.24371078077572</v>
      </c>
      <c r="N25" s="213">
        <f>C25/(1+(1-O25)*M25)</f>
        <v>1.02172412427</v>
      </c>
      <c r="O25" s="225">
        <f>1-I25/G25</f>
        <v>0.27</v>
      </c>
      <c r="P25" s="215">
        <f>G25*(1-O25)</f>
        <v>0.0210824</v>
      </c>
      <c r="Q25" s="215">
        <f>$D$9+N25*'Prima de mercado'!$J$3</f>
        <v>0.054613664910586</v>
      </c>
      <c r="R25" s="215">
        <f>$D$9+C25*'Prima de mercado'!$J$3</f>
        <v>0.062871067585822</v>
      </c>
      <c r="S25" s="215">
        <f>Q25-P25</f>
        <v>0.033531264910586</v>
      </c>
      <c r="T25" s="215">
        <f>C25*'Prima de mercado'!$J$3</f>
        <v>0.054671067585822</v>
      </c>
      <c r="U25" s="215">
        <f>VLOOKUP(F25,$B$135:$D$141,3)</f>
        <v>0.02068</v>
      </c>
      <c r="V25" s="216">
        <f>'Cálculo del Rf'!$B$28+N25*'Prima de mercado'!$J$3</f>
        <v>0.048013664910586</v>
      </c>
      <c r="W25" s="215">
        <f>('Cálculo del Rf'!$B$28+U25)*(1-O25)</f>
        <v>0.0162644</v>
      </c>
      <c r="X25" s="215">
        <f>V25-W25</f>
        <v>0.031749264910586</v>
      </c>
      <c r="Y25" s="215">
        <f>'Cálculo del Rf'!$B$28+C25*'Prima de mercado'!$J$3</f>
        <v>0.056271067585822</v>
      </c>
      <c r="Z25" s="223">
        <f>Koa_emercountry_sec_10!$C$19</f>
        <v>0.295</v>
      </c>
      <c r="AA25" s="217">
        <f>N25*(1+(1-Z25)*Koa_emercountry_sec_10!$C$8)</f>
        <v>1.165787225792</v>
      </c>
      <c r="AB25" s="215">
        <f>AA25*'Prima de mercado'!$J$3</f>
        <v>0.052957991662979</v>
      </c>
      <c r="AC25" s="226">
        <f>Koa_emercountry_sec!$C$19</f>
        <v>0.295</v>
      </c>
      <c r="AD25" s="218">
        <f>N25*(1+(1-AC25)*Koa_emercountry_sec!$C$8)</f>
        <v>1.165787225792</v>
      </c>
      <c r="AE25" s="219">
        <f>AD25*'Prima de mercado'!$J$3</f>
        <v>0.052957991662979</v>
      </c>
    </row>
    <row r="26" spans="1:31">
      <c r="A26" s="208" t="s">
        <v>147</v>
      </c>
      <c r="B26" s="208">
        <v>23</v>
      </c>
      <c r="C26" s="209">
        <v>0.77826387505712</v>
      </c>
      <c r="D26" s="210">
        <f>$D$9+C26*$D$10</f>
        <v>0.044934054902696</v>
      </c>
      <c r="E26" s="210">
        <v>0.81033337297399</v>
      </c>
      <c r="F26" s="210">
        <v>0.37007991589512</v>
      </c>
      <c r="G26" s="211">
        <f>$D$9+VLOOKUP(F26,$B$135:$D$141,3)+$D$11</f>
        <v>0.0247</v>
      </c>
      <c r="H26" s="212">
        <v>0.05328919908274</v>
      </c>
      <c r="I26" s="210">
        <f>IF($A$137="Yes",G26*(1-$A$138),G26*(1-H26))</f>
        <v>0.018031</v>
      </c>
      <c r="J26" s="211">
        <f>1-E26</f>
        <v>0.18966662702601</v>
      </c>
      <c r="K26" s="210">
        <f>D26*(1-J26)+I26*J26</f>
        <v>0.039831443222606</v>
      </c>
      <c r="L26" s="210">
        <f>(1+K26)*((1+$C$16)/(1+$C$17))-1</f>
        <v>0.085932344646268</v>
      </c>
      <c r="M26" s="211">
        <f>J26/E26</f>
        <v>0.23405999722055</v>
      </c>
      <c r="N26" s="213">
        <f>C26/(1+(1-O26)*M26)</f>
        <v>0.66469206444488</v>
      </c>
      <c r="O26" s="214">
        <f>1-I26/G26</f>
        <v>0.27</v>
      </c>
      <c r="P26" s="215">
        <f>G26*(1-O26)</f>
        <v>0.018031</v>
      </c>
      <c r="Q26" s="215">
        <f>$D$9+N26*'Prima de mercado'!$J$3</f>
        <v>0.038394838327727</v>
      </c>
      <c r="R26" s="215">
        <f>$D$9+C26*'Prima de mercado'!$J$3</f>
        <v>0.043554043083523</v>
      </c>
      <c r="S26" s="215">
        <f>Q26-P26</f>
        <v>0.020363838327728</v>
      </c>
      <c r="T26" s="215">
        <f>C26*'Prima de mercado'!$J$3</f>
        <v>0.035354043083523</v>
      </c>
      <c r="U26" s="215">
        <f>VLOOKUP(F26,$B$135:$D$141,3)</f>
        <v>0.0165</v>
      </c>
      <c r="V26" s="216">
        <f>'Cálculo del Rf'!$B$28+N26*'Prima de mercado'!$J$3</f>
        <v>0.031794838327727</v>
      </c>
      <c r="W26" s="215">
        <f>('Cálculo del Rf'!$B$28+U26)*(1-O26)</f>
        <v>0.013213</v>
      </c>
      <c r="X26" s="215">
        <f>V26-W26</f>
        <v>0.018581838327727</v>
      </c>
      <c r="Y26" s="215">
        <f>'Cálculo del Rf'!$B$28+C26*'Prima de mercado'!$J$3</f>
        <v>0.036954043083523</v>
      </c>
      <c r="Z26" s="211">
        <f>Koa_emercountry_sec_10!$C$19</f>
        <v>0.295</v>
      </c>
      <c r="AA26" s="217">
        <f>N26*(1+(1-Z26)*Koa_emercountry_sec_10!$C$8)</f>
        <v>0.75841364553161</v>
      </c>
      <c r="AB26" s="215">
        <f>AA26*'Prima de mercado'!$J$3</f>
        <v>0.034452310531937</v>
      </c>
      <c r="AC26" s="215">
        <f>Koa_emercountry_sec!$C$19</f>
        <v>0.295</v>
      </c>
      <c r="AD26" s="218">
        <f>N26*(1+(1-AC26)*Koa_emercountry_sec!$C$8)</f>
        <v>0.75841364553161</v>
      </c>
      <c r="AE26" s="219">
        <f>AD26*'Prima de mercado'!$J$3</f>
        <v>0.034452310531937</v>
      </c>
    </row>
    <row r="27" spans="1:31">
      <c r="A27" s="220" t="s">
        <v>148</v>
      </c>
      <c r="B27" s="220">
        <v>41</v>
      </c>
      <c r="C27" s="221">
        <v>0.79126084460435</v>
      </c>
      <c r="D27" s="222">
        <f>$D$9+C27*$D$10</f>
        <v>0.045547511865325</v>
      </c>
      <c r="E27" s="222">
        <v>0.82236411478338</v>
      </c>
      <c r="F27" s="222">
        <v>0.49695045723951</v>
      </c>
      <c r="G27" s="223">
        <f>$D$9+VLOOKUP(F27,$B$135:$D$141,3)+$D$11</f>
        <v>0.02888</v>
      </c>
      <c r="H27" s="224">
        <v>0.033221394265207</v>
      </c>
      <c r="I27" s="222">
        <f>IF($A$137="Yes",G27*(1-$A$138),G27*(1-H27))</f>
        <v>0.0210824</v>
      </c>
      <c r="J27" s="223">
        <f>1-E27</f>
        <v>0.17763588521662</v>
      </c>
      <c r="K27" s="222">
        <f>D27*(1-J27)+I27*J27</f>
        <v>0.041201630062205</v>
      </c>
      <c r="L27" s="222">
        <f>(1+K27)*((1+$C$16)/(1+$C$17))-1</f>
        <v>0.087363278685652</v>
      </c>
      <c r="M27" s="223">
        <f>J27/E27</f>
        <v>0.2160063675242</v>
      </c>
      <c r="N27" s="213">
        <f>C27/(1+(1-O27)*M27)</f>
        <v>0.6834856502341</v>
      </c>
      <c r="O27" s="225">
        <f>1-I27/G27</f>
        <v>0.27</v>
      </c>
      <c r="P27" s="215">
        <f>G27*(1-O27)</f>
        <v>0.0210824</v>
      </c>
      <c r="Q27" s="215">
        <f>$D$9+N27*'Prima de mercado'!$J$3</f>
        <v>0.039248570927917</v>
      </c>
      <c r="R27" s="215">
        <f>$D$9+C27*'Prima de mercado'!$J$3</f>
        <v>0.044144453914676</v>
      </c>
      <c r="S27" s="215">
        <f>Q27-P27</f>
        <v>0.018166170927917</v>
      </c>
      <c r="T27" s="215">
        <f>C27*'Prima de mercado'!$J$3</f>
        <v>0.035944453914676</v>
      </c>
      <c r="U27" s="215">
        <f>VLOOKUP(F27,$B$135:$D$141,3)</f>
        <v>0.02068</v>
      </c>
      <c r="V27" s="216">
        <f>'Cálculo del Rf'!$B$28+N27*'Prima de mercado'!$J$3</f>
        <v>0.032648570927917</v>
      </c>
      <c r="W27" s="215">
        <f>('Cálculo del Rf'!$B$28+U27)*(1-O27)</f>
        <v>0.0162644</v>
      </c>
      <c r="X27" s="215">
        <f>V27-W27</f>
        <v>0.016384170927917</v>
      </c>
      <c r="Y27" s="215">
        <f>'Cálculo del Rf'!$B$28+C27*'Prima de mercado'!$J$3</f>
        <v>0.037544453914676</v>
      </c>
      <c r="Z27" s="223">
        <f>Koa_emercountry_sec_10!$C$19</f>
        <v>0.295</v>
      </c>
      <c r="AA27" s="217">
        <f>N27*(1+(1-Z27)*Koa_emercountry_sec_10!$C$8)</f>
        <v>0.77985712691711</v>
      </c>
      <c r="AB27" s="215">
        <f>AA27*'Prima de mercado'!$J$3</f>
        <v>0.035426419428753</v>
      </c>
      <c r="AC27" s="226">
        <f>Koa_emercountry_sec!$C$19</f>
        <v>0.295</v>
      </c>
      <c r="AD27" s="218">
        <f>N27*(1+(1-AC27)*Koa_emercountry_sec!$C$8)</f>
        <v>0.77985712691711</v>
      </c>
      <c r="AE27" s="219">
        <f>AD27*'Prima de mercado'!$J$3</f>
        <v>0.035426419428753</v>
      </c>
    </row>
    <row r="28" spans="1:31">
      <c r="A28" s="208" t="s">
        <v>149</v>
      </c>
      <c r="B28" s="208">
        <v>29</v>
      </c>
      <c r="C28" s="209">
        <v>1.12903999142</v>
      </c>
      <c r="D28" s="210">
        <f>$D$9+C28*$D$10</f>
        <v>0.061490687595026</v>
      </c>
      <c r="E28" s="210">
        <v>0.45102245560039</v>
      </c>
      <c r="F28" s="210">
        <v>0.45557616657732</v>
      </c>
      <c r="G28" s="211">
        <f>$D$9+VLOOKUP(F28,$B$135:$D$141,3)+$D$11</f>
        <v>0.02888</v>
      </c>
      <c r="H28" s="212">
        <v>0.092576173648414</v>
      </c>
      <c r="I28" s="210">
        <f>IF($A$137="Yes",G28*(1-$A$138),G28*(1-H28))</f>
        <v>0.0210824</v>
      </c>
      <c r="J28" s="211">
        <f>1-E28</f>
        <v>0.54897754439961</v>
      </c>
      <c r="K28" s="210">
        <f>D28*(1-J28)+I28*J28</f>
        <v>0.039307445097716</v>
      </c>
      <c r="L28" s="210">
        <f>(1+K28)*((1+$C$16)/(1+$C$17))-1</f>
        <v>0.085385115077417</v>
      </c>
      <c r="M28" s="211">
        <f>J28/E28</f>
        <v>1.2171845050793</v>
      </c>
      <c r="N28" s="213">
        <f>C28/(1+(1-O28)*M28)</f>
        <v>0.59783599412335</v>
      </c>
      <c r="O28" s="214">
        <f>1-I28/G28</f>
        <v>0.27</v>
      </c>
      <c r="P28" s="215">
        <f>G28*(1-O28)</f>
        <v>0.0210824</v>
      </c>
      <c r="Q28" s="215">
        <f>$D$9+N28*'Prima de mercado'!$J$3</f>
        <v>0.03535778050416</v>
      </c>
      <c r="R28" s="215">
        <f>$D$9+C28*'Prima de mercado'!$J$3</f>
        <v>0.059488682128225</v>
      </c>
      <c r="S28" s="215">
        <f>Q28-P28</f>
        <v>0.01427538050416</v>
      </c>
      <c r="T28" s="215">
        <f>C28*'Prima de mercado'!$J$3</f>
        <v>0.051288682128225</v>
      </c>
      <c r="U28" s="215">
        <f>VLOOKUP(F28,$B$135:$D$141,3)</f>
        <v>0.02068</v>
      </c>
      <c r="V28" s="216">
        <f>'Cálculo del Rf'!$B$28+N28*'Prima de mercado'!$J$3</f>
        <v>0.02875778050416</v>
      </c>
      <c r="W28" s="215">
        <f>('Cálculo del Rf'!$B$28+U28)*(1-O28)</f>
        <v>0.0162644</v>
      </c>
      <c r="X28" s="215">
        <f>V28-W28</f>
        <v>0.01249338050416</v>
      </c>
      <c r="Y28" s="215">
        <f>'Cálculo del Rf'!$B$28+C28*'Prima de mercado'!$J$3</f>
        <v>0.052888682128225</v>
      </c>
      <c r="Z28" s="211">
        <f>Koa_emercountry_sec_10!$C$19</f>
        <v>0.295</v>
      </c>
      <c r="AA28" s="217">
        <f>N28*(1+(1-Z28)*Koa_emercountry_sec_10!$C$8)</f>
        <v>0.68213086929474</v>
      </c>
      <c r="AB28" s="215">
        <f>AA28*'Prima de mercado'!$J$3</f>
        <v>0.030987027555246</v>
      </c>
      <c r="AC28" s="215">
        <f>Koa_emercountry_sec!$C$19</f>
        <v>0.295</v>
      </c>
      <c r="AD28" s="218">
        <f>N28*(1+(1-AC28)*Koa_emercountry_sec!$C$8)</f>
        <v>0.68213086929474</v>
      </c>
      <c r="AE28" s="219">
        <f>AD28*'Prima de mercado'!$J$3</f>
        <v>0.030987027555246</v>
      </c>
    </row>
    <row r="29" spans="1:31">
      <c r="A29" s="220" t="s">
        <v>150</v>
      </c>
      <c r="B29" s="220">
        <v>39</v>
      </c>
      <c r="C29" s="221">
        <v>1.131838174128</v>
      </c>
      <c r="D29" s="222">
        <f>$D$9+C29*$D$10</f>
        <v>0.061622761818842</v>
      </c>
      <c r="E29" s="222">
        <v>0.31360102644802</v>
      </c>
      <c r="F29" s="222">
        <v>0.3590279319866</v>
      </c>
      <c r="G29" s="223">
        <f>$D$9+VLOOKUP(F29,$B$135:$D$141,3)+$D$11</f>
        <v>0.0247</v>
      </c>
      <c r="H29" s="224">
        <v>0.097519158488309</v>
      </c>
      <c r="I29" s="222">
        <f>IF($A$137="Yes",G29*(1-$A$138),G29*(1-H29))</f>
        <v>0.018031</v>
      </c>
      <c r="J29" s="223">
        <f>1-E29</f>
        <v>0.68639897355198</v>
      </c>
      <c r="K29" s="222">
        <f>D29*(1-J29)+I29*J29</f>
        <v>0.031701421251067</v>
      </c>
      <c r="L29" s="222">
        <f>(1+K29)*((1+$C$16)/(1+$C$17))-1</f>
        <v>0.077441878350868</v>
      </c>
      <c r="M29" s="223">
        <f>J29/E29</f>
        <v>2.1887650730178</v>
      </c>
      <c r="N29" s="213">
        <f>C29/(1+(1-O29)*M29)</f>
        <v>0.43569128732999</v>
      </c>
      <c r="O29" s="225">
        <f>1-I29/G29</f>
        <v>0.27</v>
      </c>
      <c r="P29" s="215">
        <f>G29*(1-O29)</f>
        <v>0.018031</v>
      </c>
      <c r="Q29" s="215">
        <f>$D$9+N29*'Prima de mercado'!$J$3</f>
        <v>0.027992064153369</v>
      </c>
      <c r="R29" s="215">
        <f>$D$9+C29*'Prima de mercado'!$J$3</f>
        <v>0.0596157946349</v>
      </c>
      <c r="S29" s="215">
        <f>Q29-P29</f>
        <v>0.0099610641533693</v>
      </c>
      <c r="T29" s="215">
        <f>C29*'Prima de mercado'!$J$3</f>
        <v>0.0514157946349</v>
      </c>
      <c r="U29" s="215">
        <f>VLOOKUP(F29,$B$135:$D$141,3)</f>
        <v>0.0165</v>
      </c>
      <c r="V29" s="216">
        <f>'Cálculo del Rf'!$B$28+N29*'Prima de mercado'!$J$3</f>
        <v>0.021392064153369</v>
      </c>
      <c r="W29" s="215">
        <f>('Cálculo del Rf'!$B$28+U29)*(1-O29)</f>
        <v>0.013213</v>
      </c>
      <c r="X29" s="215">
        <f>V29-W29</f>
        <v>0.0081790641533693</v>
      </c>
      <c r="Y29" s="215">
        <f>'Cálculo del Rf'!$B$28+C29*'Prima de mercado'!$J$3</f>
        <v>0.0530157946349</v>
      </c>
      <c r="Z29" s="223">
        <f>Koa_emercountry_sec_10!$C$19</f>
        <v>0.295</v>
      </c>
      <c r="AA29" s="217">
        <f>N29*(1+(1-Z29)*Koa_emercountry_sec_10!$C$8)</f>
        <v>0.49712375884352</v>
      </c>
      <c r="AB29" s="215">
        <f>AA29*'Prima de mercado'!$J$3</f>
        <v>0.022582745198994</v>
      </c>
      <c r="AC29" s="226">
        <f>Koa_emercountry_sec!$C$19</f>
        <v>0.295</v>
      </c>
      <c r="AD29" s="218">
        <f>N29*(1+(1-AC29)*Koa_emercountry_sec!$C$8)</f>
        <v>0.49712375884352</v>
      </c>
      <c r="AE29" s="219">
        <f>AD29*'Prima de mercado'!$J$3</f>
        <v>0.022582745198994</v>
      </c>
    </row>
    <row r="30" spans="1:31">
      <c r="A30" s="208" t="s">
        <v>151</v>
      </c>
      <c r="B30" s="208">
        <v>42</v>
      </c>
      <c r="C30" s="209">
        <v>1.0884900729484</v>
      </c>
      <c r="D30" s="210">
        <f>$D$9+C30*$D$10</f>
        <v>0.059576731443163</v>
      </c>
      <c r="E30" s="210">
        <v>0.79183618118812</v>
      </c>
      <c r="F30" s="210">
        <v>0.33993207104595</v>
      </c>
      <c r="G30" s="211">
        <f>$D$9+VLOOKUP(F30,$B$135:$D$141,3)+$D$11</f>
        <v>0.0247</v>
      </c>
      <c r="H30" s="212">
        <v>0.15153315567</v>
      </c>
      <c r="I30" s="210">
        <f>IF($A$137="Yes",G30*(1-$A$138),G30*(1-H30))</f>
        <v>0.018031</v>
      </c>
      <c r="J30" s="211">
        <f>1-E30</f>
        <v>0.20816381881188</v>
      </c>
      <c r="K30" s="210">
        <f>D30*(1-J30)+I30*J30</f>
        <v>0.050928413330621</v>
      </c>
      <c r="L30" s="210">
        <f>(1+K30)*((1+$C$16)/(1+$C$17))-1</f>
        <v>0.097521298650698</v>
      </c>
      <c r="M30" s="211">
        <f>J30/E30</f>
        <v>0.26288748071544</v>
      </c>
      <c r="N30" s="213">
        <f>C30/(1+(1-O30)*M30)</f>
        <v>0.91323340388587</v>
      </c>
      <c r="O30" s="214">
        <f>1-I30/G30</f>
        <v>0.27</v>
      </c>
      <c r="P30" s="215">
        <f>G30*(1-O30)</f>
        <v>0.018031</v>
      </c>
      <c r="Q30" s="215">
        <f>$D$9+N30*'Prima de mercado'!$J$3</f>
        <v>0.049685277861476</v>
      </c>
      <c r="R30" s="215">
        <f>$D$9+C30*'Prima de mercado'!$J$3</f>
        <v>0.057646628795638</v>
      </c>
      <c r="S30" s="215">
        <f>Q30-P30</f>
        <v>0.031654277861476</v>
      </c>
      <c r="T30" s="215">
        <f>C30*'Prima de mercado'!$J$3</f>
        <v>0.049446628795638</v>
      </c>
      <c r="U30" s="215">
        <f>VLOOKUP(F30,$B$135:$D$141,3)</f>
        <v>0.0165</v>
      </c>
      <c r="V30" s="216">
        <f>'Cálculo del Rf'!$B$28+N30*'Prima de mercado'!$J$3</f>
        <v>0.043085277861476</v>
      </c>
      <c r="W30" s="215">
        <f>('Cálculo del Rf'!$B$28+U30)*(1-O30)</f>
        <v>0.013213</v>
      </c>
      <c r="X30" s="215">
        <f>V30-W30</f>
        <v>0.029872277861476</v>
      </c>
      <c r="Y30" s="215">
        <f>'Cálculo del Rf'!$B$28+C30*'Prima de mercado'!$J$3</f>
        <v>0.051046628795638</v>
      </c>
      <c r="Z30" s="211">
        <f>Koa_emercountry_sec_10!$C$19</f>
        <v>0.295</v>
      </c>
      <c r="AA30" s="217">
        <f>N30*(1+(1-Z30)*Koa_emercountry_sec_10!$C$8)</f>
        <v>1.0419993138338</v>
      </c>
      <c r="AB30" s="215">
        <f>AA30*'Prima de mercado'!$J$3</f>
        <v>0.047334702039944</v>
      </c>
      <c r="AC30" s="215">
        <f>Koa_emercountry_sec!$C$19</f>
        <v>0.295</v>
      </c>
      <c r="AD30" s="218">
        <f>N30*(1+(1-AC30)*Koa_emercountry_sec!$C$8)</f>
        <v>1.0419993138338</v>
      </c>
      <c r="AE30" s="219">
        <f>AD30*'Prima de mercado'!$J$3</f>
        <v>0.047334702039944</v>
      </c>
    </row>
    <row r="31" spans="1:31">
      <c r="A31" s="220" t="s">
        <v>152</v>
      </c>
      <c r="B31" s="220">
        <v>169</v>
      </c>
      <c r="C31" s="221">
        <v>0.9267932361238</v>
      </c>
      <c r="D31" s="222">
        <f>$D$9+C31*$D$10</f>
        <v>0.051944640745044</v>
      </c>
      <c r="E31" s="222">
        <v>0.80181141450028</v>
      </c>
      <c r="F31" s="222">
        <v>0.4564535314467</v>
      </c>
      <c r="G31" s="223">
        <f>$D$9+VLOOKUP(F31,$B$135:$D$141,3)+$D$11</f>
        <v>0.02888</v>
      </c>
      <c r="H31" s="224">
        <v>0.074334789575033</v>
      </c>
      <c r="I31" s="222">
        <f>IF($A$137="Yes",G31*(1-$A$138),G31*(1-H31))</f>
        <v>0.0210824</v>
      </c>
      <c r="J31" s="223">
        <f>1-E31</f>
        <v>0.19818858549972</v>
      </c>
      <c r="K31" s="222">
        <f>D31*(1-J31)+I31*J31</f>
        <v>0.045828096906432</v>
      </c>
      <c r="L31" s="222">
        <f>(1+K31)*((1+$C$16)/(1+$C$17))-1</f>
        <v>0.092194859823465</v>
      </c>
      <c r="M31" s="223">
        <f>J31/E31</f>
        <v>0.2471760590029</v>
      </c>
      <c r="N31" s="213">
        <f>C31/(1+(1-O31)*M31)</f>
        <v>0.78512622047593</v>
      </c>
      <c r="O31" s="225">
        <f>1-I31/G31</f>
        <v>0.27</v>
      </c>
      <c r="P31" s="215">
        <f>G31*(1-O31)</f>
        <v>0.0210824</v>
      </c>
      <c r="Q31" s="215">
        <f>$D$9+N31*'Prima de mercado'!$J$3</f>
        <v>0.043865777526514</v>
      </c>
      <c r="R31" s="215">
        <f>$D$9+C31*'Prima de mercado'!$J$3</f>
        <v>0.050301257747617</v>
      </c>
      <c r="S31" s="215">
        <f>Q31-P31</f>
        <v>0.022783377526514</v>
      </c>
      <c r="T31" s="215">
        <f>C31*'Prima de mercado'!$J$3</f>
        <v>0.042101257747617</v>
      </c>
      <c r="U31" s="215">
        <f>VLOOKUP(F31,$B$135:$D$141,3)</f>
        <v>0.02068</v>
      </c>
      <c r="V31" s="216">
        <f>'Cálculo del Rf'!$B$28+N31*'Prima de mercado'!$J$3</f>
        <v>0.037265777526514</v>
      </c>
      <c r="W31" s="215">
        <f>('Cálculo del Rf'!$B$28+U31)*(1-O31)</f>
        <v>0.0162644</v>
      </c>
      <c r="X31" s="215">
        <f>V31-W31</f>
        <v>0.021001377526514</v>
      </c>
      <c r="Y31" s="215">
        <f>'Cálculo del Rf'!$B$28+C31*'Prima de mercado'!$J$3</f>
        <v>0.043701257747617</v>
      </c>
      <c r="Z31" s="223">
        <f>Koa_emercountry_sec_10!$C$19</f>
        <v>0.295</v>
      </c>
      <c r="AA31" s="217">
        <f>N31*(1+(1-Z31)*Koa_emercountry_sec_10!$C$8)</f>
        <v>0.89582901756304</v>
      </c>
      <c r="AB31" s="215">
        <f>AA31*'Prima de mercado'!$J$3</f>
        <v>0.040694652157753</v>
      </c>
      <c r="AC31" s="226">
        <f>Koa_emercountry_sec!$C$19</f>
        <v>0.295</v>
      </c>
      <c r="AD31" s="218">
        <f>N31*(1+(1-AC31)*Koa_emercountry_sec!$C$8)</f>
        <v>0.89582901756304</v>
      </c>
      <c r="AE31" s="219">
        <f>AD31*'Prima de mercado'!$J$3</f>
        <v>0.040694652157753</v>
      </c>
    </row>
    <row r="32" spans="1:31">
      <c r="A32" s="208" t="s">
        <v>153</v>
      </c>
      <c r="B32" s="208">
        <v>13</v>
      </c>
      <c r="C32" s="209">
        <v>0.94296590940157</v>
      </c>
      <c r="D32" s="210">
        <f>$D$9+C32*$D$10</f>
        <v>0.052707990923754</v>
      </c>
      <c r="E32" s="210">
        <v>0.65805295692672</v>
      </c>
      <c r="F32" s="210">
        <v>0.32015889451442</v>
      </c>
      <c r="G32" s="211">
        <f>$D$9+VLOOKUP(F32,$B$135:$D$141,3)+$D$11</f>
        <v>0.0247</v>
      </c>
      <c r="H32" s="212">
        <v>0.18974625352701</v>
      </c>
      <c r="I32" s="210">
        <f>IF($A$137="Yes",G32*(1-$A$138),G32*(1-H32))</f>
        <v>0.018031</v>
      </c>
      <c r="J32" s="211">
        <f>1-E32</f>
        <v>0.34194704307328</v>
      </c>
      <c r="K32" s="210">
        <f>D32*(1-J32)+I32*J32</f>
        <v>0.040850296414697</v>
      </c>
      <c r="L32" s="210">
        <f>(1+K32)*((1+$C$16)/(1+$C$17))-1</f>
        <v>0.086996368669536</v>
      </c>
      <c r="M32" s="211">
        <f>J32/E32</f>
        <v>0.51963453620855</v>
      </c>
      <c r="N32" s="213">
        <f>C32/(1+(1-O32)*M32)</f>
        <v>0.68363895075247</v>
      </c>
      <c r="O32" s="214">
        <f>1-I32/G32</f>
        <v>0.27</v>
      </c>
      <c r="P32" s="215">
        <f>G32*(1-O32)</f>
        <v>0.018031</v>
      </c>
      <c r="Q32" s="215">
        <f>$D$9+N32*'Prima de mercado'!$J$3</f>
        <v>0.039255534881024</v>
      </c>
      <c r="R32" s="215">
        <f>$D$9+C32*'Prima de mercado'!$J$3</f>
        <v>0.051035930660189</v>
      </c>
      <c r="S32" s="215">
        <f>Q32-P32</f>
        <v>0.021224534881024</v>
      </c>
      <c r="T32" s="215">
        <f>C32*'Prima de mercado'!$J$3</f>
        <v>0.042835930660189</v>
      </c>
      <c r="U32" s="215">
        <f>VLOOKUP(F32,$B$135:$D$141,3)</f>
        <v>0.0165</v>
      </c>
      <c r="V32" s="216">
        <f>'Cálculo del Rf'!$B$28+N32*'Prima de mercado'!$J$3</f>
        <v>0.032655534881024</v>
      </c>
      <c r="W32" s="215">
        <f>('Cálculo del Rf'!$B$28+U32)*(1-O32)</f>
        <v>0.013213</v>
      </c>
      <c r="X32" s="215">
        <f>V32-W32</f>
        <v>0.019442534881024</v>
      </c>
      <c r="Y32" s="215">
        <f>'Cálculo del Rf'!$B$28+C32*'Prima de mercado'!$J$3</f>
        <v>0.044435930660189</v>
      </c>
      <c r="Z32" s="211">
        <f>Koa_emercountry_sec_10!$C$19</f>
        <v>0.295</v>
      </c>
      <c r="AA32" s="217">
        <f>N32*(1+(1-Z32)*Koa_emercountry_sec_10!$C$8)</f>
        <v>0.78003204280857</v>
      </c>
      <c r="AB32" s="215">
        <f>AA32*'Prima de mercado'!$J$3</f>
        <v>0.035434365299249</v>
      </c>
      <c r="AC32" s="215">
        <f>Koa_emercountry_sec!$C$19</f>
        <v>0.295</v>
      </c>
      <c r="AD32" s="218">
        <f>N32*(1+(1-AC32)*Koa_emercountry_sec!$C$8)</f>
        <v>0.78003204280857</v>
      </c>
      <c r="AE32" s="219">
        <f>AD32*'Prima de mercado'!$J$3</f>
        <v>0.035434365299249</v>
      </c>
    </row>
    <row r="33" spans="1:31">
      <c r="A33" s="220" t="s">
        <v>2</v>
      </c>
      <c r="B33" s="220">
        <v>48</v>
      </c>
      <c r="C33" s="221">
        <v>0.99347761010416</v>
      </c>
      <c r="D33" s="222">
        <f>$D$9+C33*$D$10</f>
        <v>0.055092143196916</v>
      </c>
      <c r="E33" s="222">
        <v>0.64467245717781</v>
      </c>
      <c r="F33" s="222">
        <v>0.48059008560792</v>
      </c>
      <c r="G33" s="223">
        <f>$D$9+VLOOKUP(F33,$B$135:$D$141,3)+$D$11</f>
        <v>0.02888</v>
      </c>
      <c r="H33" s="224">
        <v>0.029781327831133</v>
      </c>
      <c r="I33" s="222">
        <f>IF($A$137="Yes",G33*(1-$A$138),G33*(1-H33))</f>
        <v>0.0210824</v>
      </c>
      <c r="J33" s="223">
        <f>1-E33</f>
        <v>0.35532754282219</v>
      </c>
      <c r="K33" s="222">
        <f>D33*(1-J33)+I33*J33</f>
        <v>0.043007544714742</v>
      </c>
      <c r="L33" s="222">
        <f>(1+K33)*((1+$C$16)/(1+$C$17))-1</f>
        <v>0.089249258519829</v>
      </c>
      <c r="M33" s="223">
        <f>J33/E33</f>
        <v>0.5511753121542</v>
      </c>
      <c r="N33" s="213">
        <f>C33/(1+(1-O33)*M33)</f>
        <v>0.7084336708458</v>
      </c>
      <c r="O33" s="225">
        <f>1-I33/G33</f>
        <v>0.27</v>
      </c>
      <c r="P33" s="215">
        <f>G33*(1-O33)</f>
        <v>0.0210824</v>
      </c>
      <c r="Q33" s="215">
        <f>$D$9+N33*'Prima de mercado'!$J$3</f>
        <v>0.040381879852849</v>
      </c>
      <c r="R33" s="215">
        <f>$D$9+C33*'Prima de mercado'!$J$3</f>
        <v>0.05333051595458</v>
      </c>
      <c r="S33" s="215">
        <f>Q33-P33</f>
        <v>0.019299479852849</v>
      </c>
      <c r="T33" s="215">
        <f>C33*'Prima de mercado'!$J$3</f>
        <v>0.04513051595458</v>
      </c>
      <c r="U33" s="215">
        <f>VLOOKUP(F33,$B$135:$D$141,3)</f>
        <v>0.02068</v>
      </c>
      <c r="V33" s="216">
        <f>'Cálculo del Rf'!$B$28+N33*'Prima de mercado'!$J$3</f>
        <v>0.033781879852849</v>
      </c>
      <c r="W33" s="215">
        <f>('Cálculo del Rf'!$B$28+U33)*(1-O33)</f>
        <v>0.0162644</v>
      </c>
      <c r="X33" s="215">
        <f>V33-W33</f>
        <v>0.017517479852849</v>
      </c>
      <c r="Y33" s="215">
        <f>'Cálculo del Rf'!$B$28+C33*'Prima de mercado'!$J$3</f>
        <v>0.04673051595458</v>
      </c>
      <c r="Z33" s="223">
        <f>Koa_emercountry_sec_10!$C$19</f>
        <v>0.295</v>
      </c>
      <c r="AA33" s="217">
        <f>N33*(1+(1-Z33)*Koa_emercountry_sec_10!$C$8)</f>
        <v>0.80832281843506</v>
      </c>
      <c r="AB33" s="215">
        <f>AA33*'Prima de mercado'!$J$3</f>
        <v>0.036719524912101</v>
      </c>
      <c r="AC33" s="226">
        <f>Koa_emercountry_sec!$C$19</f>
        <v>0.295</v>
      </c>
      <c r="AD33" s="218">
        <f>N33*(1+(1-AC33)*Koa_emercountry_sec!$C$8)</f>
        <v>0.80832281843506</v>
      </c>
      <c r="AE33" s="219">
        <f>AD33*'Prima de mercado'!$J$3</f>
        <v>0.036719524912101</v>
      </c>
    </row>
    <row r="34" spans="1:31">
      <c r="A34" s="208" t="s">
        <v>154</v>
      </c>
      <c r="B34" s="208">
        <v>5</v>
      </c>
      <c r="C34" s="209">
        <v>1.36272287378</v>
      </c>
      <c r="D34" s="210">
        <f>$D$9+C34*$D$10</f>
        <v>0.072520519642418</v>
      </c>
      <c r="E34" s="210">
        <v>0.63251158855628</v>
      </c>
      <c r="F34" s="210">
        <v>0.36161247414361</v>
      </c>
      <c r="G34" s="211">
        <f>$D$9+VLOOKUP(F34,$B$135:$D$141,3)+$D$11</f>
        <v>0.0247</v>
      </c>
      <c r="H34" s="212">
        <v>0.012451361867704</v>
      </c>
      <c r="I34" s="210">
        <f>IF($A$137="Yes",G34*(1-$A$138),G34*(1-H34))</f>
        <v>0.018031</v>
      </c>
      <c r="J34" s="211">
        <f>1-E34</f>
        <v>0.36748841144372</v>
      </c>
      <c r="K34" s="210">
        <f>D34*(1-J34)+I34*J34</f>
        <v>0.052496252628694</v>
      </c>
      <c r="L34" s="210">
        <f>(1+K34)*((1+$C$16)/(1+$C$17))-1</f>
        <v>0.099158648065434</v>
      </c>
      <c r="M34" s="211">
        <f>J34/E34</f>
        <v>0.58099870119775</v>
      </c>
      <c r="N34" s="213">
        <f>C34/(1+(1-O34)*M34)</f>
        <v>0.95688159158505</v>
      </c>
      <c r="O34" s="214">
        <f>1-I34/G34</f>
        <v>0.27</v>
      </c>
      <c r="P34" s="215">
        <f>G34*(1-O34)</f>
        <v>0.018031</v>
      </c>
      <c r="Q34" s="215">
        <f>$D$9+N34*'Prima de mercado'!$J$3</f>
        <v>0.051668075673235</v>
      </c>
      <c r="R34" s="215">
        <f>$D$9+C34*'Prima de mercado'!$J$3</f>
        <v>0.070104149395328</v>
      </c>
      <c r="S34" s="215">
        <f>Q34-P34</f>
        <v>0.033637075673235</v>
      </c>
      <c r="T34" s="215">
        <f>C34*'Prima de mercado'!$J$3</f>
        <v>0.061904149395328</v>
      </c>
      <c r="U34" s="215">
        <f>VLOOKUP(F34,$B$135:$D$141,3)</f>
        <v>0.0165</v>
      </c>
      <c r="V34" s="216">
        <f>'Cálculo del Rf'!$B$28+N34*'Prima de mercado'!$J$3</f>
        <v>0.045068075673235</v>
      </c>
      <c r="W34" s="215">
        <f>('Cálculo del Rf'!$B$28+U34)*(1-O34)</f>
        <v>0.013213</v>
      </c>
      <c r="X34" s="215">
        <f>V34-W34</f>
        <v>0.031855075673235</v>
      </c>
      <c r="Y34" s="215">
        <f>'Cálculo del Rf'!$B$28+C34*'Prima de mercado'!$J$3</f>
        <v>0.063504149395328</v>
      </c>
      <c r="Z34" s="211">
        <f>Koa_emercountry_sec_10!$C$19</f>
        <v>0.295</v>
      </c>
      <c r="AA34" s="217">
        <f>N34*(1+(1-Z34)*Koa_emercountry_sec_10!$C$8)</f>
        <v>1.0918018959985</v>
      </c>
      <c r="AB34" s="215">
        <f>AA34*'Prima de mercado'!$J$3</f>
        <v>0.049597074343162</v>
      </c>
      <c r="AC34" s="215">
        <f>Koa_emercountry_sec!$C$19</f>
        <v>0.295</v>
      </c>
      <c r="AD34" s="218">
        <f>N34*(1+(1-AC34)*Koa_emercountry_sec!$C$8)</f>
        <v>1.0918018959985</v>
      </c>
      <c r="AE34" s="219">
        <f>AD34*'Prima de mercado'!$J$3</f>
        <v>0.049597074343162</v>
      </c>
    </row>
    <row r="35" spans="1:31">
      <c r="A35" s="220" t="s">
        <v>155</v>
      </c>
      <c r="B35" s="220">
        <v>97</v>
      </c>
      <c r="C35" s="221">
        <v>0.92659200882772</v>
      </c>
      <c r="D35" s="222">
        <f>$D$9+C35*$D$10</f>
        <v>0.051935142816668</v>
      </c>
      <c r="E35" s="222">
        <v>0.79774837848824</v>
      </c>
      <c r="F35" s="222">
        <v>0.3854126877957</v>
      </c>
      <c r="G35" s="223">
        <f>$D$9+VLOOKUP(F35,$B$135:$D$141,3)+$D$11</f>
        <v>0.0247</v>
      </c>
      <c r="H35" s="224">
        <v>0.064341603548404</v>
      </c>
      <c r="I35" s="222">
        <f>IF($A$137="Yes",G35*(1-$A$138),G35*(1-H35))</f>
        <v>0.018031</v>
      </c>
      <c r="J35" s="223">
        <f>1-E35</f>
        <v>0.20225162151176</v>
      </c>
      <c r="K35" s="222">
        <f>D35*(1-J35)+I35*J35</f>
        <v>0.045077974956031</v>
      </c>
      <c r="L35" s="222">
        <f>(1+K35)*((1+$C$16)/(1+$C$17))-1</f>
        <v>0.09141148123487</v>
      </c>
      <c r="M35" s="223">
        <f>J35/E35</f>
        <v>0.25352808851211</v>
      </c>
      <c r="N35" s="213">
        <f>C35/(1+(1-O35)*M35)</f>
        <v>0.78188436535919</v>
      </c>
      <c r="O35" s="225">
        <f>1-I35/G35</f>
        <v>0.27</v>
      </c>
      <c r="P35" s="215">
        <f>G35*(1-O35)</f>
        <v>0.018031</v>
      </c>
      <c r="Q35" s="215">
        <f>$D$9+N35*'Prima de mercado'!$J$3</f>
        <v>0.04371851039882</v>
      </c>
      <c r="R35" s="215">
        <f>$D$9+C35*'Prima de mercado'!$J$3</f>
        <v>0.050292116634014</v>
      </c>
      <c r="S35" s="215">
        <f>Q35-P35</f>
        <v>0.02568751039882</v>
      </c>
      <c r="T35" s="215">
        <f>C35*'Prima de mercado'!$J$3</f>
        <v>0.042092116634014</v>
      </c>
      <c r="U35" s="215">
        <f>VLOOKUP(F35,$B$135:$D$141,3)</f>
        <v>0.0165</v>
      </c>
      <c r="V35" s="216">
        <f>'Cálculo del Rf'!$B$28+N35*'Prima de mercado'!$J$3</f>
        <v>0.03711851039882</v>
      </c>
      <c r="W35" s="215">
        <f>('Cálculo del Rf'!$B$28+U35)*(1-O35)</f>
        <v>0.013213</v>
      </c>
      <c r="X35" s="215">
        <f>V35-W35</f>
        <v>0.02390551039882</v>
      </c>
      <c r="Y35" s="215">
        <f>'Cálculo del Rf'!$B$28+C35*'Prima de mercado'!$J$3</f>
        <v>0.043692116634014</v>
      </c>
      <c r="Z35" s="223">
        <f>Koa_emercountry_sec_10!$C$19</f>
        <v>0.295</v>
      </c>
      <c r="AA35" s="217">
        <f>N35*(1+(1-Z35)*Koa_emercountry_sec_10!$C$8)</f>
        <v>0.89213006087484</v>
      </c>
      <c r="AB35" s="215">
        <f>AA35*'Prima de mercado'!$J$3</f>
        <v>0.040526620365054</v>
      </c>
      <c r="AC35" s="226">
        <f>Koa_emercountry_sec!$C$19</f>
        <v>0.295</v>
      </c>
      <c r="AD35" s="218">
        <f>N35*(1+(1-AC35)*Koa_emercountry_sec!$C$8)</f>
        <v>0.89213006087484</v>
      </c>
      <c r="AE35" s="219">
        <f>AD35*'Prima de mercado'!$J$3</f>
        <v>0.040526620365054</v>
      </c>
    </row>
    <row r="36" spans="1:31">
      <c r="A36" s="208" t="s">
        <v>156</v>
      </c>
      <c r="B36" s="208">
        <v>29</v>
      </c>
      <c r="C36" s="209">
        <v>0.82767054510963</v>
      </c>
      <c r="D36" s="210">
        <f>$D$9+C36*$D$10</f>
        <v>0.047266049729175</v>
      </c>
      <c r="E36" s="210">
        <v>0.5137967603963</v>
      </c>
      <c r="F36" s="210">
        <v>0.42274027838076</v>
      </c>
      <c r="G36" s="211">
        <f>$D$9+VLOOKUP(F36,$B$135:$D$141,3)+$D$11</f>
        <v>0.02888</v>
      </c>
      <c r="H36" s="212">
        <v>0</v>
      </c>
      <c r="I36" s="210">
        <f>IF($A$137="Yes",G36*(1-$A$138),G36*(1-H36))</f>
        <v>0.0210824</v>
      </c>
      <c r="J36" s="211">
        <f>1-E36</f>
        <v>0.4862032396037</v>
      </c>
      <c r="K36" s="210">
        <f>D36*(1-J36)+I36*J36</f>
        <v>0.034535474406201</v>
      </c>
      <c r="L36" s="210">
        <f>(1+K36)*((1+$C$16)/(1+$C$17))-1</f>
        <v>0.080401579182831</v>
      </c>
      <c r="M36" s="211">
        <f>J36/E36</f>
        <v>0.94629487198145</v>
      </c>
      <c r="N36" s="213">
        <f>C36/(1+(1-O36)*M36)</f>
        <v>0.489515535311</v>
      </c>
      <c r="O36" s="214">
        <f>1-I36/G36</f>
        <v>0.27</v>
      </c>
      <c r="P36" s="215">
        <f>G36*(1-O36)</f>
        <v>0.0210824</v>
      </c>
      <c r="Q36" s="215">
        <f>$D$9+N36*'Prima de mercado'!$J$3</f>
        <v>0.03043712789466</v>
      </c>
      <c r="R36" s="215">
        <f>$D$9+C36*'Prima de mercado'!$J$3</f>
        <v>0.045798430363508</v>
      </c>
      <c r="S36" s="215">
        <f>Q36-P36</f>
        <v>0.0093547278946602</v>
      </c>
      <c r="T36" s="215">
        <f>C36*'Prima de mercado'!$J$3</f>
        <v>0.037598430363508</v>
      </c>
      <c r="U36" s="215">
        <f>VLOOKUP(F36,$B$135:$D$141,3)</f>
        <v>0.02068</v>
      </c>
      <c r="V36" s="216">
        <f>'Cálculo del Rf'!$B$28+N36*'Prima de mercado'!$J$3</f>
        <v>0.02383712789466</v>
      </c>
      <c r="W36" s="215">
        <f>('Cálculo del Rf'!$B$28+U36)*(1-O36)</f>
        <v>0.0162644</v>
      </c>
      <c r="X36" s="215">
        <f>V36-W36</f>
        <v>0.0075727278946602</v>
      </c>
      <c r="Y36" s="215">
        <f>'Cálculo del Rf'!$B$28+C36*'Prima de mercado'!$J$3</f>
        <v>0.039198430363508</v>
      </c>
      <c r="Z36" s="211">
        <f>Koa_emercountry_sec_10!$C$19</f>
        <v>0.295</v>
      </c>
      <c r="AA36" s="217">
        <f>N36*(1+(1-Z36)*Koa_emercountry_sec_10!$C$8)</f>
        <v>0.55853722578985</v>
      </c>
      <c r="AB36" s="215">
        <f>AA36*'Prima de mercado'!$J$3</f>
        <v>0.025372562927807</v>
      </c>
      <c r="AC36" s="215">
        <f>Koa_emercountry_sec!$C$19</f>
        <v>0.295</v>
      </c>
      <c r="AD36" s="218">
        <f>N36*(1+(1-AC36)*Koa_emercountry_sec!$C$8)</f>
        <v>0.55853722578985</v>
      </c>
      <c r="AE36" s="219">
        <f>AD36*'Prima de mercado'!$J$3</f>
        <v>0.025372562927807</v>
      </c>
    </row>
    <row r="37" spans="1:31">
      <c r="A37" s="220" t="s">
        <v>157</v>
      </c>
      <c r="B37" s="220">
        <v>116</v>
      </c>
      <c r="C37" s="221">
        <v>1.1172533064231</v>
      </c>
      <c r="D37" s="222">
        <f>$D$9+C37*$D$10</f>
        <v>0.060934356063172</v>
      </c>
      <c r="E37" s="222">
        <v>0.71558350187351</v>
      </c>
      <c r="F37" s="222">
        <v>0.45890860890294</v>
      </c>
      <c r="G37" s="223">
        <f>$D$9+VLOOKUP(F37,$B$135:$D$141,3)+$D$11</f>
        <v>0.02888</v>
      </c>
      <c r="H37" s="224">
        <v>0.055455756707952</v>
      </c>
      <c r="I37" s="222">
        <f>IF($A$137="Yes",G37*(1-$A$138),G37*(1-H37))</f>
        <v>0.0210824</v>
      </c>
      <c r="J37" s="223">
        <f>1-E37</f>
        <v>0.28441649812649</v>
      </c>
      <c r="K37" s="222">
        <f>D37*(1-J37)+I37*J37</f>
        <v>0.049599802276194</v>
      </c>
      <c r="L37" s="222">
        <f>(1+K37)*((1+$C$16)/(1+$C$17))-1</f>
        <v>0.096133783657897</v>
      </c>
      <c r="M37" s="223">
        <f>J37/E37</f>
        <v>0.39746094953538</v>
      </c>
      <c r="N37" s="213">
        <f>C37/(1+(1-O37)*M37)</f>
        <v>0.86598949215907</v>
      </c>
      <c r="O37" s="225">
        <f>1-I37/G37</f>
        <v>0.27</v>
      </c>
      <c r="P37" s="215">
        <f>G37*(1-O37)</f>
        <v>0.0210824</v>
      </c>
      <c r="Q37" s="215">
        <f>$D$9+N37*'Prima de mercado'!$J$3</f>
        <v>0.047539137787198</v>
      </c>
      <c r="R37" s="215">
        <f>$D$9+C37*'Prima de mercado'!$J$3</f>
        <v>0.058953250660123</v>
      </c>
      <c r="S37" s="215">
        <f>Q37-P37</f>
        <v>0.026456737787198</v>
      </c>
      <c r="T37" s="215">
        <f>C37*'Prima de mercado'!$J$3</f>
        <v>0.050753250660123</v>
      </c>
      <c r="U37" s="215">
        <f>VLOOKUP(F37,$B$135:$D$141,3)</f>
        <v>0.02068</v>
      </c>
      <c r="V37" s="216">
        <f>'Cálculo del Rf'!$B$28+N37*'Prima de mercado'!$J$3</f>
        <v>0.040939137787198</v>
      </c>
      <c r="W37" s="215">
        <f>('Cálculo del Rf'!$B$28+U37)*(1-O37)</f>
        <v>0.0162644</v>
      </c>
      <c r="X37" s="215">
        <f>V37-W37</f>
        <v>0.024674737787198</v>
      </c>
      <c r="Y37" s="215">
        <f>'Cálculo del Rf'!$B$28+C37*'Prima de mercado'!$J$3</f>
        <v>0.052353250660123</v>
      </c>
      <c r="Z37" s="223">
        <f>Koa_emercountry_sec_10!$C$19</f>
        <v>0.295</v>
      </c>
      <c r="AA37" s="217">
        <f>N37*(1+(1-Z37)*Koa_emercountry_sec_10!$C$8)</f>
        <v>0.9880940105535</v>
      </c>
      <c r="AB37" s="215">
        <f>AA37*'Prima de mercado'!$J$3</f>
        <v>0.044885956215192</v>
      </c>
      <c r="AC37" s="226">
        <f>Koa_emercountry_sec!$C$19</f>
        <v>0.295</v>
      </c>
      <c r="AD37" s="218">
        <f>N37*(1+(1-AC37)*Koa_emercountry_sec!$C$8)</f>
        <v>0.9880940105535</v>
      </c>
      <c r="AE37" s="219">
        <f>AD37*'Prima de mercado'!$J$3</f>
        <v>0.044885956215192</v>
      </c>
    </row>
    <row r="38" spans="1:31">
      <c r="A38" s="208" t="s">
        <v>158</v>
      </c>
      <c r="B38" s="208">
        <v>52</v>
      </c>
      <c r="C38" s="209">
        <v>1.1840744332992</v>
      </c>
      <c r="D38" s="210">
        <f>$D$9+C38*$D$10</f>
        <v>0.064088313251723</v>
      </c>
      <c r="E38" s="210">
        <v>0.9144516564688</v>
      </c>
      <c r="F38" s="210">
        <v>0.42866445573502</v>
      </c>
      <c r="G38" s="211">
        <f>$D$9+VLOOKUP(F38,$B$135:$D$141,3)+$D$11</f>
        <v>0.02888</v>
      </c>
      <c r="H38" s="212">
        <v>0.037119458253927</v>
      </c>
      <c r="I38" s="210">
        <f>IF($A$137="Yes",G38*(1-$A$138),G38*(1-H38))</f>
        <v>0.0210824</v>
      </c>
      <c r="J38" s="211">
        <f>1-E38</f>
        <v>0.0855483435312</v>
      </c>
      <c r="K38" s="210">
        <f>D38*(1-J38)+I38*J38</f>
        <v>0.060409228610992</v>
      </c>
      <c r="L38" s="210">
        <f>(1+K38)*((1+$C$16)/(1+$C$17))-1</f>
        <v>0.10742244564301</v>
      </c>
      <c r="M38" s="211">
        <f>J38/E38</f>
        <v>0.093551521205122</v>
      </c>
      <c r="N38" s="213">
        <f>C38/(1+(1-O38)*M38)</f>
        <v>1.1083802524549</v>
      </c>
      <c r="O38" s="214">
        <f>1-I38/G38</f>
        <v>0.27</v>
      </c>
      <c r="P38" s="215">
        <f>G38*(1-O38)</f>
        <v>0.0210824</v>
      </c>
      <c r="Q38" s="215">
        <f>$D$9+N38*'Prima de mercado'!$J$3</f>
        <v>0.058550176147313</v>
      </c>
      <c r="R38" s="215">
        <f>$D$9+C38*'Prima de mercado'!$J$3</f>
        <v>0.061988721114528</v>
      </c>
      <c r="S38" s="215">
        <f>Q38-P38</f>
        <v>0.037467776147313</v>
      </c>
      <c r="T38" s="215">
        <f>C38*'Prima de mercado'!$J$3</f>
        <v>0.053788721114528</v>
      </c>
      <c r="U38" s="215">
        <f>VLOOKUP(F38,$B$135:$D$141,3)</f>
        <v>0.02068</v>
      </c>
      <c r="V38" s="216">
        <f>'Cálculo del Rf'!$B$28+N38*'Prima de mercado'!$J$3</f>
        <v>0.051950176147313</v>
      </c>
      <c r="W38" s="215">
        <f>('Cálculo del Rf'!$B$28+U38)*(1-O38)</f>
        <v>0.0162644</v>
      </c>
      <c r="X38" s="215">
        <f>V38-W38</f>
        <v>0.035685776147313</v>
      </c>
      <c r="Y38" s="215">
        <f>'Cálculo del Rf'!$B$28+C38*'Prima de mercado'!$J$3</f>
        <v>0.055388721114528</v>
      </c>
      <c r="Z38" s="211">
        <f>Koa_emercountry_sec_10!$C$19</f>
        <v>0.295</v>
      </c>
      <c r="AA38" s="217">
        <f>N38*(1+(1-Z38)*Koa_emercountry_sec_10!$C$8)</f>
        <v>1.264661868051</v>
      </c>
      <c r="AB38" s="215">
        <f>AA38*'Prima de mercado'!$J$3</f>
        <v>0.057449550984085</v>
      </c>
      <c r="AC38" s="215">
        <f>Koa_emercountry_sec!$C$19</f>
        <v>0.295</v>
      </c>
      <c r="AD38" s="218">
        <f>N38*(1+(1-AC38)*Koa_emercountry_sec!$C$8)</f>
        <v>1.264661868051</v>
      </c>
      <c r="AE38" s="219">
        <f>AD38*'Prima de mercado'!$J$3</f>
        <v>0.057449550984085</v>
      </c>
    </row>
    <row r="39" spans="1:31">
      <c r="A39" s="220" t="s">
        <v>159</v>
      </c>
      <c r="B39" s="220">
        <v>46</v>
      </c>
      <c r="C39" s="221">
        <v>1.0210954372728</v>
      </c>
      <c r="D39" s="222">
        <f>$D$9+C39*$D$10</f>
        <v>0.056395704639274</v>
      </c>
      <c r="E39" s="222">
        <v>0.74195211085338</v>
      </c>
      <c r="F39" s="222">
        <v>0.3339082351055</v>
      </c>
      <c r="G39" s="223">
        <f>$D$9+VLOOKUP(F39,$B$135:$D$141,3)+$D$11</f>
        <v>0.0247</v>
      </c>
      <c r="H39" s="224">
        <v>0.10786552631266</v>
      </c>
      <c r="I39" s="222">
        <f>IF($A$137="Yes",G39*(1-$A$138),G39*(1-H39))</f>
        <v>0.018031</v>
      </c>
      <c r="J39" s="223">
        <f>1-E39</f>
        <v>0.25804788914662</v>
      </c>
      <c r="K39" s="222">
        <f>D39*(1-J39)+I39*J39</f>
        <v>0.046495773589376</v>
      </c>
      <c r="L39" s="222">
        <f>(1+K39)*((1+$C$16)/(1+$C$17))-1</f>
        <v>0.092892137935703</v>
      </c>
      <c r="M39" s="223">
        <f>J39/E39</f>
        <v>0.34779588247254</v>
      </c>
      <c r="N39" s="213">
        <f>C39/(1+(1-O39)*M39)</f>
        <v>0.81434147146115</v>
      </c>
      <c r="O39" s="225">
        <f>1-I39/G39</f>
        <v>0.27</v>
      </c>
      <c r="P39" s="215">
        <f>G39*(1-O39)</f>
        <v>0.018031</v>
      </c>
      <c r="Q39" s="215">
        <f>$D$9+N39*'Prima de mercado'!$J$3</f>
        <v>0.045192933103344</v>
      </c>
      <c r="R39" s="215">
        <f>$D$9+C39*'Prima de mercado'!$J$3</f>
        <v>0.05458510566751</v>
      </c>
      <c r="S39" s="215">
        <f>Q39-P39</f>
        <v>0.027161933103344</v>
      </c>
      <c r="T39" s="215">
        <f>C39*'Prima de mercado'!$J$3</f>
        <v>0.04638510566751</v>
      </c>
      <c r="U39" s="215">
        <f>VLOOKUP(F39,$B$135:$D$141,3)</f>
        <v>0.0165</v>
      </c>
      <c r="V39" s="216">
        <f>'Cálculo del Rf'!$B$28+N39*'Prima de mercado'!$J$3</f>
        <v>0.038592933103344</v>
      </c>
      <c r="W39" s="215">
        <f>('Cálculo del Rf'!$B$28+U39)*(1-O39)</f>
        <v>0.013213</v>
      </c>
      <c r="X39" s="215">
        <f>V39-W39</f>
        <v>0.025379933103344</v>
      </c>
      <c r="Y39" s="215">
        <f>'Cálculo del Rf'!$B$28+C39*'Prima de mercado'!$J$3</f>
        <v>0.04798510566751</v>
      </c>
      <c r="Z39" s="223">
        <f>Koa_emercountry_sec_10!$C$19</f>
        <v>0.295</v>
      </c>
      <c r="AA39" s="217">
        <f>N39*(1+(1-Z39)*Koa_emercountry_sec_10!$C$8)</f>
        <v>0.92916361893718</v>
      </c>
      <c r="AB39" s="215">
        <f>AA39*'Prima de mercado'!$J$3</f>
        <v>0.042208936670916</v>
      </c>
      <c r="AC39" s="226">
        <f>Koa_emercountry_sec!$C$19</f>
        <v>0.295</v>
      </c>
      <c r="AD39" s="218">
        <f>N39*(1+(1-AC39)*Koa_emercountry_sec!$C$8)</f>
        <v>0.92916361893718</v>
      </c>
      <c r="AE39" s="219">
        <f>AD39*'Prima de mercado'!$J$3</f>
        <v>0.042208936670916</v>
      </c>
    </row>
    <row r="40" spans="1:31">
      <c r="A40" s="208" t="s">
        <v>160</v>
      </c>
      <c r="B40" s="208">
        <v>29</v>
      </c>
      <c r="C40" s="209">
        <v>1.0248022870265</v>
      </c>
      <c r="D40" s="210">
        <f>$D$9+C40*$D$10</f>
        <v>0.056570667947651</v>
      </c>
      <c r="E40" s="210">
        <v>0.77078621247118</v>
      </c>
      <c r="F40" s="210">
        <v>0.29937382425935</v>
      </c>
      <c r="G40" s="211">
        <f>$D$9+VLOOKUP(F40,$B$135:$D$141,3)+$D$11</f>
        <v>0.0247</v>
      </c>
      <c r="H40" s="212">
        <v>0.065221546736456</v>
      </c>
      <c r="I40" s="210">
        <f>IF($A$137="Yes",G40*(1-$A$138),G40*(1-H40))</f>
        <v>0.018031</v>
      </c>
      <c r="J40" s="211">
        <f>1-E40</f>
        <v>0.22921378752882</v>
      </c>
      <c r="K40" s="210">
        <f>D40*(1-J40)+I40*J40</f>
        <v>0.047736844687267</v>
      </c>
      <c r="L40" s="210">
        <f>(1+K40)*((1+$C$16)/(1+$C$17))-1</f>
        <v>0.094188231890151</v>
      </c>
      <c r="M40" s="211">
        <f>J40/E40</f>
        <v>0.29737660562706</v>
      </c>
      <c r="N40" s="213">
        <f>C40/(1+(1-O40)*M40)</f>
        <v>0.84201378918717</v>
      </c>
      <c r="O40" s="214">
        <f>1-I40/G40</f>
        <v>0.27</v>
      </c>
      <c r="P40" s="215">
        <f>G40*(1-O40)</f>
        <v>0.018031</v>
      </c>
      <c r="Q40" s="215">
        <f>$D$9+N40*'Prima de mercado'!$J$3</f>
        <v>0.046449998148326</v>
      </c>
      <c r="R40" s="215">
        <f>$D$9+C40*'Prima de mercado'!$J$3</f>
        <v>0.054753496016977</v>
      </c>
      <c r="S40" s="215">
        <f>Q40-P40</f>
        <v>0.028418998148326</v>
      </c>
      <c r="T40" s="215">
        <f>C40*'Prima de mercado'!$J$3</f>
        <v>0.046553496016977</v>
      </c>
      <c r="U40" s="215">
        <f>VLOOKUP(F40,$B$135:$D$141,3)</f>
        <v>0.0165</v>
      </c>
      <c r="V40" s="216">
        <f>'Cálculo del Rf'!$B$28+N40*'Prima de mercado'!$J$3</f>
        <v>0.039849998148326</v>
      </c>
      <c r="W40" s="215">
        <f>('Cálculo del Rf'!$B$28+U40)*(1-O40)</f>
        <v>0.013213</v>
      </c>
      <c r="X40" s="215">
        <f>V40-W40</f>
        <v>0.026636998148326</v>
      </c>
      <c r="Y40" s="215">
        <f>'Cálculo del Rf'!$B$28+C40*'Prima de mercado'!$J$3</f>
        <v>0.048153496016977</v>
      </c>
      <c r="Z40" s="211">
        <f>Koa_emercountry_sec_10!$C$19</f>
        <v>0.295</v>
      </c>
      <c r="AA40" s="217">
        <f>N40*(1+(1-Z40)*Koa_emercountry_sec_10!$C$8)</f>
        <v>0.96073773346256</v>
      </c>
      <c r="AB40" s="215">
        <f>AA40*'Prima de mercado'!$J$3</f>
        <v>0.04364324788724</v>
      </c>
      <c r="AC40" s="215">
        <f>Koa_emercountry_sec!$C$19</f>
        <v>0.295</v>
      </c>
      <c r="AD40" s="218">
        <f>N40*(1+(1-AC40)*Koa_emercountry_sec!$C$8)</f>
        <v>0.96073773346256</v>
      </c>
      <c r="AE40" s="219">
        <f>AD40*'Prima de mercado'!$J$3</f>
        <v>0.04364324788724</v>
      </c>
    </row>
    <row r="41" spans="1:31">
      <c r="A41" s="220" t="s">
        <v>161</v>
      </c>
      <c r="B41" s="220">
        <v>547</v>
      </c>
      <c r="C41" s="221">
        <v>0.88621166971942</v>
      </c>
      <c r="D41" s="222">
        <f>$D$9+C41*$D$10</f>
        <v>0.050029190810757</v>
      </c>
      <c r="E41" s="222">
        <v>0.8658027463157</v>
      </c>
      <c r="F41" s="222">
        <v>0.50102002093171</v>
      </c>
      <c r="G41" s="223">
        <f>$D$9+VLOOKUP(F41,$B$135:$D$141,3)+$D$11</f>
        <v>0.02888</v>
      </c>
      <c r="H41" s="224">
        <v>0.0052137504683204</v>
      </c>
      <c r="I41" s="222">
        <f>IF($A$137="Yes",G41*(1-$A$138),G41*(1-H41))</f>
        <v>0.0210824</v>
      </c>
      <c r="J41" s="223">
        <f>1-E41</f>
        <v>0.1341972536843</v>
      </c>
      <c r="K41" s="222">
        <f>D41*(1-J41)+I41*J41</f>
        <v>0.046144610980979</v>
      </c>
      <c r="L41" s="222">
        <f>(1+K41)*((1+$C$16)/(1+$C$17))-1</f>
        <v>0.092525406541712</v>
      </c>
      <c r="M41" s="223">
        <f>J41/E41</f>
        <v>0.15499749135165</v>
      </c>
      <c r="N41" s="213">
        <f>C41/(1+(1-O41)*M41)</f>
        <v>0.79613091468764</v>
      </c>
      <c r="O41" s="225">
        <f>1-I41/G41</f>
        <v>0.27</v>
      </c>
      <c r="P41" s="215">
        <f>G41*(1-O41)</f>
        <v>0.0210824</v>
      </c>
      <c r="Q41" s="215">
        <f>$D$9+N41*'Prima de mercado'!$J$3</f>
        <v>0.044365685649904</v>
      </c>
      <c r="R41" s="215">
        <f>$D$9+C41*'Prima de mercado'!$J$3</f>
        <v>0.04845776675049</v>
      </c>
      <c r="S41" s="215">
        <f>Q41-P41</f>
        <v>0.023283285649904</v>
      </c>
      <c r="T41" s="215">
        <f>C41*'Prima de mercado'!$J$3</f>
        <v>0.04025776675049</v>
      </c>
      <c r="U41" s="215">
        <f>VLOOKUP(F41,$B$135:$D$141,3)</f>
        <v>0.02068</v>
      </c>
      <c r="V41" s="216">
        <f>'Cálculo del Rf'!$B$28+N41*'Prima de mercado'!$J$3</f>
        <v>0.037765685649904</v>
      </c>
      <c r="W41" s="215">
        <f>('Cálculo del Rf'!$B$28+U41)*(1-O41)</f>
        <v>0.0162644</v>
      </c>
      <c r="X41" s="215">
        <f>V41-W41</f>
        <v>0.021501285649904</v>
      </c>
      <c r="Y41" s="215">
        <f>'Cálculo del Rf'!$B$28+C41*'Prima de mercado'!$J$3</f>
        <v>0.04185776675049</v>
      </c>
      <c r="Z41" s="223">
        <f>Koa_emercountry_sec_10!$C$19</f>
        <v>0.295</v>
      </c>
      <c r="AA41" s="217">
        <f>N41*(1+(1-Z41)*Koa_emercountry_sec_10!$C$8)</f>
        <v>0.9083853736586</v>
      </c>
      <c r="AB41" s="215">
        <f>AA41*'Prima de mercado'!$J$3</f>
        <v>0.041265047326541</v>
      </c>
      <c r="AC41" s="226">
        <f>Koa_emercountry_sec!$C$19</f>
        <v>0.295</v>
      </c>
      <c r="AD41" s="218">
        <f>N41*(1+(1-AC41)*Koa_emercountry_sec!$C$8)</f>
        <v>0.9083853736586</v>
      </c>
      <c r="AE41" s="219">
        <f>AD41*'Prima de mercado'!$J$3</f>
        <v>0.041265047326541</v>
      </c>
    </row>
    <row r="42" spans="1:31">
      <c r="A42" s="208" t="s">
        <v>162</v>
      </c>
      <c r="B42" s="208">
        <v>287</v>
      </c>
      <c r="C42" s="209">
        <v>0.90821840366479</v>
      </c>
      <c r="D42" s="210">
        <f>$D$9+C42*$D$10</f>
        <v>0.051067908652978</v>
      </c>
      <c r="E42" s="210">
        <v>0.84616158222834</v>
      </c>
      <c r="F42" s="210">
        <v>0.55452375555742</v>
      </c>
      <c r="G42" s="211">
        <f>$D$9+VLOOKUP(F42,$B$135:$D$141,3)+$D$11</f>
        <v>0.02888</v>
      </c>
      <c r="H42" s="212">
        <v>0.01877896151198</v>
      </c>
      <c r="I42" s="210">
        <f>IF($A$137="Yes",G42*(1-$A$138),G42*(1-H42))</f>
        <v>0.0210824</v>
      </c>
      <c r="J42" s="211">
        <f>1-E42</f>
        <v>0.15383841777166</v>
      </c>
      <c r="K42" s="210">
        <f>D42*(1-J42)+I42*J42</f>
        <v>0.046454985445725</v>
      </c>
      <c r="L42" s="210">
        <f>(1+K42)*((1+$C$16)/(1+$C$17))-1</f>
        <v>0.092849541450708</v>
      </c>
      <c r="M42" s="211">
        <f>J42/E42</f>
        <v>0.18180737698648</v>
      </c>
      <c r="N42" s="213">
        <f>C42/(1+(1-O42)*M42)</f>
        <v>0.80180353186445</v>
      </c>
      <c r="O42" s="214">
        <f>1-I42/G42</f>
        <v>0.27</v>
      </c>
      <c r="P42" s="215">
        <f>G42*(1-O42)</f>
        <v>0.0210824</v>
      </c>
      <c r="Q42" s="215">
        <f>$D$9+N42*'Prima de mercado'!$J$3</f>
        <v>0.044623374537301</v>
      </c>
      <c r="R42" s="215">
        <f>$D$9+C42*'Prima de mercado'!$J$3</f>
        <v>0.049457462412806</v>
      </c>
      <c r="S42" s="215">
        <f>Q42-P42</f>
        <v>0.023540974537301</v>
      </c>
      <c r="T42" s="215">
        <f>C42*'Prima de mercado'!$J$3</f>
        <v>0.041257462412806</v>
      </c>
      <c r="U42" s="215">
        <f>VLOOKUP(F42,$B$135:$D$141,3)</f>
        <v>0.02068</v>
      </c>
      <c r="V42" s="216">
        <f>'Cálculo del Rf'!$B$28+N42*'Prima de mercado'!$J$3</f>
        <v>0.038023374537301</v>
      </c>
      <c r="W42" s="215">
        <f>('Cálculo del Rf'!$B$28+U42)*(1-O42)</f>
        <v>0.0162644</v>
      </c>
      <c r="X42" s="215">
        <f>V42-W42</f>
        <v>0.021758974537301</v>
      </c>
      <c r="Y42" s="215">
        <f>'Cálculo del Rf'!$B$28+C42*'Prima de mercado'!$J$3</f>
        <v>0.042857462412806</v>
      </c>
      <c r="Z42" s="211">
        <f>Koa_emercountry_sec_10!$C$19</f>
        <v>0.295</v>
      </c>
      <c r="AA42" s="217">
        <f>N42*(1+(1-Z42)*Koa_emercountry_sec_10!$C$8)</f>
        <v>0.91485782985733</v>
      </c>
      <c r="AB42" s="215">
        <f>AA42*'Prima de mercado'!$J$3</f>
        <v>0.041559070347061</v>
      </c>
      <c r="AC42" s="215">
        <f>Koa_emercountry_sec!$C$19</f>
        <v>0.295</v>
      </c>
      <c r="AD42" s="218">
        <f>N42*(1+(1-AC42)*Koa_emercountry_sec!$C$8)</f>
        <v>0.91485782985733</v>
      </c>
      <c r="AE42" s="219">
        <f>AD42*'Prima de mercado'!$J$3</f>
        <v>0.041559070347061</v>
      </c>
    </row>
    <row r="43" spans="1:31">
      <c r="A43" s="220" t="s">
        <v>163</v>
      </c>
      <c r="B43" s="220">
        <v>38</v>
      </c>
      <c r="C43" s="221">
        <v>1.1476809803616</v>
      </c>
      <c r="D43" s="222">
        <f>$D$9+C43*$D$10</f>
        <v>0.062370542273065</v>
      </c>
      <c r="E43" s="222">
        <v>0.80429585304113</v>
      </c>
      <c r="F43" s="222">
        <v>0.55726744957675</v>
      </c>
      <c r="G43" s="223">
        <f>$D$9+VLOOKUP(F43,$B$135:$D$141,3)+$D$11</f>
        <v>0.02888</v>
      </c>
      <c r="H43" s="224">
        <v>0.040167250643128</v>
      </c>
      <c r="I43" s="222">
        <f>IF($A$137="Yes",G43*(1-$A$138),G43*(1-H43))</f>
        <v>0.0210824</v>
      </c>
      <c r="J43" s="223">
        <f>1-E43</f>
        <v>0.19570414695887</v>
      </c>
      <c r="K43" s="222">
        <f>D43*(1-J43)+I43*J43</f>
        <v>0.054290281609999</v>
      </c>
      <c r="L43" s="222">
        <f>(1+K43)*((1+$C$16)/(1+$C$17))-1</f>
        <v>0.10103221527744</v>
      </c>
      <c r="M43" s="223">
        <f>J43/E43</f>
        <v>0.24332358076806</v>
      </c>
      <c r="N43" s="213">
        <f>C43/(1+(1-O43)*M43)</f>
        <v>0.97457152936634</v>
      </c>
      <c r="O43" s="225">
        <f>1-I43/G43</f>
        <v>0.27</v>
      </c>
      <c r="P43" s="215">
        <f>G43*(1-O43)</f>
        <v>0.0210824</v>
      </c>
      <c r="Q43" s="215">
        <f>$D$9+N43*'Prima de mercado'!$J$3</f>
        <v>0.052471673068038</v>
      </c>
      <c r="R43" s="215">
        <f>$D$9+C43*'Prima de mercado'!$J$3</f>
        <v>0.060335482740818</v>
      </c>
      <c r="S43" s="215">
        <f>Q43-P43</f>
        <v>0.031389273068038</v>
      </c>
      <c r="T43" s="215">
        <f>C43*'Prima de mercado'!$J$3</f>
        <v>0.052135482740818</v>
      </c>
      <c r="U43" s="215">
        <f>VLOOKUP(F43,$B$135:$D$141,3)</f>
        <v>0.02068</v>
      </c>
      <c r="V43" s="216">
        <f>'Cálculo del Rf'!$B$28+N43*'Prima de mercado'!$J$3</f>
        <v>0.045871673068038</v>
      </c>
      <c r="W43" s="215">
        <f>('Cálculo del Rf'!$B$28+U43)*(1-O43)</f>
        <v>0.0162644</v>
      </c>
      <c r="X43" s="215">
        <f>V43-W43</f>
        <v>0.029607273068038</v>
      </c>
      <c r="Y43" s="215">
        <f>'Cálculo del Rf'!$B$28+C43*'Prima de mercado'!$J$3</f>
        <v>0.053735482740818</v>
      </c>
      <c r="Z43" s="223">
        <f>Koa_emercountry_sec_10!$C$19</f>
        <v>0.295</v>
      </c>
      <c r="AA43" s="217">
        <f>N43*(1+(1-Z43)*Koa_emercountry_sec_10!$C$8)</f>
        <v>1.111986115007</v>
      </c>
      <c r="AB43" s="215">
        <f>AA43*'Prima de mercado'!$J$3</f>
        <v>0.050513978970631</v>
      </c>
      <c r="AC43" s="226">
        <f>Koa_emercountry_sec!$C$19</f>
        <v>0.295</v>
      </c>
      <c r="AD43" s="218">
        <f>N43*(1+(1-AC43)*Koa_emercountry_sec!$C$8)</f>
        <v>1.111986115007</v>
      </c>
      <c r="AE43" s="219">
        <f>AD43*'Prima de mercado'!$J$3</f>
        <v>0.050513978970631</v>
      </c>
    </row>
    <row r="44" spans="1:31">
      <c r="A44" s="208" t="s">
        <v>164</v>
      </c>
      <c r="B44" s="208">
        <v>122</v>
      </c>
      <c r="C44" s="209">
        <v>1.059036203672</v>
      </c>
      <c r="D44" s="210">
        <f>$D$9+C44*$D$10</f>
        <v>0.058186508813318</v>
      </c>
      <c r="E44" s="210">
        <v>0.86692578516362</v>
      </c>
      <c r="F44" s="210">
        <v>0.55119424455412</v>
      </c>
      <c r="G44" s="211">
        <f>$D$9+VLOOKUP(F44,$B$135:$D$141,3)+$D$11</f>
        <v>0.02888</v>
      </c>
      <c r="H44" s="212">
        <v>0.044427347086819</v>
      </c>
      <c r="I44" s="210">
        <f>IF($A$137="Yes",G44*(1-$A$138),G44*(1-H44))</f>
        <v>0.0210824</v>
      </c>
      <c r="J44" s="211">
        <f>1-E44</f>
        <v>0.13307421483638</v>
      </c>
      <c r="K44" s="210">
        <f>D44*(1-J44)+I44*J44</f>
        <v>0.053248908665782</v>
      </c>
      <c r="L44" s="210">
        <f>(1+K44)*((1+$C$16)/(1+$C$17))-1</f>
        <v>0.099944673089388</v>
      </c>
      <c r="M44" s="211">
        <f>J44/E44</f>
        <v>0.15350127671109</v>
      </c>
      <c r="N44" s="213">
        <f>C44/(1+(1-O44)*M44)</f>
        <v>0.95232278629026</v>
      </c>
      <c r="O44" s="214">
        <f>1-I44/G44</f>
        <v>0.27</v>
      </c>
      <c r="P44" s="215">
        <f>G44*(1-O44)</f>
        <v>0.0210824</v>
      </c>
      <c r="Q44" s="215">
        <f>$D$9+N44*'Prima de mercado'!$J$3</f>
        <v>0.051460983703575</v>
      </c>
      <c r="R44" s="215">
        <f>$D$9+C44*'Prima de mercado'!$J$3</f>
        <v>0.056308633551677</v>
      </c>
      <c r="S44" s="215">
        <f>Q44-P44</f>
        <v>0.030378583703575</v>
      </c>
      <c r="T44" s="215">
        <f>C44*'Prima de mercado'!$J$3</f>
        <v>0.048108633551677</v>
      </c>
      <c r="U44" s="215">
        <f>VLOOKUP(F44,$B$135:$D$141,3)</f>
        <v>0.02068</v>
      </c>
      <c r="V44" s="216">
        <f>'Cálculo del Rf'!$B$28+N44*'Prima de mercado'!$J$3</f>
        <v>0.044860983703575</v>
      </c>
      <c r="W44" s="215">
        <f>('Cálculo del Rf'!$B$28+U44)*(1-O44)</f>
        <v>0.0162644</v>
      </c>
      <c r="X44" s="215">
        <f>V44-W44</f>
        <v>0.028596583703575</v>
      </c>
      <c r="Y44" s="215">
        <f>'Cálculo del Rf'!$B$28+C44*'Prima de mercado'!$J$3</f>
        <v>0.049708633551677</v>
      </c>
      <c r="Z44" s="211">
        <f>Koa_emercountry_sec_10!$C$19</f>
        <v>0.295</v>
      </c>
      <c r="AA44" s="217">
        <f>N44*(1+(1-Z44)*Koa_emercountry_sec_10!$C$8)</f>
        <v>1.0866002991572</v>
      </c>
      <c r="AB44" s="215">
        <f>AA44*'Prima de mercado'!$J$3</f>
        <v>0.049360782405779</v>
      </c>
      <c r="AC44" s="215">
        <f>Koa_emercountry_sec!$C$19</f>
        <v>0.295</v>
      </c>
      <c r="AD44" s="218">
        <f>N44*(1+(1-AC44)*Koa_emercountry_sec!$C$8)</f>
        <v>1.0866002991572</v>
      </c>
      <c r="AE44" s="219">
        <f>AD44*'Prima de mercado'!$J$3</f>
        <v>0.049360782405779</v>
      </c>
    </row>
    <row r="45" spans="1:31">
      <c r="A45" s="220" t="s">
        <v>165</v>
      </c>
      <c r="B45" s="220">
        <v>22</v>
      </c>
      <c r="C45" s="221">
        <v>0.95535266136308</v>
      </c>
      <c r="D45" s="222">
        <f>$D$9+C45*$D$10</f>
        <v>0.053292645616337</v>
      </c>
      <c r="E45" s="222">
        <v>0.91321651637715</v>
      </c>
      <c r="F45" s="222">
        <v>0.54908907567488</v>
      </c>
      <c r="G45" s="223">
        <f>$D$9+VLOOKUP(F45,$B$135:$D$141,3)+$D$11</f>
        <v>0.02888</v>
      </c>
      <c r="H45" s="224">
        <v>0.0104761439717</v>
      </c>
      <c r="I45" s="222">
        <f>IF($A$137="Yes",G45*(1-$A$138),G45*(1-H45))</f>
        <v>0.0210824</v>
      </c>
      <c r="J45" s="223">
        <f>1-E45</f>
        <v>0.086783483622848</v>
      </c>
      <c r="K45" s="222">
        <f>D45*(1-J45)+I45*J45</f>
        <v>0.050497328293404</v>
      </c>
      <c r="L45" s="222">
        <f>(1+K45)*((1+$C$16)/(1+$C$17))-1</f>
        <v>0.097071101468974</v>
      </c>
      <c r="M45" s="223">
        <f>J45/E45</f>
        <v>0.095030567304159</v>
      </c>
      <c r="N45" s="213">
        <f>C45/(1+(1-O45)*M45)</f>
        <v>0.89337702943852</v>
      </c>
      <c r="O45" s="225">
        <f>1-I45/G45</f>
        <v>0.27</v>
      </c>
      <c r="P45" s="215">
        <f>G45*(1-O45)</f>
        <v>0.0210824</v>
      </c>
      <c r="Q45" s="215">
        <f>$D$9+N45*'Prima de mercado'!$J$3</f>
        <v>0.04878326616571</v>
      </c>
      <c r="R45" s="215">
        <f>$D$9+C45*'Prima de mercado'!$J$3</f>
        <v>0.051598621254662</v>
      </c>
      <c r="S45" s="215">
        <f>Q45-P45</f>
        <v>0.02770086616571</v>
      </c>
      <c r="T45" s="215">
        <f>C45*'Prima de mercado'!$J$3</f>
        <v>0.043398621254662</v>
      </c>
      <c r="U45" s="215">
        <f>VLOOKUP(F45,$B$135:$D$141,3)</f>
        <v>0.02068</v>
      </c>
      <c r="V45" s="216">
        <f>'Cálculo del Rf'!$B$28+N45*'Prima de mercado'!$J$3</f>
        <v>0.04218326616571</v>
      </c>
      <c r="W45" s="215">
        <f>('Cálculo del Rf'!$B$28+U45)*(1-O45)</f>
        <v>0.0162644</v>
      </c>
      <c r="X45" s="215">
        <f>V45-W45</f>
        <v>0.02591886616571</v>
      </c>
      <c r="Y45" s="215">
        <f>'Cálculo del Rf'!$B$28+C45*'Prima de mercado'!$J$3</f>
        <v>0.044998621254662</v>
      </c>
      <c r="Z45" s="223">
        <f>Koa_emercountry_sec_10!$C$19</f>
        <v>0.295</v>
      </c>
      <c r="AA45" s="217">
        <f>N45*(1+(1-Z45)*Koa_emercountry_sec_10!$C$8)</f>
        <v>1.0193431905894</v>
      </c>
      <c r="AB45" s="215">
        <f>AA45*'Prima de mercado'!$J$3</f>
        <v>0.046305506695075</v>
      </c>
      <c r="AC45" s="226">
        <f>Koa_emercountry_sec!$C$19</f>
        <v>0.295</v>
      </c>
      <c r="AD45" s="218">
        <f>N45*(1+(1-AC45)*Koa_emercountry_sec!$C$8)</f>
        <v>1.0193431905894</v>
      </c>
      <c r="AE45" s="219">
        <f>AD45*'Prima de mercado'!$J$3</f>
        <v>0.046305506695075</v>
      </c>
    </row>
    <row r="46" spans="1:31">
      <c r="A46" s="208" t="s">
        <v>166</v>
      </c>
      <c r="B46" s="208">
        <v>157</v>
      </c>
      <c r="C46" s="209">
        <v>0.88526715421533</v>
      </c>
      <c r="D46" s="210">
        <f>$D$9+C46*$D$10</f>
        <v>0.049984609678964</v>
      </c>
      <c r="E46" s="210">
        <v>0.88118682871978</v>
      </c>
      <c r="F46" s="210">
        <v>0.43865067576317</v>
      </c>
      <c r="G46" s="211">
        <f>$D$9+VLOOKUP(F46,$B$135:$D$141,3)+$D$11</f>
        <v>0.02888</v>
      </c>
      <c r="H46" s="212">
        <v>0.061142789378182</v>
      </c>
      <c r="I46" s="210">
        <f>IF($A$137="Yes",G46*(1-$A$138),G46*(1-H46))</f>
        <v>0.0210824</v>
      </c>
      <c r="J46" s="211">
        <f>1-E46</f>
        <v>0.11881317128022</v>
      </c>
      <c r="K46" s="210">
        <f>D46*(1-J46)+I46*J46</f>
        <v>0.04655064649</v>
      </c>
      <c r="L46" s="210">
        <f>(1+K46)*((1+$C$16)/(1+$C$17))-1</f>
        <v>0.092949443625025</v>
      </c>
      <c r="M46" s="211">
        <f>J46/E46</f>
        <v>0.13483312211196</v>
      </c>
      <c r="N46" s="213">
        <f>C46/(1+(1-O46)*M46)</f>
        <v>0.80593995222068</v>
      </c>
      <c r="O46" s="214">
        <f>1-I46/G46</f>
        <v>0.27</v>
      </c>
      <c r="P46" s="215">
        <f>G46*(1-O46)</f>
        <v>0.0210824</v>
      </c>
      <c r="Q46" s="215">
        <f>$D$9+N46*'Prima de mercado'!$J$3</f>
        <v>0.04481127890775</v>
      </c>
      <c r="R46" s="215">
        <f>$D$9+C46*'Prima de mercado'!$J$3</f>
        <v>0.04841486042669</v>
      </c>
      <c r="S46" s="215">
        <f>Q46-P46</f>
        <v>0.02372887890775</v>
      </c>
      <c r="T46" s="215">
        <f>C46*'Prima de mercado'!$J$3</f>
        <v>0.04021486042669</v>
      </c>
      <c r="U46" s="215">
        <f>VLOOKUP(F46,$B$135:$D$141,3)</f>
        <v>0.02068</v>
      </c>
      <c r="V46" s="216">
        <f>'Cálculo del Rf'!$B$28+N46*'Prima de mercado'!$J$3</f>
        <v>0.03821127890775</v>
      </c>
      <c r="W46" s="215">
        <f>('Cálculo del Rf'!$B$28+U46)*(1-O46)</f>
        <v>0.0162644</v>
      </c>
      <c r="X46" s="215">
        <f>V46-W46</f>
        <v>0.02194687890775</v>
      </c>
      <c r="Y46" s="215">
        <f>'Cálculo del Rf'!$B$28+C46*'Prima de mercado'!$J$3</f>
        <v>0.04181486042669</v>
      </c>
      <c r="Z46" s="211">
        <f>Koa_emercountry_sec_10!$C$19</f>
        <v>0.295</v>
      </c>
      <c r="AA46" s="217">
        <f>N46*(1+(1-Z46)*Koa_emercountry_sec_10!$C$8)</f>
        <v>0.91957748548379</v>
      </c>
      <c r="AB46" s="215">
        <f>AA46*'Prima de mercado'!$J$3</f>
        <v>0.041773469233743</v>
      </c>
      <c r="AC46" s="215">
        <f>Koa_emercountry_sec!$C$19</f>
        <v>0.295</v>
      </c>
      <c r="AD46" s="218">
        <f>N46*(1+(1-AC46)*Koa_emercountry_sec!$C$8)</f>
        <v>0.91957748548379</v>
      </c>
      <c r="AE46" s="219">
        <f>AD46*'Prima de mercado'!$J$3</f>
        <v>0.041773469233743</v>
      </c>
    </row>
    <row r="47" spans="1:31">
      <c r="A47" s="220" t="s">
        <v>167</v>
      </c>
      <c r="B47" s="220">
        <v>61</v>
      </c>
      <c r="C47" s="221">
        <v>1.0564199824616</v>
      </c>
      <c r="D47" s="222">
        <f>$D$9+C47*$D$10</f>
        <v>0.058063023172186</v>
      </c>
      <c r="E47" s="222">
        <v>0.77981308843183</v>
      </c>
      <c r="F47" s="222">
        <v>0.42042611788263</v>
      </c>
      <c r="G47" s="223">
        <f>$D$9+VLOOKUP(F47,$B$135:$D$141,3)+$D$11</f>
        <v>0.02888</v>
      </c>
      <c r="H47" s="224">
        <v>0.093069040025694</v>
      </c>
      <c r="I47" s="222">
        <f>IF($A$137="Yes",G47*(1-$A$138),G47*(1-H47))</f>
        <v>0.0210824</v>
      </c>
      <c r="J47" s="223">
        <f>1-E47</f>
        <v>0.22018691156817</v>
      </c>
      <c r="K47" s="222">
        <f>D47*(1-J47)+I47*J47</f>
        <v>0.049920373968036</v>
      </c>
      <c r="L47" s="222">
        <f>(1+K47)*((1+$C$16)/(1+$C$17))-1</f>
        <v>0.096468567887801</v>
      </c>
      <c r="M47" s="223">
        <f>J47/E47</f>
        <v>0.28235857391284</v>
      </c>
      <c r="N47" s="213">
        <f>C47/(1+(1-O47)*M47)</f>
        <v>0.87588170482527</v>
      </c>
      <c r="O47" s="225">
        <f>1-I47/G47</f>
        <v>0.27</v>
      </c>
      <c r="P47" s="215">
        <f>G47*(1-O47)</f>
        <v>0.0210824</v>
      </c>
      <c r="Q47" s="215">
        <f>$D$9+N47*'Prima de mercado'!$J$3</f>
        <v>0.047988509425791</v>
      </c>
      <c r="R47" s="215">
        <f>$D$9+C47*'Prima de mercado'!$J$3</f>
        <v>0.056189786974887</v>
      </c>
      <c r="S47" s="215">
        <f>Q47-P47</f>
        <v>0.026906109425791</v>
      </c>
      <c r="T47" s="215">
        <f>C47*'Prima de mercado'!$J$3</f>
        <v>0.047989786974887</v>
      </c>
      <c r="U47" s="215">
        <f>VLOOKUP(F47,$B$135:$D$141,3)</f>
        <v>0.02068</v>
      </c>
      <c r="V47" s="216">
        <f>'Cálculo del Rf'!$B$28+N47*'Prima de mercado'!$J$3</f>
        <v>0.041388509425791</v>
      </c>
      <c r="W47" s="215">
        <f>('Cálculo del Rf'!$B$28+U47)*(1-O47)</f>
        <v>0.0162644</v>
      </c>
      <c r="X47" s="215">
        <f>V47-W47</f>
        <v>0.025124109425791</v>
      </c>
      <c r="Y47" s="215">
        <f>'Cálculo del Rf'!$B$28+C47*'Prima de mercado'!$J$3</f>
        <v>0.049589786974887</v>
      </c>
      <c r="Z47" s="223">
        <f>Koa_emercountry_sec_10!$C$19</f>
        <v>0.295</v>
      </c>
      <c r="AA47" s="217">
        <f>N47*(1+(1-Z47)*Koa_emercountry_sec_10!$C$8)</f>
        <v>0.99938102520564</v>
      </c>
      <c r="AB47" s="215">
        <f>AA47*'Prima de mercado'!$J$3</f>
        <v>0.045398689254827</v>
      </c>
      <c r="AC47" s="226">
        <f>Koa_emercountry_sec!$C$19</f>
        <v>0.295</v>
      </c>
      <c r="AD47" s="218">
        <f>N47*(1+(1-AC47)*Koa_emercountry_sec!$C$8)</f>
        <v>0.99938102520564</v>
      </c>
      <c r="AE47" s="219">
        <f>AD47*'Prima de mercado'!$J$3</f>
        <v>0.045398689254827</v>
      </c>
    </row>
    <row r="48" spans="1:31">
      <c r="A48" s="208" t="s">
        <v>168</v>
      </c>
      <c r="B48" s="208">
        <v>118</v>
      </c>
      <c r="C48" s="209">
        <v>0.88281719019109</v>
      </c>
      <c r="D48" s="210">
        <f>$D$9+C48*$D$10</f>
        <v>0.04986897137702</v>
      </c>
      <c r="E48" s="210">
        <v>0.86808757120923</v>
      </c>
      <c r="F48" s="210">
        <v>0.68062179370134</v>
      </c>
      <c r="G48" s="211">
        <f>$D$9+VLOOKUP(F48,$B$135:$D$141,3)+$D$11</f>
        <v>0.039825</v>
      </c>
      <c r="H48" s="212">
        <v>0.0052894614747998</v>
      </c>
      <c r="I48" s="210">
        <f>IF($A$137="Yes",G48*(1-$A$138),G48*(1-H48))</f>
        <v>0.02907225</v>
      </c>
      <c r="J48" s="211">
        <f>1-E48</f>
        <v>0.13191242879077</v>
      </c>
      <c r="K48" s="210">
        <f>D48*(1-J48)+I48*J48</f>
        <v>0.047125625349292</v>
      </c>
      <c r="L48" s="210">
        <f>(1+K48)*((1+$C$16)/(1+$C$17))-1</f>
        <v>0.093549914157881</v>
      </c>
      <c r="M48" s="211">
        <f>J48/E48</f>
        <v>0.15195751346493</v>
      </c>
      <c r="N48" s="213">
        <f>C48/(1+(1-O48)*M48)</f>
        <v>0.79466572773476</v>
      </c>
      <c r="O48" s="214">
        <f>1-I48/G48</f>
        <v>0.27</v>
      </c>
      <c r="P48" s="215">
        <f>G48*(1-O48)</f>
        <v>0.02907225</v>
      </c>
      <c r="Q48" s="215">
        <f>$D$9+N48*'Prima de mercado'!$J$3</f>
        <v>0.044299126884532</v>
      </c>
      <c r="R48" s="215">
        <f>$D$9+C48*'Prima de mercado'!$J$3</f>
        <v>0.048303566383061</v>
      </c>
      <c r="S48" s="215">
        <f>Q48-P48</f>
        <v>0.015226876884532</v>
      </c>
      <c r="T48" s="215">
        <f>C48*'Prima de mercado'!$J$3</f>
        <v>0.040103566383061</v>
      </c>
      <c r="U48" s="215">
        <f>VLOOKUP(F48,$B$135:$D$141,3)</f>
        <v>0.031625</v>
      </c>
      <c r="V48" s="216">
        <f>'Cálculo del Rf'!$B$28+N48*'Prima de mercado'!$J$3</f>
        <v>0.037699126884532</v>
      </c>
      <c r="W48" s="215">
        <f>('Cálculo del Rf'!$B$28+U48)*(1-O48)</f>
        <v>0.02425425</v>
      </c>
      <c r="X48" s="215">
        <f>V48-W48</f>
        <v>0.013444876884532</v>
      </c>
      <c r="Y48" s="215">
        <f>'Cálculo del Rf'!$B$28+C48*'Prima de mercado'!$J$3</f>
        <v>0.041703566383061</v>
      </c>
      <c r="Z48" s="211">
        <f>Koa_emercountry_sec_10!$C$19</f>
        <v>0.295</v>
      </c>
      <c r="AA48" s="217">
        <f>N48*(1+(1-Z48)*Koa_emercountry_sec_10!$C$8)</f>
        <v>0.90671359534536</v>
      </c>
      <c r="AB48" s="215">
        <f>AA48*'Prima de mercado'!$J$3</f>
        <v>0.041189103775251</v>
      </c>
      <c r="AC48" s="215">
        <f>Koa_emercountry_sec!$C$19</f>
        <v>0.295</v>
      </c>
      <c r="AD48" s="218">
        <f>N48*(1+(1-AC48)*Koa_emercountry_sec!$C$8)</f>
        <v>0.90671359534536</v>
      </c>
      <c r="AE48" s="219">
        <f>AD48*'Prima de mercado'!$J$3</f>
        <v>0.041189103775251</v>
      </c>
    </row>
    <row r="49" spans="1:31">
      <c r="A49" s="220" t="s">
        <v>169</v>
      </c>
      <c r="B49" s="220">
        <v>86</v>
      </c>
      <c r="C49" s="221">
        <v>0.95440765499167</v>
      </c>
      <c r="D49" s="222">
        <f>$D$9+C49*$D$10</f>
        <v>0.053248041315607</v>
      </c>
      <c r="E49" s="222">
        <v>0.79873314674702</v>
      </c>
      <c r="F49" s="222">
        <v>0.50430758359572</v>
      </c>
      <c r="G49" s="223">
        <f>$D$9+VLOOKUP(F49,$B$135:$D$141,3)+$D$11</f>
        <v>0.02888</v>
      </c>
      <c r="H49" s="224">
        <v>0.026914512809337</v>
      </c>
      <c r="I49" s="222">
        <f>IF($A$137="Yes",G49*(1-$A$138),G49*(1-H49))</f>
        <v>0.0210824</v>
      </c>
      <c r="J49" s="223">
        <f>1-E49</f>
        <v>0.20126685325298</v>
      </c>
      <c r="K49" s="222">
        <f>D49*(1-J49)+I49*J49</f>
        <v>0.04677416390515</v>
      </c>
      <c r="L49" s="222">
        <f>(1+K49)*((1+$C$16)/(1+$C$17))-1</f>
        <v>0.093182870679271</v>
      </c>
      <c r="M49" s="223">
        <f>J49/E49</f>
        <v>0.25198259778335</v>
      </c>
      <c r="N49" s="213">
        <f>C49/(1+(1-O49)*M49)</f>
        <v>0.80612342957186</v>
      </c>
      <c r="O49" s="225">
        <f>1-I49/G49</f>
        <v>0.27</v>
      </c>
      <c r="P49" s="215">
        <f>G49*(1-O49)</f>
        <v>0.0210824</v>
      </c>
      <c r="Q49" s="215">
        <f>$D$9+N49*'Prima de mercado'!$J$3</f>
        <v>0.044819613698027</v>
      </c>
      <c r="R49" s="215">
        <f>$D$9+C49*'Prima de mercado'!$J$3</f>
        <v>0.051555692632327</v>
      </c>
      <c r="S49" s="215">
        <f>Q49-P49</f>
        <v>0.023737213698027</v>
      </c>
      <c r="T49" s="215">
        <f>C49*'Prima de mercado'!$J$3</f>
        <v>0.043355692632327</v>
      </c>
      <c r="U49" s="215">
        <f>VLOOKUP(F49,$B$135:$D$141,3)</f>
        <v>0.02068</v>
      </c>
      <c r="V49" s="216">
        <f>'Cálculo del Rf'!$B$28+N49*'Prima de mercado'!$J$3</f>
        <v>0.038219613698027</v>
      </c>
      <c r="W49" s="215">
        <f>('Cálculo del Rf'!$B$28+U49)*(1-O49)</f>
        <v>0.0162644</v>
      </c>
      <c r="X49" s="215">
        <f>V49-W49</f>
        <v>0.021955213698027</v>
      </c>
      <c r="Y49" s="215">
        <f>'Cálculo del Rf'!$B$28+C49*'Prima de mercado'!$J$3</f>
        <v>0.044955692632327</v>
      </c>
      <c r="Z49" s="223">
        <f>Koa_emercountry_sec_10!$C$19</f>
        <v>0.295</v>
      </c>
      <c r="AA49" s="217">
        <f>N49*(1+(1-Z49)*Koa_emercountry_sec_10!$C$8)</f>
        <v>0.9197868331415</v>
      </c>
      <c r="AB49" s="215">
        <f>AA49*'Prima de mercado'!$J$3</f>
        <v>0.041782979229449</v>
      </c>
      <c r="AC49" s="226">
        <f>Koa_emercountry_sec!$C$19</f>
        <v>0.295</v>
      </c>
      <c r="AD49" s="218">
        <f>N49*(1+(1-AC49)*Koa_emercountry_sec!$C$8)</f>
        <v>0.9197868331415</v>
      </c>
      <c r="AE49" s="219">
        <f>AD49*'Prima de mercado'!$J$3</f>
        <v>0.041782979229449</v>
      </c>
    </row>
    <row r="50" spans="1:31">
      <c r="A50" s="208" t="s">
        <v>170</v>
      </c>
      <c r="B50" s="208">
        <v>32</v>
      </c>
      <c r="C50" s="209">
        <v>0.87469922843498</v>
      </c>
      <c r="D50" s="210">
        <f>$D$9+C50*$D$10</f>
        <v>0.049485803582131</v>
      </c>
      <c r="E50" s="210">
        <v>0.68939891548259</v>
      </c>
      <c r="F50" s="210">
        <v>0.45299255806955</v>
      </c>
      <c r="G50" s="211">
        <f>$D$9+VLOOKUP(F50,$B$135:$D$141,3)+$D$11</f>
        <v>0.02888</v>
      </c>
      <c r="H50" s="212">
        <v>0.064524623961495</v>
      </c>
      <c r="I50" s="210">
        <f>IF($A$137="Yes",G50*(1-$A$138),G50*(1-H50))</f>
        <v>0.0210824</v>
      </c>
      <c r="J50" s="211">
        <f>1-E50</f>
        <v>0.31060108451741</v>
      </c>
      <c r="K50" s="210">
        <f>D50*(1-J50)+I50*J50</f>
        <v>0.040663675625535</v>
      </c>
      <c r="L50" s="210">
        <f>(1+K50)*((1+$C$16)/(1+$C$17))-1</f>
        <v>0.086801474052283</v>
      </c>
      <c r="M50" s="211">
        <f>J50/E50</f>
        <v>0.4505389804682</v>
      </c>
      <c r="N50" s="213">
        <f>C50/(1+(1-O50)*M50)</f>
        <v>0.65821622091346</v>
      </c>
      <c r="O50" s="214">
        <f>1-I50/G50</f>
        <v>0.27</v>
      </c>
      <c r="P50" s="215">
        <f>G50*(1-O50)</f>
        <v>0.0210824</v>
      </c>
      <c r="Q50" s="215">
        <f>$D$9+N50*'Prima de mercado'!$J$3</f>
        <v>0.038100661431498</v>
      </c>
      <c r="R50" s="215">
        <f>$D$9+C50*'Prima de mercado'!$J$3</f>
        <v>0.047934793298668</v>
      </c>
      <c r="S50" s="215">
        <f>Q50-P50</f>
        <v>0.017018261431498</v>
      </c>
      <c r="T50" s="215">
        <f>C50*'Prima de mercado'!$J$3</f>
        <v>0.039734793298668</v>
      </c>
      <c r="U50" s="215">
        <f>VLOOKUP(F50,$B$135:$D$141,3)</f>
        <v>0.02068</v>
      </c>
      <c r="V50" s="216">
        <f>'Cálculo del Rf'!$B$28+N50*'Prima de mercado'!$J$3</f>
        <v>0.031500661431498</v>
      </c>
      <c r="W50" s="215">
        <f>('Cálculo del Rf'!$B$28+U50)*(1-O50)</f>
        <v>0.0162644</v>
      </c>
      <c r="X50" s="215">
        <f>V50-W50</f>
        <v>0.015236261431498</v>
      </c>
      <c r="Y50" s="215">
        <f>'Cálculo del Rf'!$B$28+C50*'Prima de mercado'!$J$3</f>
        <v>0.041334793298668</v>
      </c>
      <c r="Z50" s="211">
        <f>Koa_emercountry_sec_10!$C$19</f>
        <v>0.295</v>
      </c>
      <c r="AA50" s="217">
        <f>N50*(1+(1-Z50)*Koa_emercountry_sec_10!$C$8)</f>
        <v>0.75102470806225</v>
      </c>
      <c r="AB50" s="215">
        <f>AA50*'Prima de mercado'!$J$3</f>
        <v>0.034116654693339</v>
      </c>
      <c r="AC50" s="215">
        <f>Koa_emercountry_sec!$C$19</f>
        <v>0.295</v>
      </c>
      <c r="AD50" s="218">
        <f>N50*(1+(1-AC50)*Koa_emercountry_sec!$C$8)</f>
        <v>0.75102470806225</v>
      </c>
      <c r="AE50" s="219">
        <f>AD50*'Prima de mercado'!$J$3</f>
        <v>0.034116654693339</v>
      </c>
    </row>
    <row r="51" spans="1:31">
      <c r="A51" s="220" t="s">
        <v>171</v>
      </c>
      <c r="B51" s="220">
        <v>101</v>
      </c>
      <c r="C51" s="221">
        <v>0.63632650815419</v>
      </c>
      <c r="D51" s="222">
        <f>$D$9+C51*$D$10</f>
        <v>0.038234611184878</v>
      </c>
      <c r="E51" s="222">
        <v>0.75180946224551</v>
      </c>
      <c r="F51" s="222">
        <v>0.32557164566703</v>
      </c>
      <c r="G51" s="223">
        <f>$D$9+VLOOKUP(F51,$B$135:$D$141,3)+$D$11</f>
        <v>0.0247</v>
      </c>
      <c r="H51" s="224">
        <v>0.085589095744808</v>
      </c>
      <c r="I51" s="222">
        <f>IF($A$137="Yes",G51*(1-$A$138),G51*(1-H51))</f>
        <v>0.018031</v>
      </c>
      <c r="J51" s="223">
        <f>1-E51</f>
        <v>0.24819053775449</v>
      </c>
      <c r="K51" s="222">
        <f>D51*(1-J51)+I51*J51</f>
        <v>0.03322026606032</v>
      </c>
      <c r="L51" s="222">
        <f>(1+K51)*((1+$C$16)/(1+$C$17))-1</f>
        <v>0.07902806110733</v>
      </c>
      <c r="M51" s="223">
        <f>J51/E51</f>
        <v>0.33012425384112</v>
      </c>
      <c r="N51" s="213">
        <f>C51/(1+(1-O51)*M51)</f>
        <v>0.51275686871345</v>
      </c>
      <c r="O51" s="225">
        <f>1-I51/G51</f>
        <v>0.27</v>
      </c>
      <c r="P51" s="215">
        <f>G51*(1-O51)</f>
        <v>0.018031</v>
      </c>
      <c r="Q51" s="215">
        <f>$D$9+N51*'Prima de mercado'!$J$3</f>
        <v>0.031492907468611</v>
      </c>
      <c r="R51" s="215">
        <f>$D$9+C51*'Prima de mercado'!$J$3</f>
        <v>0.037106281668053</v>
      </c>
      <c r="S51" s="215">
        <f>Q51-P51</f>
        <v>0.013461907468611</v>
      </c>
      <c r="T51" s="215">
        <f>C51*'Prima de mercado'!$J$3</f>
        <v>0.028906281668053</v>
      </c>
      <c r="U51" s="215">
        <f>VLOOKUP(F51,$B$135:$D$141,3)</f>
        <v>0.0165</v>
      </c>
      <c r="V51" s="216">
        <f>'Cálculo del Rf'!$B$28+N51*'Prima de mercado'!$J$3</f>
        <v>0.024892907468611</v>
      </c>
      <c r="W51" s="215">
        <f>('Cálculo del Rf'!$B$28+U51)*(1-O51)</f>
        <v>0.013213</v>
      </c>
      <c r="X51" s="215">
        <f>V51-W51</f>
        <v>0.011679907468611</v>
      </c>
      <c r="Y51" s="215">
        <f>'Cálculo del Rf'!$B$28+C51*'Prima de mercado'!$J$3</f>
        <v>0.030506281668053</v>
      </c>
      <c r="Z51" s="223">
        <f>Koa_emercountry_sec_10!$C$19</f>
        <v>0.295</v>
      </c>
      <c r="AA51" s="217">
        <f>N51*(1+(1-Z51)*Koa_emercountry_sec_10!$C$8)</f>
        <v>0.58505558720205</v>
      </c>
      <c r="AB51" s="215">
        <f>AA51*'Prima de mercado'!$J$3</f>
        <v>0.026577207421685</v>
      </c>
      <c r="AC51" s="226">
        <f>Koa_emercountry_sec!$C$19</f>
        <v>0.295</v>
      </c>
      <c r="AD51" s="218">
        <f>N51*(1+(1-AC51)*Koa_emercountry_sec!$C$8)</f>
        <v>0.58505558720205</v>
      </c>
      <c r="AE51" s="219">
        <f>AD51*'Prima de mercado'!$J$3</f>
        <v>0.026577207421685</v>
      </c>
    </row>
    <row r="52" spans="1:31">
      <c r="A52" s="208" t="s">
        <v>172</v>
      </c>
      <c r="B52" s="208">
        <v>18</v>
      </c>
      <c r="C52" s="209">
        <v>1.034623862052</v>
      </c>
      <c r="D52" s="210">
        <f>$D$9+C52*$D$10</f>
        <v>0.057034246288854</v>
      </c>
      <c r="E52" s="210">
        <v>0.64095275440403</v>
      </c>
      <c r="F52" s="210">
        <v>0.58032919527092</v>
      </c>
      <c r="G52" s="211">
        <f>$D$9+VLOOKUP(F52,$B$135:$D$141,3)+$D$11</f>
        <v>0.02888</v>
      </c>
      <c r="H52" s="212">
        <v>0.0051919720767888</v>
      </c>
      <c r="I52" s="210">
        <f>IF($A$137="Yes",G52*(1-$A$138),G52*(1-H52))</f>
        <v>0.0210824</v>
      </c>
      <c r="J52" s="211">
        <f>1-E52</f>
        <v>0.35904724559597</v>
      </c>
      <c r="K52" s="210">
        <f>D52*(1-J52)+I52*J52</f>
        <v>0.044125834904751</v>
      </c>
      <c r="L52" s="210">
        <f>(1+K52)*((1+$C$16)/(1+$C$17))-1</f>
        <v>0.090417128077869</v>
      </c>
      <c r="M52" s="211">
        <f>J52/E52</f>
        <v>0.56017739705295</v>
      </c>
      <c r="N52" s="213">
        <f>C52/(1+(1-O52)*M52)</f>
        <v>0.73433330919903</v>
      </c>
      <c r="O52" s="214">
        <f>1-I52/G52</f>
        <v>0.27</v>
      </c>
      <c r="P52" s="215">
        <f>G52*(1-O52)</f>
        <v>0.0210824</v>
      </c>
      <c r="Q52" s="215">
        <f>$D$9+N52*'Prima de mercado'!$J$3</f>
        <v>0.041558417733553</v>
      </c>
      <c r="R52" s="215">
        <f>$D$9+C52*'Prima de mercado'!$J$3</f>
        <v>0.055199658813077</v>
      </c>
      <c r="S52" s="215">
        <f>Q52-P52</f>
        <v>0.020476017733553</v>
      </c>
      <c r="T52" s="215">
        <f>C52*'Prima de mercado'!$J$3</f>
        <v>0.046999658813077</v>
      </c>
      <c r="U52" s="215">
        <f>VLOOKUP(F52,$B$135:$D$141,3)</f>
        <v>0.02068</v>
      </c>
      <c r="V52" s="216">
        <f>'Cálculo del Rf'!$B$28+N52*'Prima de mercado'!$J$3</f>
        <v>0.034958417733553</v>
      </c>
      <c r="W52" s="215">
        <f>('Cálculo del Rf'!$B$28+U52)*(1-O52)</f>
        <v>0.0162644</v>
      </c>
      <c r="X52" s="215">
        <f>V52-W52</f>
        <v>0.018694017733553</v>
      </c>
      <c r="Y52" s="215">
        <f>'Cálculo del Rf'!$B$28+C52*'Prima de mercado'!$J$3</f>
        <v>0.048599658813077</v>
      </c>
      <c r="Z52" s="211">
        <f>Koa_emercountry_sec_10!$C$19</f>
        <v>0.295</v>
      </c>
      <c r="AA52" s="217">
        <f>N52*(1+(1-Z52)*Koa_emercountry_sec_10!$C$8)</f>
        <v>0.83787430579609</v>
      </c>
      <c r="AB52" s="215">
        <f>AA52*'Prima de mercado'!$J$3</f>
        <v>0.038061954633984</v>
      </c>
      <c r="AC52" s="215">
        <f>Koa_emercountry_sec!$C$19</f>
        <v>0.295</v>
      </c>
      <c r="AD52" s="218">
        <f>N52*(1+(1-AC52)*Koa_emercountry_sec!$C$8)</f>
        <v>0.83787430579609</v>
      </c>
      <c r="AE52" s="219">
        <f>AD52*'Prima de mercado'!$J$3</f>
        <v>0.038061954633984</v>
      </c>
    </row>
    <row r="53" spans="1:31">
      <c r="A53" s="220" t="s">
        <v>173</v>
      </c>
      <c r="B53" s="220">
        <v>40</v>
      </c>
      <c r="C53" s="221">
        <v>0.88324544941408</v>
      </c>
      <c r="D53" s="222">
        <f>$D$9+C53*$D$10</f>
        <v>0.049889185212345</v>
      </c>
      <c r="E53" s="222">
        <v>0.74594182667303</v>
      </c>
      <c r="F53" s="222">
        <v>0.40522934887538</v>
      </c>
      <c r="G53" s="223">
        <f>$D$9+VLOOKUP(F53,$B$135:$D$141,3)+$D$11</f>
        <v>0.02888</v>
      </c>
      <c r="H53" s="224">
        <v>0.047882099315604</v>
      </c>
      <c r="I53" s="222">
        <f>IF($A$137="Yes",G53*(1-$A$138),G53*(1-H53))</f>
        <v>0.0210824</v>
      </c>
      <c r="J53" s="223">
        <f>1-E53</f>
        <v>0.25405817332697</v>
      </c>
      <c r="K53" s="222">
        <f>D53*(1-J53)+I53*J53</f>
        <v>0.042570585981874</v>
      </c>
      <c r="L53" s="222">
        <f>(1+K53)*((1+$C$16)/(1+$C$17))-1</f>
        <v>0.088792927232302</v>
      </c>
      <c r="M53" s="223">
        <f>J53/E53</f>
        <v>0.34058711315343</v>
      </c>
      <c r="N53" s="213">
        <f>C53/(1+(1-O53)*M53)</f>
        <v>0.70737243616494</v>
      </c>
      <c r="O53" s="225">
        <f>1-I53/G53</f>
        <v>0.27</v>
      </c>
      <c r="P53" s="215">
        <f>G53*(1-O53)</f>
        <v>0.0210824</v>
      </c>
      <c r="Q53" s="215">
        <f>$D$9+N53*'Prima de mercado'!$J$3</f>
        <v>0.040333671349498</v>
      </c>
      <c r="R53" s="215">
        <f>$D$9+C53*'Prima de mercado'!$J$3</f>
        <v>0.048323020832259</v>
      </c>
      <c r="S53" s="215">
        <f>Q53-P53</f>
        <v>0.019251271349498</v>
      </c>
      <c r="T53" s="215">
        <f>C53*'Prima de mercado'!$J$3</f>
        <v>0.040123020832259</v>
      </c>
      <c r="U53" s="215">
        <f>VLOOKUP(F53,$B$135:$D$141,3)</f>
        <v>0.02068</v>
      </c>
      <c r="V53" s="216">
        <f>'Cálculo del Rf'!$B$28+N53*'Prima de mercado'!$J$3</f>
        <v>0.033733671349498</v>
      </c>
      <c r="W53" s="215">
        <f>('Cálculo del Rf'!$B$28+U53)*(1-O53)</f>
        <v>0.0162644</v>
      </c>
      <c r="X53" s="215">
        <f>V53-W53</f>
        <v>0.017469271349498</v>
      </c>
      <c r="Y53" s="215">
        <f>'Cálculo del Rf'!$B$28+C53*'Prima de mercado'!$J$3</f>
        <v>0.041723020832259</v>
      </c>
      <c r="Z53" s="223">
        <f>Koa_emercountry_sec_10!$C$19</f>
        <v>0.295</v>
      </c>
      <c r="AA53" s="217">
        <f>N53*(1+(1-Z53)*Koa_emercountry_sec_10!$C$8)</f>
        <v>0.8071119496642</v>
      </c>
      <c r="AB53" s="215">
        <f>AA53*'Prima de mercado'!$J$3</f>
        <v>0.036664519009777</v>
      </c>
      <c r="AC53" s="226">
        <f>Koa_emercountry_sec!$C$19</f>
        <v>0.295</v>
      </c>
      <c r="AD53" s="218">
        <f>N53*(1+(1-AC53)*Koa_emercountry_sec!$C$8)</f>
        <v>0.8071119496642</v>
      </c>
      <c r="AE53" s="219">
        <f>AD53*'Prima de mercado'!$J$3</f>
        <v>0.036664519009777</v>
      </c>
    </row>
    <row r="54" spans="1:31">
      <c r="A54" s="208" t="s">
        <v>174</v>
      </c>
      <c r="B54" s="208">
        <v>25</v>
      </c>
      <c r="C54" s="209">
        <v>0.9818502419421</v>
      </c>
      <c r="D54" s="210">
        <f>$D$9+C54*$D$10</f>
        <v>0.054543331419667</v>
      </c>
      <c r="E54" s="210">
        <v>0.60952666292261</v>
      </c>
      <c r="F54" s="210">
        <v>0.56041695704895</v>
      </c>
      <c r="G54" s="211">
        <f>$D$9+VLOOKUP(F54,$B$135:$D$141,3)+$D$11</f>
        <v>0.02888</v>
      </c>
      <c r="H54" s="212">
        <v>0.017352941176471</v>
      </c>
      <c r="I54" s="210">
        <f>IF($A$137="Yes",G54*(1-$A$138),G54*(1-H54))</f>
        <v>0.0210824</v>
      </c>
      <c r="J54" s="211">
        <f>1-E54</f>
        <v>0.39047333707739</v>
      </c>
      <c r="K54" s="210">
        <f>D54*(1-J54)+I54*J54</f>
        <v>0.041477729866512</v>
      </c>
      <c r="L54" s="210">
        <f>(1+K54)*((1+$C$16)/(1+$C$17))-1</f>
        <v>0.087651619367983</v>
      </c>
      <c r="M54" s="211">
        <f>J54/E54</f>
        <v>0.64061731968395</v>
      </c>
      <c r="N54" s="213">
        <f>C54/(1+(1-O54)*M54)</f>
        <v>0.66899452289822</v>
      </c>
      <c r="O54" s="214">
        <f>1-I54/G54</f>
        <v>0.27</v>
      </c>
      <c r="P54" s="215">
        <f>G54*(1-O54)</f>
        <v>0.0210824</v>
      </c>
      <c r="Q54" s="215">
        <f>$D$9+N54*'Prima de mercado'!$J$3</f>
        <v>0.038590285278819</v>
      </c>
      <c r="R54" s="215">
        <f>$D$9+C54*'Prima de mercado'!$J$3</f>
        <v>0.052802321741635</v>
      </c>
      <c r="S54" s="215">
        <f>Q54-P54</f>
        <v>0.017507885278819</v>
      </c>
      <c r="T54" s="215">
        <f>C54*'Prima de mercado'!$J$3</f>
        <v>0.044602321741635</v>
      </c>
      <c r="U54" s="215">
        <f>VLOOKUP(F54,$B$135:$D$141,3)</f>
        <v>0.02068</v>
      </c>
      <c r="V54" s="216">
        <f>'Cálculo del Rf'!$B$28+N54*'Prima de mercado'!$J$3</f>
        <v>0.031990285278819</v>
      </c>
      <c r="W54" s="215">
        <f>('Cálculo del Rf'!$B$28+U54)*(1-O54)</f>
        <v>0.0162644</v>
      </c>
      <c r="X54" s="215">
        <f>V54-W54</f>
        <v>0.015725885278819</v>
      </c>
      <c r="Y54" s="215">
        <f>'Cálculo del Rf'!$B$28+C54*'Prima de mercado'!$J$3</f>
        <v>0.046202321741635</v>
      </c>
      <c r="Z54" s="211">
        <f>Koa_emercountry_sec_10!$C$19</f>
        <v>0.295</v>
      </c>
      <c r="AA54" s="217">
        <f>N54*(1+(1-Z54)*Koa_emercountry_sec_10!$C$8)</f>
        <v>0.76332275062687</v>
      </c>
      <c r="AB54" s="215">
        <f>AA54*'Prima de mercado'!$J$3</f>
        <v>0.034675315503132</v>
      </c>
      <c r="AC54" s="215">
        <f>Koa_emercountry_sec!$C$19</f>
        <v>0.295</v>
      </c>
      <c r="AD54" s="218">
        <f>N54*(1+(1-AC54)*Koa_emercountry_sec!$C$8)</f>
        <v>0.76332275062687</v>
      </c>
      <c r="AE54" s="219">
        <f>AD54*'Prima de mercado'!$J$3</f>
        <v>0.034675315503132</v>
      </c>
    </row>
    <row r="55" spans="1:31">
      <c r="A55" s="220" t="s">
        <v>175</v>
      </c>
      <c r="B55" s="220">
        <v>265</v>
      </c>
      <c r="C55" s="221">
        <v>0.83358408244891</v>
      </c>
      <c r="D55" s="222">
        <f>$D$9+C55*$D$10</f>
        <v>0.047545168691589</v>
      </c>
      <c r="E55" s="222">
        <v>0.90344288720158</v>
      </c>
      <c r="F55" s="222">
        <v>0.46189459888088</v>
      </c>
      <c r="G55" s="223">
        <f>$D$9+VLOOKUP(F55,$B$135:$D$141,3)+$D$11</f>
        <v>0.02888</v>
      </c>
      <c r="H55" s="224">
        <v>0.025677633913962</v>
      </c>
      <c r="I55" s="222">
        <f>IF($A$137="Yes",G55*(1-$A$138),G55*(1-H55))</f>
        <v>0.0210824</v>
      </c>
      <c r="J55" s="223">
        <f>1-E55</f>
        <v>0.096557112798422</v>
      </c>
      <c r="K55" s="222">
        <f>D55*(1-J55)+I55*J55</f>
        <v>0.044990000150076</v>
      </c>
      <c r="L55" s="222">
        <f>(1+K55)*((1+$C$16)/(1+$C$17))-1</f>
        <v>0.09131960606806</v>
      </c>
      <c r="M55" s="223">
        <f>J55/E55</f>
        <v>0.10687683102748</v>
      </c>
      <c r="N55" s="213">
        <f>C55/(1+(1-O55)*M55)</f>
        <v>0.77325468492824</v>
      </c>
      <c r="O55" s="225">
        <f>1-I55/G55</f>
        <v>0.27</v>
      </c>
      <c r="P55" s="215">
        <f>G55*(1-O55)</f>
        <v>0.0210824</v>
      </c>
      <c r="Q55" s="215">
        <f>$D$9+N55*'Prima de mercado'!$J$3</f>
        <v>0.043326491568792</v>
      </c>
      <c r="R55" s="215">
        <f>$D$9+C55*'Prima de mercado'!$J$3</f>
        <v>0.046067063484702</v>
      </c>
      <c r="S55" s="215">
        <f>Q55-P55</f>
        <v>0.022244091568792</v>
      </c>
      <c r="T55" s="215">
        <f>C55*'Prima de mercado'!$J$3</f>
        <v>0.037867063484702</v>
      </c>
      <c r="U55" s="215">
        <f>VLOOKUP(F55,$B$135:$D$141,3)</f>
        <v>0.02068</v>
      </c>
      <c r="V55" s="216">
        <f>'Cálculo del Rf'!$B$28+N55*'Prima de mercado'!$J$3</f>
        <v>0.036726491568792</v>
      </c>
      <c r="W55" s="215">
        <f>('Cálculo del Rf'!$B$28+U55)*(1-O55)</f>
        <v>0.0162644</v>
      </c>
      <c r="X55" s="215">
        <f>V55-W55</f>
        <v>0.020462091568792</v>
      </c>
      <c r="Y55" s="215">
        <f>'Cálculo del Rf'!$B$28+C55*'Prima de mercado'!$J$3</f>
        <v>0.039467063484702</v>
      </c>
      <c r="Z55" s="223">
        <f>Koa_emercountry_sec_10!$C$19</f>
        <v>0.295</v>
      </c>
      <c r="AA55" s="217">
        <f>N55*(1+(1-Z55)*Koa_emercountry_sec_10!$C$8)</f>
        <v>0.88228359550313</v>
      </c>
      <c r="AB55" s="215">
        <f>AA55*'Prima de mercado'!$J$3</f>
        <v>0.040079326879992</v>
      </c>
      <c r="AC55" s="226">
        <f>Koa_emercountry_sec!$C$19</f>
        <v>0.295</v>
      </c>
      <c r="AD55" s="218">
        <f>N55*(1+(1-AC55)*Koa_emercountry_sec!$C$8)</f>
        <v>0.88228359550313</v>
      </c>
      <c r="AE55" s="219">
        <f>AD55*'Prima de mercado'!$J$3</f>
        <v>0.040079326879992</v>
      </c>
    </row>
    <row r="56" spans="1:31">
      <c r="A56" s="208" t="s">
        <v>176</v>
      </c>
      <c r="B56" s="208">
        <v>129</v>
      </c>
      <c r="C56" s="209">
        <v>0.85077449325239</v>
      </c>
      <c r="D56" s="210">
        <f>$D$9+C56*$D$10</f>
        <v>0.048356556081513</v>
      </c>
      <c r="E56" s="210">
        <v>0.75927654770364</v>
      </c>
      <c r="F56" s="210">
        <v>0.44491607317893</v>
      </c>
      <c r="G56" s="211">
        <f>$D$9+VLOOKUP(F56,$B$135:$D$141,3)+$D$11</f>
        <v>0.02888</v>
      </c>
      <c r="H56" s="212">
        <v>0.05646619371052</v>
      </c>
      <c r="I56" s="210">
        <f>IF($A$137="Yes",G56*(1-$A$138),G56*(1-H56))</f>
        <v>0.0210824</v>
      </c>
      <c r="J56" s="211">
        <f>1-E56</f>
        <v>0.24072345229636</v>
      </c>
      <c r="K56" s="210">
        <f>D56*(1-J56)+I56*J56</f>
        <v>0.041791027071101</v>
      </c>
      <c r="L56" s="210">
        <f>(1+K56)*((1+$C$16)/(1+$C$17))-1</f>
        <v>0.087978806596421</v>
      </c>
      <c r="M56" s="211">
        <f>J56/E56</f>
        <v>0.31704318146585</v>
      </c>
      <c r="N56" s="213">
        <f>C56/(1+(1-O56)*M56)</f>
        <v>0.69087689324125</v>
      </c>
      <c r="O56" s="214">
        <f>1-I56/G56</f>
        <v>0.27</v>
      </c>
      <c r="P56" s="215">
        <f>G56*(1-O56)</f>
        <v>0.0210824</v>
      </c>
      <c r="Q56" s="215">
        <f>$D$9+N56*'Prima de mercado'!$J$3</f>
        <v>0.039584331499736</v>
      </c>
      <c r="R56" s="215">
        <f>$D$9+C56*'Prima de mercado'!$J$3</f>
        <v>0.046847968963741</v>
      </c>
      <c r="S56" s="215">
        <f>Q56-P56</f>
        <v>0.018501931499736</v>
      </c>
      <c r="T56" s="215">
        <f>C56*'Prima de mercado'!$J$3</f>
        <v>0.038647968963741</v>
      </c>
      <c r="U56" s="215">
        <f>VLOOKUP(F56,$B$135:$D$141,3)</f>
        <v>0.02068</v>
      </c>
      <c r="V56" s="216">
        <f>'Cálculo del Rf'!$B$28+N56*'Prima de mercado'!$J$3</f>
        <v>0.032984331499736</v>
      </c>
      <c r="W56" s="215">
        <f>('Cálculo del Rf'!$B$28+U56)*(1-O56)</f>
        <v>0.0162644</v>
      </c>
      <c r="X56" s="215">
        <f>V56-W56</f>
        <v>0.016719931499736</v>
      </c>
      <c r="Y56" s="215">
        <f>'Cálculo del Rf'!$B$28+C56*'Prima de mercado'!$J$3</f>
        <v>0.040247968963741</v>
      </c>
      <c r="Z56" s="211">
        <f>Koa_emercountry_sec_10!$C$19</f>
        <v>0.295</v>
      </c>
      <c r="AA56" s="217">
        <f>N56*(1+(1-Z56)*Koa_emercountry_sec_10!$C$8)</f>
        <v>0.78829053518826</v>
      </c>
      <c r="AB56" s="215">
        <f>AA56*'Prima de mercado'!$J$3</f>
        <v>0.035809522241199</v>
      </c>
      <c r="AC56" s="215">
        <f>Koa_emercountry_sec!$C$19</f>
        <v>0.295</v>
      </c>
      <c r="AD56" s="218">
        <f>N56*(1+(1-AC56)*Koa_emercountry_sec!$C$8)</f>
        <v>0.78829053518826</v>
      </c>
      <c r="AE56" s="219">
        <f>AD56*'Prima de mercado'!$J$3</f>
        <v>0.035809522241199</v>
      </c>
    </row>
    <row r="57" spans="1:31">
      <c r="A57" s="220" t="s">
        <v>177</v>
      </c>
      <c r="B57" s="220">
        <v>139</v>
      </c>
      <c r="C57" s="221">
        <v>0.79090289078721</v>
      </c>
      <c r="D57" s="222">
        <f>$D$9+C57*$D$10</f>
        <v>0.045530616445156</v>
      </c>
      <c r="E57" s="222">
        <v>0.89206228340088</v>
      </c>
      <c r="F57" s="222">
        <v>0.42448602624975</v>
      </c>
      <c r="G57" s="223">
        <f>$D$9+VLOOKUP(F57,$B$135:$D$141,3)+$D$11</f>
        <v>0.02888</v>
      </c>
      <c r="H57" s="224">
        <v>0.041609712214751</v>
      </c>
      <c r="I57" s="222">
        <f>IF($A$137="Yes",G57*(1-$A$138),G57*(1-H57))</f>
        <v>0.0210824</v>
      </c>
      <c r="J57" s="223">
        <f>1-E57</f>
        <v>0.10793771659912</v>
      </c>
      <c r="K57" s="222">
        <f>D57*(1-J57)+I57*J57</f>
        <v>0.042891731787145</v>
      </c>
      <c r="L57" s="222">
        <f>(1+K57)*((1+$C$16)/(1+$C$17))-1</f>
        <v>0.08912831102894</v>
      </c>
      <c r="M57" s="223">
        <f>J57/E57</f>
        <v>0.12099796012855</v>
      </c>
      <c r="N57" s="213">
        <f>C57/(1+(1-O57)*M57)</f>
        <v>0.72671338007826</v>
      </c>
      <c r="O57" s="225">
        <f>1-I57/G57</f>
        <v>0.27</v>
      </c>
      <c r="P57" s="215">
        <f>G57*(1-O57)</f>
        <v>0.0210824</v>
      </c>
      <c r="Q57" s="215">
        <f>$D$9+N57*'Prima de mercado'!$J$3</f>
        <v>0.041212268681717</v>
      </c>
      <c r="R57" s="215">
        <f>$D$9+C57*'Prima de mercado'!$J$3</f>
        <v>0.044128193215601</v>
      </c>
      <c r="S57" s="215">
        <f>Q57-P57</f>
        <v>0.020129868681717</v>
      </c>
      <c r="T57" s="215">
        <f>C57*'Prima de mercado'!$J$3</f>
        <v>0.035928193215601</v>
      </c>
      <c r="U57" s="215">
        <f>VLOOKUP(F57,$B$135:$D$141,3)</f>
        <v>0.02068</v>
      </c>
      <c r="V57" s="216">
        <f>'Cálculo del Rf'!$B$28+N57*'Prima de mercado'!$J$3</f>
        <v>0.034612268681717</v>
      </c>
      <c r="W57" s="215">
        <f>('Cálculo del Rf'!$B$28+U57)*(1-O57)</f>
        <v>0.0162644</v>
      </c>
      <c r="X57" s="215">
        <f>V57-W57</f>
        <v>0.018347868681717</v>
      </c>
      <c r="Y57" s="215">
        <f>'Cálculo del Rf'!$B$28+C57*'Prima de mercado'!$J$3</f>
        <v>0.037528193215601</v>
      </c>
      <c r="Z57" s="223">
        <f>Koa_emercountry_sec_10!$C$19</f>
        <v>0.295</v>
      </c>
      <c r="AA57" s="217">
        <f>N57*(1+(1-Z57)*Koa_emercountry_sec_10!$C$8)</f>
        <v>0.8291799666693</v>
      </c>
      <c r="AB57" s="215">
        <f>AA57*'Prima de mercado'!$J$3</f>
        <v>0.037666998565839</v>
      </c>
      <c r="AC57" s="226">
        <f>Koa_emercountry_sec!$C$19</f>
        <v>0.295</v>
      </c>
      <c r="AD57" s="218">
        <f>N57*(1+(1-AC57)*Koa_emercountry_sec!$C$8)</f>
        <v>0.8291799666693</v>
      </c>
      <c r="AE57" s="219">
        <f>AD57*'Prima de mercado'!$J$3</f>
        <v>0.037666998565839</v>
      </c>
    </row>
    <row r="58" spans="1:31">
      <c r="A58" s="208" t="s">
        <v>178</v>
      </c>
      <c r="B58" s="208">
        <v>30</v>
      </c>
      <c r="C58" s="209">
        <v>1.458953837278</v>
      </c>
      <c r="D58" s="210">
        <f>$D$9+C58*$D$10</f>
        <v>0.077062621119523</v>
      </c>
      <c r="E58" s="210">
        <v>0.75342286167579</v>
      </c>
      <c r="F58" s="210">
        <v>0.36557254084354</v>
      </c>
      <c r="G58" s="211">
        <f>$D$9+VLOOKUP(F58,$B$135:$D$141,3)+$D$11</f>
        <v>0.0247</v>
      </c>
      <c r="H58" s="212">
        <v>0.15906085090748</v>
      </c>
      <c r="I58" s="210">
        <f>IF($A$137="Yes",G58*(1-$A$138),G58*(1-H58))</f>
        <v>0.018031</v>
      </c>
      <c r="J58" s="211">
        <f>1-E58</f>
        <v>0.24657713832421</v>
      </c>
      <c r="K58" s="210">
        <f>D58*(1-J58)+I58*J58</f>
        <v>0.062506772913232</v>
      </c>
      <c r="L58" s="210">
        <f>(1+K58)*((1+$C$16)/(1+$C$17))-1</f>
        <v>0.10961298452022</v>
      </c>
      <c r="M58" s="211">
        <f>J58/E58</f>
        <v>0.32727589095951</v>
      </c>
      <c r="N58" s="213">
        <f>C58/(1+(1-O58)*M58)</f>
        <v>1.1776095020245</v>
      </c>
      <c r="O58" s="214">
        <f>1-I58/G58</f>
        <v>0.27</v>
      </c>
      <c r="P58" s="215">
        <f>G58*(1-O58)</f>
        <v>0.018031</v>
      </c>
      <c r="Q58" s="215">
        <f>$D$9+N58*'Prima de mercado'!$J$3</f>
        <v>0.06169503992728</v>
      </c>
      <c r="R58" s="215">
        <f>$D$9+C58*'Prima de mercado'!$J$3</f>
        <v>0.074475614830785</v>
      </c>
      <c r="S58" s="215">
        <f>Q58-P58</f>
        <v>0.04366403992728</v>
      </c>
      <c r="T58" s="215">
        <f>C58*'Prima de mercado'!$J$3</f>
        <v>0.066275614830785</v>
      </c>
      <c r="U58" s="215">
        <f>VLOOKUP(F58,$B$135:$D$141,3)</f>
        <v>0.0165</v>
      </c>
      <c r="V58" s="216">
        <f>'Cálculo del Rf'!$B$28+N58*'Prima de mercado'!$J$3</f>
        <v>0.05509503992728</v>
      </c>
      <c r="W58" s="215">
        <f>('Cálculo del Rf'!$B$28+U58)*(1-O58)</f>
        <v>0.013213</v>
      </c>
      <c r="X58" s="215">
        <f>V58-W58</f>
        <v>0.04188203992728</v>
      </c>
      <c r="Y58" s="215">
        <f>'Cálculo del Rf'!$B$28+C58*'Prima de mercado'!$J$3</f>
        <v>0.067875614830785</v>
      </c>
      <c r="Z58" s="211">
        <f>Koa_emercountry_sec_10!$C$19</f>
        <v>0.295</v>
      </c>
      <c r="AA58" s="217">
        <f>N58*(1+(1-Z58)*Koa_emercountry_sec_10!$C$8)</f>
        <v>1.3436524418099</v>
      </c>
      <c r="AB58" s="215">
        <f>AA58*'Prima de mercado'!$J$3</f>
        <v>0.061037840557027</v>
      </c>
      <c r="AC58" s="215">
        <f>Koa_emercountry_sec!$C$19</f>
        <v>0.295</v>
      </c>
      <c r="AD58" s="218">
        <f>N58*(1+(1-AC58)*Koa_emercountry_sec!$C$8)</f>
        <v>1.3436524418099</v>
      </c>
      <c r="AE58" s="219">
        <f>AD58*'Prima de mercado'!$J$3</f>
        <v>0.061037840557027</v>
      </c>
    </row>
    <row r="59" spans="1:31">
      <c r="A59" s="220" t="s">
        <v>179</v>
      </c>
      <c r="B59" s="220">
        <v>32</v>
      </c>
      <c r="C59" s="221">
        <v>1.2831022322022</v>
      </c>
      <c r="D59" s="222">
        <f>$D$9+C59*$D$10</f>
        <v>0.068762425359944</v>
      </c>
      <c r="E59" s="222">
        <v>0.50149797165229</v>
      </c>
      <c r="F59" s="222">
        <v>0.49211448705693</v>
      </c>
      <c r="G59" s="223">
        <f>$D$9+VLOOKUP(F59,$B$135:$D$141,3)+$D$11</f>
        <v>0.02888</v>
      </c>
      <c r="H59" s="224">
        <v>0.081599510263566</v>
      </c>
      <c r="I59" s="222">
        <f>IF($A$137="Yes",G59*(1-$A$138),G59*(1-H59))</f>
        <v>0.0210824</v>
      </c>
      <c r="J59" s="223">
        <f>1-E59</f>
        <v>0.49850202834771</v>
      </c>
      <c r="K59" s="222">
        <f>D59*(1-J59)+I59*J59</f>
        <v>0.044993836006341</v>
      </c>
      <c r="L59" s="222">
        <f>(1+K59)*((1+$C$16)/(1+$C$17))-1</f>
        <v>0.091323611986918</v>
      </c>
      <c r="M59" s="223">
        <f>J59/E59</f>
        <v>0.99402601112283</v>
      </c>
      <c r="N59" s="213">
        <f>C59/(1+(1-O59)*M59)</f>
        <v>0.7435519486033</v>
      </c>
      <c r="O59" s="225">
        <f>1-I59/G59</f>
        <v>0.27</v>
      </c>
      <c r="P59" s="215">
        <f>G59*(1-O59)</f>
        <v>0.0210824</v>
      </c>
      <c r="Q59" s="215">
        <f>$D$9+N59*'Prima de mercado'!$J$3</f>
        <v>0.041977191089371</v>
      </c>
      <c r="R59" s="215">
        <f>$D$9+C59*'Prima de mercado'!$J$3</f>
        <v>0.066487237852987</v>
      </c>
      <c r="S59" s="215">
        <f>Q59-P59</f>
        <v>0.020894791089371</v>
      </c>
      <c r="T59" s="215">
        <f>C59*'Prima de mercado'!$J$3</f>
        <v>0.058287237852987</v>
      </c>
      <c r="U59" s="215">
        <f>VLOOKUP(F59,$B$135:$D$141,3)</f>
        <v>0.02068</v>
      </c>
      <c r="V59" s="216">
        <f>'Cálculo del Rf'!$B$28+N59*'Prima de mercado'!$J$3</f>
        <v>0.035377191089371</v>
      </c>
      <c r="W59" s="215">
        <f>('Cálculo del Rf'!$B$28+U59)*(1-O59)</f>
        <v>0.0162644</v>
      </c>
      <c r="X59" s="215">
        <f>V59-W59</f>
        <v>0.019112791089371</v>
      </c>
      <c r="Y59" s="215">
        <f>'Cálculo del Rf'!$B$28+C59*'Prima de mercado'!$J$3</f>
        <v>0.059887237852987</v>
      </c>
      <c r="Z59" s="223">
        <f>Koa_emercountry_sec_10!$C$19</f>
        <v>0.295</v>
      </c>
      <c r="AA59" s="217">
        <f>N59*(1+(1-Z59)*Koa_emercountry_sec_10!$C$8)</f>
        <v>0.84839277335636</v>
      </c>
      <c r="AB59" s="215">
        <f>AA59*'Prima de mercado'!$J$3</f>
        <v>0.038539775032972</v>
      </c>
      <c r="AC59" s="226">
        <f>Koa_emercountry_sec!$C$19</f>
        <v>0.295</v>
      </c>
      <c r="AD59" s="218">
        <f>N59*(1+(1-AC59)*Koa_emercountry_sec!$C$8)</f>
        <v>0.84839277335636</v>
      </c>
      <c r="AE59" s="219">
        <f>AD59*'Prima de mercado'!$J$3</f>
        <v>0.038539775032972</v>
      </c>
    </row>
    <row r="60" spans="1:31">
      <c r="A60" s="208" t="s">
        <v>180</v>
      </c>
      <c r="B60" s="208">
        <v>66</v>
      </c>
      <c r="C60" s="209">
        <v>1.5646839228597</v>
      </c>
      <c r="D60" s="210">
        <f>$D$9+C60*$D$10</f>
        <v>0.082053081158979</v>
      </c>
      <c r="E60" s="210">
        <v>0.63598725823217</v>
      </c>
      <c r="F60" s="210">
        <v>0.43694205263736</v>
      </c>
      <c r="G60" s="211">
        <f>$D$9+VLOOKUP(F60,$B$135:$D$141,3)+$D$11</f>
        <v>0.02888</v>
      </c>
      <c r="H60" s="212">
        <v>0.020164865100241</v>
      </c>
      <c r="I60" s="210">
        <f>IF($A$137="Yes",G60*(1-$A$138),G60*(1-H60))</f>
        <v>0.0210824</v>
      </c>
      <c r="J60" s="211">
        <f>1-E60</f>
        <v>0.36401274176783</v>
      </c>
      <c r="K60" s="210">
        <f>D60*(1-J60)+I60*J60</f>
        <v>0.059858976342847</v>
      </c>
      <c r="L60" s="210">
        <f>(1+K60)*((1+$C$16)/(1+$C$17))-1</f>
        <v>0.10684779795411</v>
      </c>
      <c r="M60" s="211">
        <f>J60/E60</f>
        <v>0.57235854501183</v>
      </c>
      <c r="N60" s="213">
        <f>C60/(1+(1-O60)*M60)</f>
        <v>1.103582968916</v>
      </c>
      <c r="O60" s="214">
        <f>1-I60/G60</f>
        <v>0.27</v>
      </c>
      <c r="P60" s="215">
        <f>G60*(1-O60)</f>
        <v>0.0210824</v>
      </c>
      <c r="Q60" s="215">
        <f>$D$9+N60*'Prima de mercado'!$J$3</f>
        <v>0.058332250872414</v>
      </c>
      <c r="R60" s="215">
        <f>$D$9+C60*'Prima de mercado'!$J$3</f>
        <v>0.07927859505469</v>
      </c>
      <c r="S60" s="215">
        <f>Q60-P60</f>
        <v>0.037249850872414</v>
      </c>
      <c r="T60" s="215">
        <f>C60*'Prima de mercado'!$J$3</f>
        <v>0.07107859505469</v>
      </c>
      <c r="U60" s="215">
        <f>VLOOKUP(F60,$B$135:$D$141,3)</f>
        <v>0.02068</v>
      </c>
      <c r="V60" s="216">
        <f>'Cálculo del Rf'!$B$28+N60*'Prima de mercado'!$J$3</f>
        <v>0.051732250872414</v>
      </c>
      <c r="W60" s="215">
        <f>('Cálculo del Rf'!$B$28+U60)*(1-O60)</f>
        <v>0.0162644</v>
      </c>
      <c r="X60" s="215">
        <f>V60-W60</f>
        <v>0.035467850872414</v>
      </c>
      <c r="Y60" s="215">
        <f>'Cálculo del Rf'!$B$28+C60*'Prima de mercado'!$J$3</f>
        <v>0.07267859505469</v>
      </c>
      <c r="Z60" s="211">
        <f>Koa_emercountry_sec_10!$C$19</f>
        <v>0.295</v>
      </c>
      <c r="AA60" s="217">
        <f>N60*(1+(1-Z60)*Koa_emercountry_sec_10!$C$8)</f>
        <v>1.2591881675332</v>
      </c>
      <c r="AB60" s="215">
        <f>AA60*'Prima de mercado'!$J$3</f>
        <v>0.057200898245424</v>
      </c>
      <c r="AC60" s="215">
        <f>Koa_emercountry_sec!$C$19</f>
        <v>0.295</v>
      </c>
      <c r="AD60" s="218">
        <f>N60*(1+(1-AC60)*Koa_emercountry_sec!$C$8)</f>
        <v>1.2591881675332</v>
      </c>
      <c r="AE60" s="219">
        <f>AD60*'Prima de mercado'!$J$3</f>
        <v>0.057200898245424</v>
      </c>
    </row>
    <row r="61" spans="1:31">
      <c r="A61" s="220" t="s">
        <v>181</v>
      </c>
      <c r="B61" s="220">
        <v>140</v>
      </c>
      <c r="C61" s="221">
        <v>0.73000422582004</v>
      </c>
      <c r="D61" s="222">
        <f>$D$9+C61*$D$10</f>
        <v>0.042656199458706</v>
      </c>
      <c r="E61" s="222">
        <v>0.8707149107085</v>
      </c>
      <c r="F61" s="222">
        <v>0.54656682653317</v>
      </c>
      <c r="G61" s="223">
        <f>$D$9+VLOOKUP(F61,$B$135:$D$141,3)+$D$11</f>
        <v>0.02888</v>
      </c>
      <c r="H61" s="224">
        <v>0.050569450012242</v>
      </c>
      <c r="I61" s="222">
        <f>IF($A$137="Yes",G61*(1-$A$138),G61*(1-H61))</f>
        <v>0.0210824</v>
      </c>
      <c r="J61" s="223">
        <f>1-E61</f>
        <v>0.1292850892915</v>
      </c>
      <c r="K61" s="222">
        <f>D61*(1-J61)+I61*J61</f>
        <v>0.03986702886933</v>
      </c>
      <c r="L61" s="222">
        <f>(1+K61)*((1+$C$16)/(1+$C$17))-1</f>
        <v>0.085969507981764</v>
      </c>
      <c r="M61" s="223">
        <f>J61/E61</f>
        <v>0.14848153821817</v>
      </c>
      <c r="N61" s="213">
        <f>C61/(1+(1-O61)*M61)</f>
        <v>0.65861585075149</v>
      </c>
      <c r="O61" s="225">
        <f>1-I61/G61</f>
        <v>0.27</v>
      </c>
      <c r="P61" s="215">
        <f>G61*(1-O61)</f>
        <v>0.0210824</v>
      </c>
      <c r="Q61" s="215">
        <f>$D$9+N61*'Prima de mercado'!$J$3</f>
        <v>0.038118815339143</v>
      </c>
      <c r="R61" s="215">
        <f>$D$9+C61*'Prima de mercado'!$J$3</f>
        <v>0.041361761297094</v>
      </c>
      <c r="S61" s="215">
        <f>Q61-P61</f>
        <v>0.017036415339143</v>
      </c>
      <c r="T61" s="215">
        <f>C61*'Prima de mercado'!$J$3</f>
        <v>0.033161761297094</v>
      </c>
      <c r="U61" s="215">
        <f>VLOOKUP(F61,$B$135:$D$141,3)</f>
        <v>0.02068</v>
      </c>
      <c r="V61" s="216">
        <f>'Cálculo del Rf'!$B$28+N61*'Prima de mercado'!$J$3</f>
        <v>0.031518815339143</v>
      </c>
      <c r="W61" s="215">
        <f>('Cálculo del Rf'!$B$28+U61)*(1-O61)</f>
        <v>0.0162644</v>
      </c>
      <c r="X61" s="215">
        <f>V61-W61</f>
        <v>0.015254415339143</v>
      </c>
      <c r="Y61" s="215">
        <f>'Cálculo del Rf'!$B$28+C61*'Prima de mercado'!$J$3</f>
        <v>0.034761761297094</v>
      </c>
      <c r="Z61" s="223">
        <f>Koa_emercountry_sec_10!$C$19</f>
        <v>0.295</v>
      </c>
      <c r="AA61" s="217">
        <f>N61*(1+(1-Z61)*Koa_emercountry_sec_10!$C$8)</f>
        <v>0.75148068570745</v>
      </c>
      <c r="AB61" s="215">
        <f>AA61*'Prima de mercado'!$J$3</f>
        <v>0.034137368301962</v>
      </c>
      <c r="AC61" s="226">
        <f>Koa_emercountry_sec!$C$19</f>
        <v>0.295</v>
      </c>
      <c r="AD61" s="218">
        <f>N61*(1+(1-AC61)*Koa_emercountry_sec!$C$8)</f>
        <v>0.75148068570745</v>
      </c>
      <c r="AE61" s="219">
        <f>AD61*'Prima de mercado'!$J$3</f>
        <v>0.034137368301962</v>
      </c>
    </row>
    <row r="62" spans="1:31">
      <c r="A62" s="208" t="s">
        <v>182</v>
      </c>
      <c r="B62" s="208">
        <v>77</v>
      </c>
      <c r="C62" s="209">
        <v>1.0099196260149</v>
      </c>
      <c r="D62" s="210">
        <f>$D$9+C62*$D$10</f>
        <v>0.055868206347905</v>
      </c>
      <c r="E62" s="210">
        <v>0.91435246928459</v>
      </c>
      <c r="F62" s="210">
        <v>0.4237334323941</v>
      </c>
      <c r="G62" s="211">
        <f>$D$9+VLOOKUP(F62,$B$135:$D$141,3)+$D$11</f>
        <v>0.02888</v>
      </c>
      <c r="H62" s="212">
        <v>0.097472941862889</v>
      </c>
      <c r="I62" s="210">
        <f>IF($A$137="Yes",G62*(1-$A$138),G62*(1-H62))</f>
        <v>0.0210824</v>
      </c>
      <c r="J62" s="211">
        <f>1-E62</f>
        <v>0.08564753071541</v>
      </c>
      <c r="K62" s="210">
        <f>D62*(1-J62)+I62*J62</f>
        <v>0.052888887930262</v>
      </c>
      <c r="L62" s="210">
        <f>(1+K62)*((1+$C$16)/(1+$C$17))-1</f>
        <v>0.099568690843426</v>
      </c>
      <c r="M62" s="211">
        <f>J62/E62</f>
        <v>0.093670147555267</v>
      </c>
      <c r="N62" s="213">
        <f>C62/(1+(1-O62)*M62)</f>
        <v>0.94528199231298</v>
      </c>
      <c r="O62" s="214">
        <f>1-I62/G62</f>
        <v>0.27</v>
      </c>
      <c r="P62" s="215">
        <f>G62*(1-O62)</f>
        <v>0.0210824</v>
      </c>
      <c r="Q62" s="215">
        <f>$D$9+N62*'Prima de mercado'!$J$3</f>
        <v>0.051141142912305</v>
      </c>
      <c r="R62" s="215">
        <f>$D$9+C62*'Prima de mercado'!$J$3</f>
        <v>0.05407742424304</v>
      </c>
      <c r="S62" s="215">
        <f>Q62-P62</f>
        <v>0.030058742912305</v>
      </c>
      <c r="T62" s="215">
        <f>C62*'Prima de mercado'!$J$3</f>
        <v>0.04587742424304</v>
      </c>
      <c r="U62" s="215">
        <f>VLOOKUP(F62,$B$135:$D$141,3)</f>
        <v>0.02068</v>
      </c>
      <c r="V62" s="216">
        <f>'Cálculo del Rf'!$B$28+N62*'Prima de mercado'!$J$3</f>
        <v>0.044541142912305</v>
      </c>
      <c r="W62" s="215">
        <f>('Cálculo del Rf'!$B$28+U62)*(1-O62)</f>
        <v>0.0162644</v>
      </c>
      <c r="X62" s="215">
        <f>V62-W62</f>
        <v>0.028276742912305</v>
      </c>
      <c r="Y62" s="215">
        <f>'Cálculo del Rf'!$B$28+C62*'Prima de mercado'!$J$3</f>
        <v>0.04747742424304</v>
      </c>
      <c r="Z62" s="211">
        <f>Koa_emercountry_sec_10!$C$19</f>
        <v>0.295</v>
      </c>
      <c r="AA62" s="217">
        <f>N62*(1+(1-Z62)*Koa_emercountry_sec_10!$C$8)</f>
        <v>1.0785667532291</v>
      </c>
      <c r="AB62" s="215">
        <f>AA62*'Prima de mercado'!$J$3</f>
        <v>0.04899584406294</v>
      </c>
      <c r="AC62" s="215">
        <f>Koa_emercountry_sec!$C$19</f>
        <v>0.295</v>
      </c>
      <c r="AD62" s="218">
        <f>N62*(1+(1-AC62)*Koa_emercountry_sec!$C$8)</f>
        <v>1.0785667532291</v>
      </c>
      <c r="AE62" s="219">
        <f>AD62*'Prima de mercado'!$J$3</f>
        <v>0.04899584406294</v>
      </c>
    </row>
    <row r="63" spans="1:31">
      <c r="A63" s="220" t="s">
        <v>183</v>
      </c>
      <c r="B63" s="220">
        <v>21</v>
      </c>
      <c r="C63" s="221">
        <v>0.68233757937039</v>
      </c>
      <c r="D63" s="222">
        <f>$D$9+C63*$D$10</f>
        <v>0.040406333746282</v>
      </c>
      <c r="E63" s="222">
        <v>0.71016263347838</v>
      </c>
      <c r="F63" s="222">
        <v>0.30122040517356</v>
      </c>
      <c r="G63" s="223">
        <f>$D$9+VLOOKUP(F63,$B$135:$D$141,3)+$D$11</f>
        <v>0.0247</v>
      </c>
      <c r="H63" s="224">
        <v>0.12606693614453</v>
      </c>
      <c r="I63" s="222">
        <f>IF($A$137="Yes",G63*(1-$A$138),G63*(1-H63))</f>
        <v>0.018031</v>
      </c>
      <c r="J63" s="223">
        <f>1-E63</f>
        <v>0.28983736652162</v>
      </c>
      <c r="K63" s="222">
        <f>D63*(1-J63)+I63*J63</f>
        <v>0.033921125938217</v>
      </c>
      <c r="L63" s="222">
        <f>(1+K63)*((1+$C$16)/(1+$C$17))-1</f>
        <v>0.079759993590651</v>
      </c>
      <c r="M63" s="223">
        <f>J63/E63</f>
        <v>0.40812815664772</v>
      </c>
      <c r="N63" s="213">
        <f>C63/(1+(1-O63)*M63)</f>
        <v>0.52571071691772</v>
      </c>
      <c r="O63" s="225">
        <f>1-I63/G63</f>
        <v>0.27</v>
      </c>
      <c r="P63" s="215">
        <f>G63*(1-O63)</f>
        <v>0.018031</v>
      </c>
      <c r="Q63" s="215">
        <f>$D$9+N63*'Prima de mercado'!$J$3</f>
        <v>0.032081359434825</v>
      </c>
      <c r="R63" s="215">
        <f>$D$9+C63*'Prima de mercado'!$J$3</f>
        <v>0.03919641773402</v>
      </c>
      <c r="S63" s="215">
        <f>Q63-P63</f>
        <v>0.014050359434825</v>
      </c>
      <c r="T63" s="215">
        <f>C63*'Prima de mercado'!$J$3</f>
        <v>0.03099641773402</v>
      </c>
      <c r="U63" s="215">
        <f>VLOOKUP(F63,$B$135:$D$141,3)</f>
        <v>0.0165</v>
      </c>
      <c r="V63" s="216">
        <f>'Cálculo del Rf'!$B$28+N63*'Prima de mercado'!$J$3</f>
        <v>0.025481359434825</v>
      </c>
      <c r="W63" s="215">
        <f>('Cálculo del Rf'!$B$28+U63)*(1-O63)</f>
        <v>0.013213</v>
      </c>
      <c r="X63" s="215">
        <f>V63-W63</f>
        <v>0.012268359434825</v>
      </c>
      <c r="Y63" s="215">
        <f>'Cálculo del Rf'!$B$28+C63*'Prima de mercado'!$J$3</f>
        <v>0.03259641773402</v>
      </c>
      <c r="Z63" s="223">
        <f>Koa_emercountry_sec_10!$C$19</f>
        <v>0.295</v>
      </c>
      <c r="AA63" s="217">
        <f>N63*(1+(1-Z63)*Koa_emercountry_sec_10!$C$8)</f>
        <v>0.59983592800311</v>
      </c>
      <c r="AB63" s="215">
        <f>AA63*'Prima de mercado'!$J$3</f>
        <v>0.027248631115136</v>
      </c>
      <c r="AC63" s="226">
        <f>Koa_emercountry_sec!$C$19</f>
        <v>0.295</v>
      </c>
      <c r="AD63" s="218">
        <f>N63*(1+(1-AC63)*Koa_emercountry_sec!$C$8)</f>
        <v>0.59983592800311</v>
      </c>
      <c r="AE63" s="219">
        <f>AD63*'Prima de mercado'!$J$3</f>
        <v>0.027248631115136</v>
      </c>
    </row>
    <row r="64" spans="1:31">
      <c r="A64" s="208" t="s">
        <v>184</v>
      </c>
      <c r="B64" s="208">
        <v>26</v>
      </c>
      <c r="C64" s="209">
        <v>0.97641663249405</v>
      </c>
      <c r="D64" s="210">
        <f>$D$9+C64*$D$10</f>
        <v>0.054286865053719</v>
      </c>
      <c r="E64" s="210">
        <v>0.45465864347536</v>
      </c>
      <c r="F64" s="210">
        <v>0.30676474675693</v>
      </c>
      <c r="G64" s="211">
        <f>$D$9+VLOOKUP(F64,$B$135:$D$141,3)+$D$11</f>
        <v>0.0247</v>
      </c>
      <c r="H64" s="212">
        <v>0.1512138378219</v>
      </c>
      <c r="I64" s="210">
        <f>IF($A$137="Yes",G64*(1-$A$138),G64*(1-H64))</f>
        <v>0.018031</v>
      </c>
      <c r="J64" s="211">
        <f>1-E64</f>
        <v>0.54534135652464</v>
      </c>
      <c r="K64" s="210">
        <f>D64*(1-J64)+I64*J64</f>
        <v>0.03451504242335</v>
      </c>
      <c r="L64" s="210">
        <f>(1+K64)*((1+$C$16)/(1+$C$17))-1</f>
        <v>0.080380241348523</v>
      </c>
      <c r="M64" s="211">
        <f>J64/E64</f>
        <v>1.1994523019646</v>
      </c>
      <c r="N64" s="213">
        <f>C64/(1+(1-O64)*M64)</f>
        <v>0.52058889878547</v>
      </c>
      <c r="O64" s="214">
        <f>1-I64/G64</f>
        <v>0.27</v>
      </c>
      <c r="P64" s="215">
        <f>G64*(1-O64)</f>
        <v>0.018031</v>
      </c>
      <c r="Q64" s="215">
        <f>$D$9+N64*'Prima de mercado'!$J$3</f>
        <v>0.031848691589488</v>
      </c>
      <c r="R64" s="215">
        <f>$D$9+C64*'Prima de mercado'!$J$3</f>
        <v>0.052555490212276</v>
      </c>
      <c r="S64" s="215">
        <f>Q64-P64</f>
        <v>0.013817691589488</v>
      </c>
      <c r="T64" s="215">
        <f>C64*'Prima de mercado'!$J$3</f>
        <v>0.044355490212276</v>
      </c>
      <c r="U64" s="215">
        <f>VLOOKUP(F64,$B$135:$D$141,3)</f>
        <v>0.0165</v>
      </c>
      <c r="V64" s="216">
        <f>'Cálculo del Rf'!$B$28+N64*'Prima de mercado'!$J$3</f>
        <v>0.025248691589488</v>
      </c>
      <c r="W64" s="215">
        <f>('Cálculo del Rf'!$B$28+U64)*(1-O64)</f>
        <v>0.013213</v>
      </c>
      <c r="X64" s="215">
        <f>V64-W64</f>
        <v>0.012035691589488</v>
      </c>
      <c r="Y64" s="215">
        <f>'Cálculo del Rf'!$B$28+C64*'Prima de mercado'!$J$3</f>
        <v>0.045955490212276</v>
      </c>
      <c r="Z64" s="211">
        <f>Koa_emercountry_sec_10!$C$19</f>
        <v>0.295</v>
      </c>
      <c r="AA64" s="217">
        <f>N64*(1+(1-Z64)*Koa_emercountry_sec_10!$C$8)</f>
        <v>0.59399193351422</v>
      </c>
      <c r="AB64" s="215">
        <f>AA64*'Prima de mercado'!$J$3</f>
        <v>0.026983157103605</v>
      </c>
      <c r="AC64" s="215">
        <f>Koa_emercountry_sec!$C$19</f>
        <v>0.295</v>
      </c>
      <c r="AD64" s="218">
        <f>N64*(1+(1-AC64)*Koa_emercountry_sec!$C$8)</f>
        <v>0.59399193351422</v>
      </c>
      <c r="AE64" s="219">
        <f>AD64*'Prima de mercado'!$J$3</f>
        <v>0.026983157103605</v>
      </c>
    </row>
    <row r="65" spans="1:31">
      <c r="A65" s="220" t="s">
        <v>185</v>
      </c>
      <c r="B65" s="220">
        <v>55</v>
      </c>
      <c r="C65" s="221">
        <v>0.64321741983105</v>
      </c>
      <c r="D65" s="222">
        <f>$D$9+C65*$D$10</f>
        <v>0.038559862216026</v>
      </c>
      <c r="E65" s="222">
        <v>0.79963969988336</v>
      </c>
      <c r="F65" s="222">
        <v>0.22934083377302</v>
      </c>
      <c r="G65" s="223">
        <f>$D$9+VLOOKUP(F65,$B$135:$D$141,3)+$D$11</f>
        <v>0.0181</v>
      </c>
      <c r="H65" s="224">
        <v>0.10861838798307</v>
      </c>
      <c r="I65" s="222">
        <f>IF($A$137="Yes",G65*(1-$A$138),G65*(1-H65))</f>
        <v>0.013213</v>
      </c>
      <c r="J65" s="223">
        <f>1-E65</f>
        <v>0.20036030011664</v>
      </c>
      <c r="K65" s="222">
        <f>D65*(1-J65)+I65*J65</f>
        <v>0.033481357295408</v>
      </c>
      <c r="L65" s="222">
        <f>(1+K65)*((1+$C$16)/(1+$C$17))-1</f>
        <v>0.079300727815894</v>
      </c>
      <c r="M65" s="223">
        <f>J65/E65</f>
        <v>0.2505632225937</v>
      </c>
      <c r="N65" s="213">
        <f>C65/(1+(1-O65)*M65)</f>
        <v>0.54375801468711</v>
      </c>
      <c r="O65" s="225">
        <f>1-I65/G65</f>
        <v>0.27</v>
      </c>
      <c r="P65" s="215">
        <f>G65*(1-O65)</f>
        <v>0.013213</v>
      </c>
      <c r="Q65" s="215">
        <f>$D$9+N65*'Prima de mercado'!$J$3</f>
        <v>0.032901190552945</v>
      </c>
      <c r="R65" s="215">
        <f>$D$9+C65*'Prima de mercado'!$J$3</f>
        <v>0.037419313784943</v>
      </c>
      <c r="S65" s="215">
        <f>Q65-P65</f>
        <v>0.019688190552945</v>
      </c>
      <c r="T65" s="215">
        <f>C65*'Prima de mercado'!$J$3</f>
        <v>0.029219313784943</v>
      </c>
      <c r="U65" s="215">
        <f>VLOOKUP(F65,$B$135:$D$141,3)</f>
        <v>0.0099</v>
      </c>
      <c r="V65" s="216">
        <f>'Cálculo del Rf'!$B$28+N65*'Prima de mercado'!$J$3</f>
        <v>0.026301190552945</v>
      </c>
      <c r="W65" s="215">
        <f>('Cálculo del Rf'!$B$28+U65)*(1-O65)</f>
        <v>0.008395</v>
      </c>
      <c r="X65" s="215">
        <f>V65-W65</f>
        <v>0.017906190552945</v>
      </c>
      <c r="Y65" s="215">
        <f>'Cálculo del Rf'!$B$28+C65*'Prima de mercado'!$J$3</f>
        <v>0.030819313784943</v>
      </c>
      <c r="Z65" s="223">
        <f>Koa_emercountry_sec_10!$C$19</f>
        <v>0.295</v>
      </c>
      <c r="AA65" s="217">
        <f>N65*(1+(1-Z65)*Koa_emercountry_sec_10!$C$8)</f>
        <v>0.62042789475799</v>
      </c>
      <c r="AB65" s="215">
        <f>AA65*'Prima de mercado'!$J$3</f>
        <v>0.02818405842091</v>
      </c>
      <c r="AC65" s="226">
        <f>Koa_emercountry_sec!$C$19</f>
        <v>0.295</v>
      </c>
      <c r="AD65" s="218">
        <f>N65*(1+(1-AC65)*Koa_emercountry_sec!$C$8)</f>
        <v>0.62042789475799</v>
      </c>
      <c r="AE65" s="219">
        <f>AD65*'Prima de mercado'!$J$3</f>
        <v>0.02818405842091</v>
      </c>
    </row>
    <row r="66" spans="1:31">
      <c r="A66" s="208" t="s">
        <v>186</v>
      </c>
      <c r="B66" s="208">
        <v>348</v>
      </c>
      <c r="C66" s="209">
        <v>0.92923680777193</v>
      </c>
      <c r="D66" s="210">
        <f>$D$9+C66*$D$10</f>
        <v>0.052059977326835</v>
      </c>
      <c r="E66" s="210">
        <v>0.68860975887644</v>
      </c>
      <c r="F66" s="210">
        <v>0.28854952848132</v>
      </c>
      <c r="G66" s="211">
        <f>$D$9+VLOOKUP(F66,$B$135:$D$141,3)+$D$11</f>
        <v>0.0247</v>
      </c>
      <c r="H66" s="212">
        <v>0.046402282082692</v>
      </c>
      <c r="I66" s="210">
        <f>IF($A$137="Yes",G66*(1-$A$138),G66*(1-H66))</f>
        <v>0.018031</v>
      </c>
      <c r="J66" s="211">
        <f>1-E66</f>
        <v>0.31139024112356</v>
      </c>
      <c r="K66" s="210">
        <f>D66*(1-J66)+I66*J66</f>
        <v>0.041463685871844</v>
      </c>
      <c r="L66" s="210">
        <f>(1+K66)*((1+$C$16)/(1+$C$17))-1</f>
        <v>0.087636952733157</v>
      </c>
      <c r="M66" s="211">
        <f>J66/E66</f>
        <v>0.45220131883061</v>
      </c>
      <c r="N66" s="213">
        <f>C66/(1+(1-O66)*M66)</f>
        <v>0.69861810651174</v>
      </c>
      <c r="O66" s="214">
        <f>1-I66/G66</f>
        <v>0.27</v>
      </c>
      <c r="P66" s="215">
        <f>G66*(1-O66)</f>
        <v>0.018031</v>
      </c>
      <c r="Q66" s="215">
        <f>$D$9+N66*'Prima de mercado'!$J$3</f>
        <v>0.03993599010327</v>
      </c>
      <c r="R66" s="215">
        <f>$D$9+C66*'Prima de mercado'!$J$3</f>
        <v>0.050412261406009</v>
      </c>
      <c r="S66" s="215">
        <f>Q66-P66</f>
        <v>0.02190499010327</v>
      </c>
      <c r="T66" s="215">
        <f>C66*'Prima de mercado'!$J$3</f>
        <v>0.042212261406009</v>
      </c>
      <c r="U66" s="215">
        <f>VLOOKUP(F66,$B$135:$D$141,3)</f>
        <v>0.0165</v>
      </c>
      <c r="V66" s="216">
        <f>'Cálculo del Rf'!$B$28+N66*'Prima de mercado'!$J$3</f>
        <v>0.03333599010327</v>
      </c>
      <c r="W66" s="215">
        <f>('Cálculo del Rf'!$B$28+U66)*(1-O66)</f>
        <v>0.013213</v>
      </c>
      <c r="X66" s="215">
        <f>V66-W66</f>
        <v>0.02012299010327</v>
      </c>
      <c r="Y66" s="215">
        <f>'Cálculo del Rf'!$B$28+C66*'Prima de mercado'!$J$3</f>
        <v>0.043812261406009</v>
      </c>
      <c r="Z66" s="211">
        <f>Koa_emercountry_sec_10!$C$19</f>
        <v>0.295</v>
      </c>
      <c r="AA66" s="217">
        <f>N66*(1+(1-Z66)*Koa_emercountry_sec_10!$C$8)</f>
        <v>0.79712325952989</v>
      </c>
      <c r="AB66" s="215">
        <f>AA66*'Prima de mercado'!$J$3</f>
        <v>0.036210764707831</v>
      </c>
      <c r="AC66" s="215">
        <f>Koa_emercountry_sec!$C$19</f>
        <v>0.295</v>
      </c>
      <c r="AD66" s="218">
        <f>N66*(1+(1-AC66)*Koa_emercountry_sec!$C$8)</f>
        <v>0.79712325952989</v>
      </c>
      <c r="AE66" s="219">
        <f>AD66*'Prima de mercado'!$J$3</f>
        <v>0.036210764707831</v>
      </c>
    </row>
    <row r="67" spans="1:31">
      <c r="A67" s="220" t="s">
        <v>187</v>
      </c>
      <c r="B67" s="220">
        <v>125</v>
      </c>
      <c r="C67" s="221">
        <v>1.0479358847692</v>
      </c>
      <c r="D67" s="222">
        <f>$D$9+C67*$D$10</f>
        <v>0.057662573761105</v>
      </c>
      <c r="E67" s="222">
        <v>0.83575741056456</v>
      </c>
      <c r="F67" s="222">
        <v>0.3428055344031</v>
      </c>
      <c r="G67" s="223">
        <f>$D$9+VLOOKUP(F67,$B$135:$D$141,3)+$D$11</f>
        <v>0.0247</v>
      </c>
      <c r="H67" s="224">
        <v>0.088098030652065</v>
      </c>
      <c r="I67" s="222">
        <f>IF($A$137="Yes",G67*(1-$A$138),G67*(1-H67))</f>
        <v>0.018031</v>
      </c>
      <c r="J67" s="223">
        <f>1-E67</f>
        <v>0.16424258943544</v>
      </c>
      <c r="K67" s="222">
        <f>D67*(1-J67)+I67*J67</f>
        <v>0.05115338146318</v>
      </c>
      <c r="L67" s="222">
        <f>(1+K67)*((1+$C$16)/(1+$C$17))-1</f>
        <v>0.097756240739873</v>
      </c>
      <c r="M67" s="223">
        <f>J67/E67</f>
        <v>0.19651945332377</v>
      </c>
      <c r="N67" s="213">
        <f>C67/(1+(1-O67)*M67)</f>
        <v>0.91646110671917</v>
      </c>
      <c r="O67" s="225">
        <f>1-I67/G67</f>
        <v>0.27</v>
      </c>
      <c r="P67" s="215">
        <f>G67*(1-O67)</f>
        <v>0.018031</v>
      </c>
      <c r="Q67" s="215">
        <f>$D$9+N67*'Prima de mercado'!$J$3</f>
        <v>0.049831902096118</v>
      </c>
      <c r="R67" s="215">
        <f>$D$9+C67*'Prima de mercado'!$J$3</f>
        <v>0.055804381503871</v>
      </c>
      <c r="S67" s="215">
        <f>Q67-P67</f>
        <v>0.031800902096118</v>
      </c>
      <c r="T67" s="215">
        <f>C67*'Prima de mercado'!$J$3</f>
        <v>0.047604381503871</v>
      </c>
      <c r="U67" s="215">
        <f>VLOOKUP(F67,$B$135:$D$141,3)</f>
        <v>0.0165</v>
      </c>
      <c r="V67" s="216">
        <f>'Cálculo del Rf'!$B$28+N67*'Prima de mercado'!$J$3</f>
        <v>0.043231902096118</v>
      </c>
      <c r="W67" s="215">
        <f>('Cálculo del Rf'!$B$28+U67)*(1-O67)</f>
        <v>0.013213</v>
      </c>
      <c r="X67" s="215">
        <f>V67-W67</f>
        <v>0.030018902096118</v>
      </c>
      <c r="Y67" s="215">
        <f>'Cálculo del Rf'!$B$28+C67*'Prima de mercado'!$J$3</f>
        <v>0.049204381503871</v>
      </c>
      <c r="Z67" s="223">
        <f>Koa_emercountry_sec_10!$C$19</f>
        <v>0.295</v>
      </c>
      <c r="AA67" s="217">
        <f>N67*(1+(1-Z67)*Koa_emercountry_sec_10!$C$8)</f>
        <v>1.0456821227666</v>
      </c>
      <c r="AB67" s="215">
        <f>AA67*'Prima de mercado'!$J$3</f>
        <v>0.04750200029167</v>
      </c>
      <c r="AC67" s="226">
        <f>Koa_emercountry_sec!$C$19</f>
        <v>0.295</v>
      </c>
      <c r="AD67" s="218">
        <f>N67*(1+(1-AC67)*Koa_emercountry_sec!$C$8)</f>
        <v>1.0456821227666</v>
      </c>
      <c r="AE67" s="219">
        <f>AD67*'Prima de mercado'!$J$3</f>
        <v>0.04750200029167</v>
      </c>
    </row>
    <row r="68" spans="1:31">
      <c r="A68" s="208" t="s">
        <v>188</v>
      </c>
      <c r="B68" s="208">
        <v>86</v>
      </c>
      <c r="C68" s="209">
        <v>0.9037228265597</v>
      </c>
      <c r="D68" s="210">
        <f>$D$9+C68*$D$10</f>
        <v>0.050855717413618</v>
      </c>
      <c r="E68" s="210">
        <v>0.80738117934835</v>
      </c>
      <c r="F68" s="210">
        <v>0.67840264511418</v>
      </c>
      <c r="G68" s="211">
        <f>$D$9+VLOOKUP(F68,$B$135:$D$141,3)+$D$11</f>
        <v>0.039825</v>
      </c>
      <c r="H68" s="212">
        <v>0.016982632968721</v>
      </c>
      <c r="I68" s="210">
        <f>IF($A$137="Yes",G68*(1-$A$138),G68*(1-H68))</f>
        <v>0.02907225</v>
      </c>
      <c r="J68" s="211">
        <f>1-E68</f>
        <v>0.19261882065165</v>
      </c>
      <c r="K68" s="210">
        <f>D68*(1-J68)+I68*J68</f>
        <v>0.046659811610703</v>
      </c>
      <c r="L68" s="210">
        <f>(1+K68)*((1+$C$16)/(1+$C$17))-1</f>
        <v>0.093063448578666</v>
      </c>
      <c r="M68" s="211">
        <f>J68/E68</f>
        <v>0.23857234423908</v>
      </c>
      <c r="N68" s="213">
        <f>C68/(1+(1-O68)*M68)</f>
        <v>0.76967748105626</v>
      </c>
      <c r="O68" s="214">
        <f>1-I68/G68</f>
        <v>0.27</v>
      </c>
      <c r="P68" s="215">
        <f>G68*(1-O68)</f>
        <v>0.02907225</v>
      </c>
      <c r="Q68" s="215">
        <f>$D$9+N68*'Prima de mercado'!$J$3</f>
        <v>0.043163990617814</v>
      </c>
      <c r="R68" s="215">
        <f>$D$9+C68*'Prima de mercado'!$J$3</f>
        <v>0.049253242697935</v>
      </c>
      <c r="S68" s="215">
        <f>Q68-P68</f>
        <v>0.014091740617814</v>
      </c>
      <c r="T68" s="215">
        <f>C68*'Prima de mercado'!$J$3</f>
        <v>0.041053242697935</v>
      </c>
      <c r="U68" s="215">
        <f>VLOOKUP(F68,$B$135:$D$141,3)</f>
        <v>0.031625</v>
      </c>
      <c r="V68" s="216">
        <f>'Cálculo del Rf'!$B$28+N68*'Prima de mercado'!$J$3</f>
        <v>0.036563990617814</v>
      </c>
      <c r="W68" s="215">
        <f>('Cálculo del Rf'!$B$28+U68)*(1-O68)</f>
        <v>0.02425425</v>
      </c>
      <c r="X68" s="215">
        <f>V68-W68</f>
        <v>0.012309740617814</v>
      </c>
      <c r="Y68" s="215">
        <f>'Cálculo del Rf'!$B$28+C68*'Prima de mercado'!$J$3</f>
        <v>0.042653242697935</v>
      </c>
      <c r="Z68" s="211">
        <f>Koa_emercountry_sec_10!$C$19</f>
        <v>0.295</v>
      </c>
      <c r="AA68" s="217">
        <f>N68*(1+(1-Z68)*Koa_emercountry_sec_10!$C$8)</f>
        <v>0.87820200588519</v>
      </c>
      <c r="AB68" s="215">
        <f>AA68*'Prima de mercado'!$J$3</f>
        <v>0.039893913294926</v>
      </c>
      <c r="AC68" s="215">
        <f>Koa_emercountry_sec!$C$19</f>
        <v>0.295</v>
      </c>
      <c r="AD68" s="218">
        <f>N68*(1+(1-AC68)*Koa_emercountry_sec!$C$8)</f>
        <v>0.87820200588519</v>
      </c>
      <c r="AE68" s="219">
        <f>AD68*'Prima de mercado'!$J$3</f>
        <v>0.039893913294926</v>
      </c>
    </row>
    <row r="69" spans="1:31">
      <c r="A69" s="220" t="s">
        <v>189</v>
      </c>
      <c r="B69" s="220">
        <v>22</v>
      </c>
      <c r="C69" s="221">
        <v>1.0002964815878</v>
      </c>
      <c r="D69" s="222">
        <f>$D$9+C69*$D$10</f>
        <v>0.055413993930944</v>
      </c>
      <c r="E69" s="222">
        <v>0.67649282689767</v>
      </c>
      <c r="F69" s="222">
        <v>0.31111572613682</v>
      </c>
      <c r="G69" s="223">
        <f>$D$9+VLOOKUP(F69,$B$135:$D$141,3)+$D$11</f>
        <v>0.0247</v>
      </c>
      <c r="H69" s="224">
        <v>0.13204967341225</v>
      </c>
      <c r="I69" s="222">
        <f>IF($A$137="Yes",G69*(1-$A$138),G69*(1-H69))</f>
        <v>0.018031</v>
      </c>
      <c r="J69" s="223">
        <f>1-E69</f>
        <v>0.32350717310233</v>
      </c>
      <c r="K69" s="222">
        <f>D69*(1-J69)+I69*J69</f>
        <v>0.043320327242243</v>
      </c>
      <c r="L69" s="222">
        <f>(1+K69)*((1+$C$16)/(1+$C$17))-1</f>
        <v>0.089575908252983</v>
      </c>
      <c r="M69" s="223">
        <f>J69/E69</f>
        <v>0.4782122740102</v>
      </c>
      <c r="N69" s="213">
        <f>C69/(1+(1-O69)*M69)</f>
        <v>0.74145742977755</v>
      </c>
      <c r="O69" s="225">
        <f>1-I69/G69</f>
        <v>0.27</v>
      </c>
      <c r="P69" s="215">
        <f>G69*(1-O69)</f>
        <v>0.018031</v>
      </c>
      <c r="Q69" s="215">
        <f>$D$9+N69*'Prima de mercado'!$J$3</f>
        <v>0.04188204378628</v>
      </c>
      <c r="R69" s="215">
        <f>$D$9+C69*'Prima de mercado'!$J$3</f>
        <v>0.053640275515495</v>
      </c>
      <c r="S69" s="215">
        <f>Q69-P69</f>
        <v>0.02385104378628</v>
      </c>
      <c r="T69" s="215">
        <f>C69*'Prima de mercado'!$J$3</f>
        <v>0.045440275515495</v>
      </c>
      <c r="U69" s="215">
        <f>VLOOKUP(F69,$B$135:$D$141,3)</f>
        <v>0.0165</v>
      </c>
      <c r="V69" s="216">
        <f>'Cálculo del Rf'!$B$28+N69*'Prima de mercado'!$J$3</f>
        <v>0.03528204378628</v>
      </c>
      <c r="W69" s="215">
        <f>('Cálculo del Rf'!$B$28+U69)*(1-O69)</f>
        <v>0.013213</v>
      </c>
      <c r="X69" s="215">
        <f>V69-W69</f>
        <v>0.02206904378628</v>
      </c>
      <c r="Y69" s="215">
        <f>'Cálculo del Rf'!$B$28+C69*'Prima de mercado'!$J$3</f>
        <v>0.047040275515495</v>
      </c>
      <c r="Z69" s="223">
        <f>Koa_emercountry_sec_10!$C$19</f>
        <v>0.295</v>
      </c>
      <c r="AA69" s="217">
        <f>N69*(1+(1-Z69)*Koa_emercountry_sec_10!$C$8)</f>
        <v>0.84600292737618</v>
      </c>
      <c r="AB69" s="215">
        <f>AA69*'Prima de mercado'!$J$3</f>
        <v>0.038431211960146</v>
      </c>
      <c r="AC69" s="226">
        <f>Koa_emercountry_sec!$C$19</f>
        <v>0.295</v>
      </c>
      <c r="AD69" s="218">
        <f>N69*(1+(1-AC69)*Koa_emercountry_sec!$C$8)</f>
        <v>0.84600292737618</v>
      </c>
      <c r="AE69" s="219">
        <f>AD69*'Prima de mercado'!$J$3</f>
        <v>0.038431211960146</v>
      </c>
    </row>
    <row r="70" spans="1:31">
      <c r="A70" s="208" t="s">
        <v>190</v>
      </c>
      <c r="B70" s="208">
        <v>3</v>
      </c>
      <c r="C70" s="209">
        <v>1.260614013505</v>
      </c>
      <c r="D70" s="210">
        <f>$D$9+C70*$D$10</f>
        <v>0.067700981437437</v>
      </c>
      <c r="E70" s="210">
        <v>0.6939892679144</v>
      </c>
      <c r="F70" s="210">
        <v>0.26388439758967</v>
      </c>
      <c r="G70" s="211">
        <f>$D$9+VLOOKUP(F70,$B$135:$D$141,3)+$D$11</f>
        <v>0.0247</v>
      </c>
      <c r="H70" s="212">
        <v>0.08542471042471</v>
      </c>
      <c r="I70" s="210">
        <f>IF($A$137="Yes",G70*(1-$A$138),G70*(1-H70))</f>
        <v>0.018031</v>
      </c>
      <c r="J70" s="211">
        <f>1-E70</f>
        <v>0.3060107320856</v>
      </c>
      <c r="K70" s="210">
        <f>D70*(1-J70)+I70*J70</f>
        <v>0.052501434055088</v>
      </c>
      <c r="L70" s="210">
        <f>(1+K70)*((1+$C$16)/(1+$C$17))-1</f>
        <v>0.09916405921024</v>
      </c>
      <c r="M70" s="211">
        <f>J70/E70</f>
        <v>0.44094447311157</v>
      </c>
      <c r="N70" s="213">
        <f>C70/(1+(1-O70)*M70)</f>
        <v>0.95364555549339</v>
      </c>
      <c r="O70" s="214">
        <f>1-I70/G70</f>
        <v>0.27</v>
      </c>
      <c r="P70" s="215">
        <f>G70*(1-O70)</f>
        <v>0.018031</v>
      </c>
      <c r="Q70" s="215">
        <f>$D$9+N70*'Prima de mercado'!$J$3</f>
        <v>0.051521072885273</v>
      </c>
      <c r="R70" s="215">
        <f>$D$9+C70*'Prima de mercado'!$J$3</f>
        <v>0.06546566987563</v>
      </c>
      <c r="S70" s="215">
        <f>Q70-P70</f>
        <v>0.033490072885273</v>
      </c>
      <c r="T70" s="215">
        <f>C70*'Prima de mercado'!$J$3</f>
        <v>0.05726566987563</v>
      </c>
      <c r="U70" s="215">
        <f>VLOOKUP(F70,$B$135:$D$141,3)</f>
        <v>0.0165</v>
      </c>
      <c r="V70" s="216">
        <f>'Cálculo del Rf'!$B$28+N70*'Prima de mercado'!$J$3</f>
        <v>0.044921072885273</v>
      </c>
      <c r="W70" s="215">
        <f>('Cálculo del Rf'!$B$28+U70)*(1-O70)</f>
        <v>0.013213</v>
      </c>
      <c r="X70" s="215">
        <f>V70-W70</f>
        <v>0.031708072885272</v>
      </c>
      <c r="Y70" s="215">
        <f>'Cálculo del Rf'!$B$28+C70*'Prima de mercado'!$J$3</f>
        <v>0.05886566987563</v>
      </c>
      <c r="Z70" s="211">
        <f>Koa_emercountry_sec_10!$C$19</f>
        <v>0.295</v>
      </c>
      <c r="AA70" s="217">
        <f>N70*(1+(1-Z70)*Koa_emercountry_sec_10!$C$8)</f>
        <v>1.088109578818</v>
      </c>
      <c r="AB70" s="215">
        <f>AA70*'Prima de mercado'!$J$3</f>
        <v>0.049429344162096</v>
      </c>
      <c r="AC70" s="215">
        <f>Koa_emercountry_sec!$C$19</f>
        <v>0.295</v>
      </c>
      <c r="AD70" s="218">
        <f>N70*(1+(1-AC70)*Koa_emercountry_sec!$C$8)</f>
        <v>1.088109578818</v>
      </c>
      <c r="AE70" s="219">
        <f>AD70*'Prima de mercado'!$J$3</f>
        <v>0.049429344162096</v>
      </c>
    </row>
    <row r="71" spans="1:31">
      <c r="A71" s="220" t="s">
        <v>191</v>
      </c>
      <c r="B71" s="220">
        <v>278</v>
      </c>
      <c r="C71" s="221">
        <v>1.1833905955492</v>
      </c>
      <c r="D71" s="222">
        <f>$D$9+C71*$D$10</f>
        <v>0.064056036109923</v>
      </c>
      <c r="E71" s="222">
        <v>0.58113578508379</v>
      </c>
      <c r="F71" s="222">
        <v>0.56276274246952</v>
      </c>
      <c r="G71" s="223">
        <f>$D$9+VLOOKUP(F71,$B$135:$D$141,3)+$D$11</f>
        <v>0.02888</v>
      </c>
      <c r="H71" s="224">
        <v>0.0067846630873033</v>
      </c>
      <c r="I71" s="222">
        <f>IF($A$137="Yes",G71*(1-$A$138),G71*(1-H71))</f>
        <v>0.0210824</v>
      </c>
      <c r="J71" s="223">
        <f>1-E71</f>
        <v>0.41886421491621</v>
      </c>
      <c r="K71" s="222">
        <f>D71*(1-J71)+I71*J71</f>
        <v>0.046055917758645</v>
      </c>
      <c r="L71" s="222">
        <f>(1+K71)*((1+$C$16)/(1+$C$17))-1</f>
        <v>0.09243278110755</v>
      </c>
      <c r="M71" s="223">
        <f>J71/E71</f>
        <v>0.720768236387</v>
      </c>
      <c r="N71" s="213">
        <f>C71/(1+(1-O71)*M71)</f>
        <v>0.77540360478935</v>
      </c>
      <c r="O71" s="225">
        <f>1-I71/G71</f>
        <v>0.27</v>
      </c>
      <c r="P71" s="215">
        <f>G71*(1-O71)</f>
        <v>0.0210824</v>
      </c>
      <c r="Q71" s="215">
        <f>$D$9+N71*'Prima de mercado'!$J$3</f>
        <v>0.043424110137234</v>
      </c>
      <c r="R71" s="215">
        <f>$D$9+C71*'Prima de mercado'!$J$3</f>
        <v>0.061957656548832</v>
      </c>
      <c r="S71" s="215">
        <f>Q71-P71</f>
        <v>0.022341710137234</v>
      </c>
      <c r="T71" s="215">
        <f>C71*'Prima de mercado'!$J$3</f>
        <v>0.053757656548832</v>
      </c>
      <c r="U71" s="215">
        <f>VLOOKUP(F71,$B$135:$D$141,3)</f>
        <v>0.02068</v>
      </c>
      <c r="V71" s="216">
        <f>'Cálculo del Rf'!$B$28+N71*'Prima de mercado'!$J$3</f>
        <v>0.036824110137234</v>
      </c>
      <c r="W71" s="215">
        <f>('Cálculo del Rf'!$B$28+U71)*(1-O71)</f>
        <v>0.0162644</v>
      </c>
      <c r="X71" s="215">
        <f>V71-W71</f>
        <v>0.020559710137234</v>
      </c>
      <c r="Y71" s="215">
        <f>'Cálculo del Rf'!$B$28+C71*'Prima de mercado'!$J$3</f>
        <v>0.055357656548832</v>
      </c>
      <c r="Z71" s="223">
        <f>Koa_emercountry_sec_10!$C$19</f>
        <v>0.295</v>
      </c>
      <c r="AA71" s="217">
        <f>N71*(1+(1-Z71)*Koa_emercountry_sec_10!$C$8)</f>
        <v>0.88473551306465</v>
      </c>
      <c r="AB71" s="215">
        <f>AA71*'Prima de mercado'!$J$3</f>
        <v>0.040190709666584</v>
      </c>
      <c r="AC71" s="226">
        <f>Koa_emercountry_sec!$C$19</f>
        <v>0.295</v>
      </c>
      <c r="AD71" s="218">
        <f>N71*(1+(1-AC71)*Koa_emercountry_sec!$C$8)</f>
        <v>0.88473551306465</v>
      </c>
      <c r="AE71" s="219">
        <f>AD71*'Prima de mercado'!$J$3</f>
        <v>0.040190709666584</v>
      </c>
    </row>
    <row r="72" spans="1:31">
      <c r="A72" s="208" t="s">
        <v>192</v>
      </c>
      <c r="B72" s="208">
        <v>57</v>
      </c>
      <c r="C72" s="209">
        <v>1.1569354576468</v>
      </c>
      <c r="D72" s="210">
        <f>$D$9+C72*$D$10</f>
        <v>0.06280735360093</v>
      </c>
      <c r="E72" s="210">
        <v>0.4353633494735</v>
      </c>
      <c r="F72" s="210">
        <v>0.40777804780153</v>
      </c>
      <c r="G72" s="211">
        <f>$D$9+VLOOKUP(F72,$B$135:$D$141,3)+$D$11</f>
        <v>0.02888</v>
      </c>
      <c r="H72" s="212">
        <v>0.04546994044777</v>
      </c>
      <c r="I72" s="210">
        <f>IF($A$137="Yes",G72*(1-$A$138),G72*(1-H72))</f>
        <v>0.0210824</v>
      </c>
      <c r="J72" s="211">
        <f>1-E72</f>
        <v>0.5646366505265</v>
      </c>
      <c r="K72" s="210">
        <f>D72*(1-J72)+I72*J72</f>
        <v>0.039247915556327</v>
      </c>
      <c r="L72" s="210">
        <f>(1+K72)*((1+$C$16)/(1+$C$17))-1</f>
        <v>0.085322946295278</v>
      </c>
      <c r="M72" s="211">
        <f>J72/E72</f>
        <v>1.2969319792521</v>
      </c>
      <c r="N72" s="213">
        <f>C72/(1+(1-O72)*M72)</f>
        <v>0.59428756123218</v>
      </c>
      <c r="O72" s="214">
        <f>1-I72/G72</f>
        <v>0.27</v>
      </c>
      <c r="P72" s="215">
        <f>G72*(1-O72)</f>
        <v>0.0210824</v>
      </c>
      <c r="Q72" s="215">
        <f>$D$9+N72*'Prima de mercado'!$J$3</f>
        <v>0.035196586526983</v>
      </c>
      <c r="R72" s="215">
        <f>$D$9+C72*'Prima de mercado'!$J$3</f>
        <v>0.060755884097151</v>
      </c>
      <c r="S72" s="215">
        <f>Q72-P72</f>
        <v>0.014114186526983</v>
      </c>
      <c r="T72" s="215">
        <f>C72*'Prima de mercado'!$J$3</f>
        <v>0.052555884097151</v>
      </c>
      <c r="U72" s="215">
        <f>VLOOKUP(F72,$B$135:$D$141,3)</f>
        <v>0.02068</v>
      </c>
      <c r="V72" s="216">
        <f>'Cálculo del Rf'!$B$28+N72*'Prima de mercado'!$J$3</f>
        <v>0.028596586526983</v>
      </c>
      <c r="W72" s="215">
        <f>('Cálculo del Rf'!$B$28+U72)*(1-O72)</f>
        <v>0.0162644</v>
      </c>
      <c r="X72" s="215">
        <f>V72-W72</f>
        <v>0.012332186526983</v>
      </c>
      <c r="Y72" s="215">
        <f>'Cálculo del Rf'!$B$28+C72*'Prima de mercado'!$J$3</f>
        <v>0.054155884097151</v>
      </c>
      <c r="Z72" s="211">
        <f>Koa_emercountry_sec_10!$C$19</f>
        <v>0.295</v>
      </c>
      <c r="AA72" s="217">
        <f>N72*(1+(1-Z72)*Koa_emercountry_sec_10!$C$8)</f>
        <v>0.67808210736592</v>
      </c>
      <c r="AB72" s="215">
        <f>AA72*'Prima de mercado'!$J$3</f>
        <v>0.030803105227288</v>
      </c>
      <c r="AC72" s="215">
        <f>Koa_emercountry_sec!$C$19</f>
        <v>0.295</v>
      </c>
      <c r="AD72" s="218">
        <f>N72*(1+(1-AC72)*Koa_emercountry_sec!$C$8)</f>
        <v>0.67808210736592</v>
      </c>
      <c r="AE72" s="219">
        <f>AD72*'Prima de mercado'!$J$3</f>
        <v>0.030803105227288</v>
      </c>
    </row>
    <row r="73" spans="1:31">
      <c r="A73" s="220" t="s">
        <v>193</v>
      </c>
      <c r="B73" s="220">
        <v>135</v>
      </c>
      <c r="C73" s="221">
        <v>1.207736156526</v>
      </c>
      <c r="D73" s="222">
        <f>$D$9+C73*$D$10</f>
        <v>0.065205146588028</v>
      </c>
      <c r="E73" s="222">
        <v>0.56357892368398</v>
      </c>
      <c r="F73" s="222">
        <v>0.50267474468728</v>
      </c>
      <c r="G73" s="223">
        <f>$D$9+VLOOKUP(F73,$B$135:$D$141,3)+$D$11</f>
        <v>0.02888</v>
      </c>
      <c r="H73" s="224">
        <v>0.011881212554526</v>
      </c>
      <c r="I73" s="222">
        <f>IF($A$137="Yes",G73*(1-$A$138),G73*(1-H73))</f>
        <v>0.0210824</v>
      </c>
      <c r="J73" s="223">
        <f>1-E73</f>
        <v>0.43642107631602</v>
      </c>
      <c r="K73" s="222">
        <f>D73*(1-J73)+I73*J73</f>
        <v>0.045949050032062</v>
      </c>
      <c r="L73" s="222">
        <f>(1+K73)*((1+$C$16)/(1+$C$17))-1</f>
        <v>0.092321175402942</v>
      </c>
      <c r="M73" s="223">
        <f>J73/E73</f>
        <v>0.77437437415728</v>
      </c>
      <c r="N73" s="213">
        <f>C73/(1+(1-O73)*M73)</f>
        <v>0.77157179540921</v>
      </c>
      <c r="O73" s="225">
        <f>1-I73/G73</f>
        <v>0.27</v>
      </c>
      <c r="P73" s="215">
        <f>G73*(1-O73)</f>
        <v>0.0210824</v>
      </c>
      <c r="Q73" s="215">
        <f>$D$9+N73*'Prima de mercado'!$J$3</f>
        <v>0.043250043270898</v>
      </c>
      <c r="R73" s="215">
        <f>$D$9+C73*'Prima de mercado'!$J$3</f>
        <v>0.063063597656022</v>
      </c>
      <c r="S73" s="215">
        <f>Q73-P73</f>
        <v>0.022167643270898</v>
      </c>
      <c r="T73" s="215">
        <f>C73*'Prima de mercado'!$J$3</f>
        <v>0.054863597656022</v>
      </c>
      <c r="U73" s="215">
        <f>VLOOKUP(F73,$B$135:$D$141,3)</f>
        <v>0.02068</v>
      </c>
      <c r="V73" s="216">
        <f>'Cálculo del Rf'!$B$28+N73*'Prima de mercado'!$J$3</f>
        <v>0.036650043270898</v>
      </c>
      <c r="W73" s="215">
        <f>('Cálculo del Rf'!$B$28+U73)*(1-O73)</f>
        <v>0.0162644</v>
      </c>
      <c r="X73" s="215">
        <f>V73-W73</f>
        <v>0.020385643270898</v>
      </c>
      <c r="Y73" s="215">
        <f>'Cálculo del Rf'!$B$28+C73*'Prima de mercado'!$J$3</f>
        <v>0.056463597656022</v>
      </c>
      <c r="Z73" s="223">
        <f>Koa_emercountry_sec_10!$C$19</f>
        <v>0.295</v>
      </c>
      <c r="AA73" s="217">
        <f>N73*(1+(1-Z73)*Koa_emercountry_sec_10!$C$8)</f>
        <v>0.88036341856191</v>
      </c>
      <c r="AB73" s="215">
        <f>AA73*'Prima de mercado'!$J$3</f>
        <v>0.039992099372095</v>
      </c>
      <c r="AC73" s="226">
        <f>Koa_emercountry_sec!$C$19</f>
        <v>0.295</v>
      </c>
      <c r="AD73" s="218">
        <f>N73*(1+(1-AC73)*Koa_emercountry_sec!$C$8)</f>
        <v>0.88036341856191</v>
      </c>
      <c r="AE73" s="219">
        <f>AD73*'Prima de mercado'!$J$3</f>
        <v>0.039992099372095</v>
      </c>
    </row>
    <row r="74" spans="1:31">
      <c r="A74" s="208" t="s">
        <v>194</v>
      </c>
      <c r="B74" s="208">
        <v>26</v>
      </c>
      <c r="C74" s="209">
        <v>0.92162110120204</v>
      </c>
      <c r="D74" s="210">
        <f>$D$9+C74*$D$10</f>
        <v>0.051700515976736</v>
      </c>
      <c r="E74" s="210">
        <v>0.64469610212143</v>
      </c>
      <c r="F74" s="210">
        <v>0.29215495035875</v>
      </c>
      <c r="G74" s="211">
        <f>$D$9+VLOOKUP(F74,$B$135:$D$141,3)+$D$11</f>
        <v>0.0247</v>
      </c>
      <c r="H74" s="212">
        <v>0.15669790329594</v>
      </c>
      <c r="I74" s="210">
        <f>IF($A$137="Yes",G74*(1-$A$138),G74*(1-H74))</f>
        <v>0.018031</v>
      </c>
      <c r="J74" s="211">
        <f>1-E74</f>
        <v>0.35530389787857</v>
      </c>
      <c r="K74" s="210">
        <f>D74*(1-J74)+I74*J74</f>
        <v>0.039737605710517</v>
      </c>
      <c r="L74" s="210">
        <f>(1+K74)*((1+$C$16)/(1+$C$17))-1</f>
        <v>0.085834346850392</v>
      </c>
      <c r="M74" s="211">
        <f>J74/E74</f>
        <v>0.55111842108152</v>
      </c>
      <c r="N74" s="213">
        <f>C74/(1+(1-O74)*M74)</f>
        <v>0.65721335788202</v>
      </c>
      <c r="O74" s="214">
        <f>1-I74/G74</f>
        <v>0.27</v>
      </c>
      <c r="P74" s="215">
        <f>G74*(1-O74)</f>
        <v>0.018031</v>
      </c>
      <c r="Q74" s="215">
        <f>$D$9+N74*'Prima de mercado'!$J$3</f>
        <v>0.038055104565817</v>
      </c>
      <c r="R74" s="215">
        <f>$D$9+C74*'Prima de mercado'!$J$3</f>
        <v>0.050066304171179</v>
      </c>
      <c r="S74" s="215">
        <f>Q74-P74</f>
        <v>0.020024104565817</v>
      </c>
      <c r="T74" s="215">
        <f>C74*'Prima de mercado'!$J$3</f>
        <v>0.041866304171179</v>
      </c>
      <c r="U74" s="215">
        <f>VLOOKUP(F74,$B$135:$D$141,3)</f>
        <v>0.0165</v>
      </c>
      <c r="V74" s="216">
        <f>'Cálculo del Rf'!$B$28+N74*'Prima de mercado'!$J$3</f>
        <v>0.031455104565817</v>
      </c>
      <c r="W74" s="215">
        <f>('Cálculo del Rf'!$B$28+U74)*(1-O74)</f>
        <v>0.013213</v>
      </c>
      <c r="X74" s="215">
        <f>V74-W74</f>
        <v>0.018242104565817</v>
      </c>
      <c r="Y74" s="215">
        <f>'Cálculo del Rf'!$B$28+C74*'Prima de mercado'!$J$3</f>
        <v>0.043466304171179</v>
      </c>
      <c r="Z74" s="211">
        <f>Koa_emercountry_sec_10!$C$19</f>
        <v>0.295</v>
      </c>
      <c r="AA74" s="217">
        <f>N74*(1+(1-Z74)*Koa_emercountry_sec_10!$C$8)</f>
        <v>0.74988044134338</v>
      </c>
      <c r="AB74" s="215">
        <f>AA74*'Prima de mercado'!$J$3</f>
        <v>0.034064674309597</v>
      </c>
      <c r="AC74" s="215">
        <f>Koa_emercountry_sec!$C$19</f>
        <v>0.295</v>
      </c>
      <c r="AD74" s="218">
        <f>N74*(1+(1-AC74)*Koa_emercountry_sec!$C$8)</f>
        <v>0.74988044134338</v>
      </c>
      <c r="AE74" s="219">
        <f>AD74*'Prima de mercado'!$J$3</f>
        <v>0.034064674309597</v>
      </c>
    </row>
    <row r="75" spans="1:31">
      <c r="A75" s="220" t="s">
        <v>195</v>
      </c>
      <c r="B75" s="220">
        <v>15</v>
      </c>
      <c r="C75" s="221">
        <v>1.1387183512788</v>
      </c>
      <c r="D75" s="222">
        <f>$D$9+C75*$D$10</f>
        <v>0.061947506180361</v>
      </c>
      <c r="E75" s="222">
        <v>0.72714414625237</v>
      </c>
      <c r="F75" s="222">
        <v>0.35669571939418</v>
      </c>
      <c r="G75" s="223">
        <f>$D$9+VLOOKUP(F75,$B$135:$D$141,3)+$D$11</f>
        <v>0.0247</v>
      </c>
      <c r="H75" s="224">
        <v>0.059381688898027</v>
      </c>
      <c r="I75" s="222">
        <f>IF($A$137="Yes",G75*(1-$A$138),G75*(1-H75))</f>
        <v>0.018031</v>
      </c>
      <c r="J75" s="223">
        <f>1-E75</f>
        <v>0.27285585374763</v>
      </c>
      <c r="K75" s="222">
        <f>D75*(1-J75)+I75*J75</f>
        <v>0.049964630392906</v>
      </c>
      <c r="L75" s="222">
        <f>(1+K75)*((1+$C$16)/(1+$C$17))-1</f>
        <v>0.096514786420177</v>
      </c>
      <c r="M75" s="223">
        <f>J75/E75</f>
        <v>0.37524314147876</v>
      </c>
      <c r="N75" s="213">
        <f>C75/(1+(1-O75)*M75)</f>
        <v>0.89386433473338</v>
      </c>
      <c r="O75" s="225">
        <f>1-I75/G75</f>
        <v>0.27</v>
      </c>
      <c r="P75" s="215">
        <f>G75*(1-O75)</f>
        <v>0.018031</v>
      </c>
      <c r="Q75" s="215">
        <f>$D$9+N75*'Prima de mercado'!$J$3</f>
        <v>0.048805402889437</v>
      </c>
      <c r="R75" s="215">
        <f>$D$9+C75*'Prima de mercado'!$J$3</f>
        <v>0.059928339116545</v>
      </c>
      <c r="S75" s="215">
        <f>Q75-P75</f>
        <v>0.030774402889437</v>
      </c>
      <c r="T75" s="215">
        <f>C75*'Prima de mercado'!$J$3</f>
        <v>0.051728339116545</v>
      </c>
      <c r="U75" s="215">
        <f>VLOOKUP(F75,$B$135:$D$141,3)</f>
        <v>0.0165</v>
      </c>
      <c r="V75" s="216">
        <f>'Cálculo del Rf'!$B$28+N75*'Prima de mercado'!$J$3</f>
        <v>0.042205402889437</v>
      </c>
      <c r="W75" s="215">
        <f>('Cálculo del Rf'!$B$28+U75)*(1-O75)</f>
        <v>0.013213</v>
      </c>
      <c r="X75" s="215">
        <f>V75-W75</f>
        <v>0.028992402889437</v>
      </c>
      <c r="Y75" s="215">
        <f>'Cálculo del Rf'!$B$28+C75*'Prima de mercado'!$J$3</f>
        <v>0.053328339116545</v>
      </c>
      <c r="Z75" s="223">
        <f>Koa_emercountry_sec_10!$C$19</f>
        <v>0.295</v>
      </c>
      <c r="AA75" s="217">
        <f>N75*(1+(1-Z75)*Koa_emercountry_sec_10!$C$8)</f>
        <v>1.0198992059308</v>
      </c>
      <c r="AB75" s="215">
        <f>AA75*'Prima de mercado'!$J$3</f>
        <v>0.046330764696848</v>
      </c>
      <c r="AC75" s="226">
        <f>Koa_emercountry_sec!$C$19</f>
        <v>0.295</v>
      </c>
      <c r="AD75" s="218">
        <f>N75*(1+(1-AC75)*Koa_emercountry_sec!$C$8)</f>
        <v>1.0198992059308</v>
      </c>
      <c r="AE75" s="219">
        <f>AD75*'Prima de mercado'!$J$3</f>
        <v>0.046330764696848</v>
      </c>
    </row>
    <row r="76" spans="1:31">
      <c r="A76" s="208" t="s">
        <v>196</v>
      </c>
      <c r="B76" s="208">
        <v>55</v>
      </c>
      <c r="C76" s="209">
        <v>0.6665369158849</v>
      </c>
      <c r="D76" s="210">
        <f>$D$9+C76*$D$10</f>
        <v>0.039660542429767</v>
      </c>
      <c r="E76" s="210">
        <v>0.56153904082329</v>
      </c>
      <c r="F76" s="210">
        <v>0.19859880984352</v>
      </c>
      <c r="G76" s="211">
        <f>$D$9+VLOOKUP(F76,$B$135:$D$141,3)+$D$11</f>
        <v>0.0181</v>
      </c>
      <c r="H76" s="212">
        <v>0.099079260723708</v>
      </c>
      <c r="I76" s="210">
        <f>IF($A$137="Yes",G76*(1-$A$138),G76*(1-H76))</f>
        <v>0.013213</v>
      </c>
      <c r="J76" s="211">
        <f>1-E76</f>
        <v>0.43846095917671</v>
      </c>
      <c r="K76" s="210">
        <f>D76*(1-J76)+I76*J76</f>
        <v>0.028064327608145</v>
      </c>
      <c r="L76" s="210">
        <f>(1+K76)*((1+$C$16)/(1+$C$17))-1</f>
        <v>0.073643534250871</v>
      </c>
      <c r="M76" s="211">
        <f>J76/E76</f>
        <v>0.78082008070866</v>
      </c>
      <c r="N76" s="213">
        <f>C76/(1+(1-O76)*M76)</f>
        <v>0.42454616894039</v>
      </c>
      <c r="O76" s="214">
        <f>1-I76/G76</f>
        <v>0.27</v>
      </c>
      <c r="P76" s="215">
        <f>G76*(1-O76)</f>
        <v>0.013213</v>
      </c>
      <c r="Q76" s="215">
        <f>$D$9+N76*'Prima de mercado'!$J$3</f>
        <v>0.02748577700791</v>
      </c>
      <c r="R76" s="215">
        <f>$D$9+C76*'Prima de mercado'!$J$3</f>
        <v>0.038478644038597</v>
      </c>
      <c r="S76" s="215">
        <f>Q76-P76</f>
        <v>0.01427277700791</v>
      </c>
      <c r="T76" s="215">
        <f>C76*'Prima de mercado'!$J$3</f>
        <v>0.030278644038597</v>
      </c>
      <c r="U76" s="215">
        <f>VLOOKUP(F76,$B$135:$D$141,3)</f>
        <v>0.0099</v>
      </c>
      <c r="V76" s="216">
        <f>'Cálculo del Rf'!$B$28+N76*'Prima de mercado'!$J$3</f>
        <v>0.02088577700791</v>
      </c>
      <c r="W76" s="215">
        <f>('Cálculo del Rf'!$B$28+U76)*(1-O76)</f>
        <v>0.008395</v>
      </c>
      <c r="X76" s="215">
        <f>V76-W76</f>
        <v>0.01249077700791</v>
      </c>
      <c r="Y76" s="215">
        <f>'Cálculo del Rf'!$B$28+C76*'Prima de mercado'!$J$3</f>
        <v>0.031878644038597</v>
      </c>
      <c r="Z76" s="211">
        <f>Koa_emercountry_sec_10!$C$19</f>
        <v>0.295</v>
      </c>
      <c r="AA76" s="217">
        <f>N76*(1+(1-Z76)*Koa_emercountry_sec_10!$C$8)</f>
        <v>0.48440717876099</v>
      </c>
      <c r="AB76" s="215">
        <f>AA76*'Prima de mercado'!$J$3</f>
        <v>0.022005071566025</v>
      </c>
      <c r="AC76" s="215">
        <f>Koa_emercountry_sec!$C$19</f>
        <v>0.295</v>
      </c>
      <c r="AD76" s="218">
        <f>N76*(1+(1-AC76)*Koa_emercountry_sec!$C$8)</f>
        <v>0.48440717876099</v>
      </c>
      <c r="AE76" s="219">
        <f>AD76*'Prima de mercado'!$J$3</f>
        <v>0.022005071566025</v>
      </c>
    </row>
    <row r="77" spans="1:31">
      <c r="A77" s="220" t="s">
        <v>197</v>
      </c>
      <c r="B77" s="220">
        <v>93</v>
      </c>
      <c r="C77" s="221">
        <v>0.75722241098523</v>
      </c>
      <c r="D77" s="222">
        <f>$D$9+C77*$D$10</f>
        <v>0.043940897798503</v>
      </c>
      <c r="E77" s="222">
        <v>0.8873765118577</v>
      </c>
      <c r="F77" s="222">
        <v>0.6776341202099</v>
      </c>
      <c r="G77" s="223">
        <f>$D$9+VLOOKUP(F77,$B$135:$D$141,3)+$D$11</f>
        <v>0.039825</v>
      </c>
      <c r="H77" s="224">
        <v>0.010838465468314</v>
      </c>
      <c r="I77" s="222">
        <f>IF($A$137="Yes",G77*(1-$A$138),G77*(1-H77))</f>
        <v>0.02907225</v>
      </c>
      <c r="J77" s="223">
        <f>1-E77</f>
        <v>0.1126234881423</v>
      </c>
      <c r="K77" s="222">
        <f>D77*(1-J77)+I77*J77</f>
        <v>0.042266338819476</v>
      </c>
      <c r="L77" s="222">
        <f>(1+K77)*((1+$C$16)/(1+$C$17))-1</f>
        <v>0.088475191279453</v>
      </c>
      <c r="M77" s="223">
        <f>J77/E77</f>
        <v>0.12691736443026</v>
      </c>
      <c r="N77" s="213">
        <f>C77/(1+(1-O77)*M77)</f>
        <v>0.69301481306768</v>
      </c>
      <c r="O77" s="225">
        <f>1-I77/G77</f>
        <v>0.27</v>
      </c>
      <c r="P77" s="215">
        <f>G77*(1-O77)</f>
        <v>0.02907225</v>
      </c>
      <c r="Q77" s="215">
        <f>$D$9+N77*'Prima de mercado'!$J$3</f>
        <v>0.039681450371722</v>
      </c>
      <c r="R77" s="215">
        <f>$D$9+C77*'Prima de mercado'!$J$3</f>
        <v>0.042598196549745</v>
      </c>
      <c r="S77" s="215">
        <f>Q77-P77</f>
        <v>0.010609200371722</v>
      </c>
      <c r="T77" s="215">
        <f>C77*'Prima de mercado'!$J$3</f>
        <v>0.034398196549745</v>
      </c>
      <c r="U77" s="215">
        <f>VLOOKUP(F77,$B$135:$D$141,3)</f>
        <v>0.031625</v>
      </c>
      <c r="V77" s="216">
        <f>'Cálculo del Rf'!$B$28+N77*'Prima de mercado'!$J$3</f>
        <v>0.033081450371722</v>
      </c>
      <c r="W77" s="215">
        <f>('Cálculo del Rf'!$B$28+U77)*(1-O77)</f>
        <v>0.02425425</v>
      </c>
      <c r="X77" s="215">
        <f>V77-W77</f>
        <v>0.008827200371722</v>
      </c>
      <c r="Y77" s="215">
        <f>'Cálculo del Rf'!$B$28+C77*'Prima de mercado'!$J$3</f>
        <v>0.035998196549745</v>
      </c>
      <c r="Z77" s="223">
        <f>Koa_emercountry_sec_10!$C$19</f>
        <v>0.295</v>
      </c>
      <c r="AA77" s="217">
        <f>N77*(1+(1-Z77)*Koa_emercountry_sec_10!$C$8)</f>
        <v>0.79072990171022</v>
      </c>
      <c r="AB77" s="215">
        <f>AA77*'Prima de mercado'!$J$3</f>
        <v>0.035920334874135</v>
      </c>
      <c r="AC77" s="226">
        <f>Koa_emercountry_sec!$C$19</f>
        <v>0.295</v>
      </c>
      <c r="AD77" s="218">
        <f>N77*(1+(1-AC77)*Koa_emercountry_sec!$C$8)</f>
        <v>0.79072990171022</v>
      </c>
      <c r="AE77" s="219">
        <f>AD77*'Prima de mercado'!$J$3</f>
        <v>0.035920334874135</v>
      </c>
    </row>
    <row r="78" spans="1:31">
      <c r="A78" s="208" t="s">
        <v>198</v>
      </c>
      <c r="B78" s="208">
        <v>29</v>
      </c>
      <c r="C78" s="209">
        <v>1.408170747636</v>
      </c>
      <c r="D78" s="210">
        <f>$D$9+C78*$D$10</f>
        <v>0.07466565928842</v>
      </c>
      <c r="E78" s="210">
        <v>0.64934294324275</v>
      </c>
      <c r="F78" s="210">
        <v>0.37469457859611</v>
      </c>
      <c r="G78" s="211">
        <f>$D$9+VLOOKUP(F78,$B$135:$D$141,3)+$D$11</f>
        <v>0.0247</v>
      </c>
      <c r="H78" s="212">
        <v>0.057619058060996</v>
      </c>
      <c r="I78" s="210">
        <f>IF($A$137="Yes",G78*(1-$A$138),G78*(1-H78))</f>
        <v>0.018031</v>
      </c>
      <c r="J78" s="211">
        <f>1-E78</f>
        <v>0.35065705675725</v>
      </c>
      <c r="K78" s="210">
        <f>D78*(1-J78)+I78*J78</f>
        <v>0.054806316351893</v>
      </c>
      <c r="L78" s="210">
        <f>(1+K78)*((1+$C$16)/(1+$C$17))-1</f>
        <v>0.1015711284069</v>
      </c>
      <c r="M78" s="211">
        <f>J78/E78</f>
        <v>0.54001827602238</v>
      </c>
      <c r="N78" s="213">
        <f>C78/(1+(1-O78)*M78)</f>
        <v>1.0100109543671</v>
      </c>
      <c r="O78" s="214">
        <f>1-I78/G78</f>
        <v>0.27</v>
      </c>
      <c r="P78" s="215">
        <f>G78*(1-O78)</f>
        <v>0.018031</v>
      </c>
      <c r="Q78" s="215">
        <f>$D$9+N78*'Prima de mercado'!$J$3</f>
        <v>0.054081572998494</v>
      </c>
      <c r="R78" s="215">
        <f>$D$9+C78*'Prima de mercado'!$J$3</f>
        <v>0.072168701203339</v>
      </c>
      <c r="S78" s="215">
        <f>Q78-P78</f>
        <v>0.036050572998494</v>
      </c>
      <c r="T78" s="215">
        <f>C78*'Prima de mercado'!$J$3</f>
        <v>0.063968701203339</v>
      </c>
      <c r="U78" s="215">
        <f>VLOOKUP(F78,$B$135:$D$141,3)</f>
        <v>0.0165</v>
      </c>
      <c r="V78" s="216">
        <f>'Cálculo del Rf'!$B$28+N78*'Prima de mercado'!$J$3</f>
        <v>0.047481572998494</v>
      </c>
      <c r="W78" s="215">
        <f>('Cálculo del Rf'!$B$28+U78)*(1-O78)</f>
        <v>0.013213</v>
      </c>
      <c r="X78" s="215">
        <f>V78-W78</f>
        <v>0.034268572998494</v>
      </c>
      <c r="Y78" s="215">
        <f>'Cálculo del Rf'!$B$28+C78*'Prima de mercado'!$J$3</f>
        <v>0.065568701203339</v>
      </c>
      <c r="Z78" s="211">
        <f>Koa_emercountry_sec_10!$C$19</f>
        <v>0.295</v>
      </c>
      <c r="AA78" s="217">
        <f>N78*(1+(1-Z78)*Koa_emercountry_sec_10!$C$8)</f>
        <v>1.1524224989328</v>
      </c>
      <c r="AB78" s="215">
        <f>AA78*'Prima de mercado'!$J$3</f>
        <v>0.052350874791282</v>
      </c>
      <c r="AC78" s="215">
        <f>Koa_emercountry_sec!$C$19</f>
        <v>0.295</v>
      </c>
      <c r="AD78" s="218">
        <f>N78*(1+(1-AC78)*Koa_emercountry_sec!$C$8)</f>
        <v>1.1524224989328</v>
      </c>
      <c r="AE78" s="219">
        <f>AD78*'Prima de mercado'!$J$3</f>
        <v>0.052350874791282</v>
      </c>
    </row>
    <row r="79" spans="1:31">
      <c r="A79" s="220" t="s">
        <v>199</v>
      </c>
      <c r="B79" s="220">
        <v>238</v>
      </c>
      <c r="C79" s="221">
        <v>1.205879139492</v>
      </c>
      <c r="D79" s="222">
        <f>$D$9+C79*$D$10</f>
        <v>0.065117495384023</v>
      </c>
      <c r="E79" s="222">
        <v>0.56584771862622</v>
      </c>
      <c r="F79" s="222">
        <v>0.32404663855567</v>
      </c>
      <c r="G79" s="223">
        <f>$D$9+VLOOKUP(F79,$B$135:$D$141,3)+$D$11</f>
        <v>0.0247</v>
      </c>
      <c r="H79" s="224">
        <v>0.012648041889241</v>
      </c>
      <c r="I79" s="222">
        <f>IF($A$137="Yes",G79*(1-$A$138),G79*(1-H79))</f>
        <v>0.018031</v>
      </c>
      <c r="J79" s="223">
        <f>1-E79</f>
        <v>0.43415228137378</v>
      </c>
      <c r="K79" s="222">
        <f>D79*(1-J79)+I79*J79</f>
        <v>0.044674785991153</v>
      </c>
      <c r="L79" s="222">
        <f>(1+K79)*((1+$C$16)/(1+$C$17))-1</f>
        <v>0.090990416897165</v>
      </c>
      <c r="M79" s="223">
        <f>J79/E79</f>
        <v>0.76725993068918</v>
      </c>
      <c r="N79" s="213">
        <f>C79/(1+(1-O79)*M79)</f>
        <v>0.77295002447977</v>
      </c>
      <c r="O79" s="225">
        <f>1-I79/G79</f>
        <v>0.27</v>
      </c>
      <c r="P79" s="215">
        <f>G79*(1-O79)</f>
        <v>0.018031</v>
      </c>
      <c r="Q79" s="215">
        <f>$D$9+N79*'Prima de mercado'!$J$3</f>
        <v>0.043312651817307</v>
      </c>
      <c r="R79" s="215">
        <f>$D$9+C79*'Prima de mercado'!$J$3</f>
        <v>0.062979239301058</v>
      </c>
      <c r="S79" s="215">
        <f>Q79-P79</f>
        <v>0.025281651817307</v>
      </c>
      <c r="T79" s="215">
        <f>C79*'Prima de mercado'!$J$3</f>
        <v>0.054779239301058</v>
      </c>
      <c r="U79" s="215">
        <f>VLOOKUP(F79,$B$135:$D$141,3)</f>
        <v>0.0165</v>
      </c>
      <c r="V79" s="216">
        <f>'Cálculo del Rf'!$B$28+N79*'Prima de mercado'!$J$3</f>
        <v>0.036712651817307</v>
      </c>
      <c r="W79" s="215">
        <f>('Cálculo del Rf'!$B$28+U79)*(1-O79)</f>
        <v>0.013213</v>
      </c>
      <c r="X79" s="215">
        <f>V79-W79</f>
        <v>0.023499651817307</v>
      </c>
      <c r="Y79" s="215">
        <f>'Cálculo del Rf'!$B$28+C79*'Prima de mercado'!$J$3</f>
        <v>0.056379239301058</v>
      </c>
      <c r="Z79" s="223">
        <f>Koa_emercountry_sec_10!$C$19</f>
        <v>0.295</v>
      </c>
      <c r="AA79" s="217">
        <f>N79*(1+(1-Z79)*Koa_emercountry_sec_10!$C$8)</f>
        <v>0.88193597793142</v>
      </c>
      <c r="AB79" s="215">
        <f>AA79*'Prima de mercado'!$J$3</f>
        <v>0.040063535723547</v>
      </c>
      <c r="AC79" s="226">
        <f>Koa_emercountry_sec!$C$19</f>
        <v>0.295</v>
      </c>
      <c r="AD79" s="218">
        <f>N79*(1+(1-AC79)*Koa_emercountry_sec!$C$8)</f>
        <v>0.88193597793142</v>
      </c>
      <c r="AE79" s="219">
        <f>AD79*'Prima de mercado'!$J$3</f>
        <v>0.040063535723547</v>
      </c>
    </row>
    <row r="80" spans="1:31">
      <c r="A80" s="208" t="s">
        <v>200</v>
      </c>
      <c r="B80" s="208">
        <v>25</v>
      </c>
      <c r="C80" s="209">
        <v>0.84854683662326</v>
      </c>
      <c r="D80" s="210">
        <f>$D$9+C80*$D$10</f>
        <v>0.048251410688618</v>
      </c>
      <c r="E80" s="210">
        <v>0.51361431930616</v>
      </c>
      <c r="F80" s="210">
        <v>0.60695873454611</v>
      </c>
      <c r="G80" s="211">
        <f>$D$9+VLOOKUP(F80,$B$135:$D$141,3)+$D$11</f>
        <v>0.02888</v>
      </c>
      <c r="H80" s="212">
        <v>0.028399487836108</v>
      </c>
      <c r="I80" s="210">
        <f>IF($A$137="Yes",G80*(1-$A$138),G80*(1-H80))</f>
        <v>0.0210824</v>
      </c>
      <c r="J80" s="211">
        <f>1-E80</f>
        <v>0.48638568069384</v>
      </c>
      <c r="K80" s="210">
        <f>D80*(1-J80)+I80*J80</f>
        <v>0.035036792931056</v>
      </c>
      <c r="L80" s="210">
        <f>(1+K80)*((1+$C$16)/(1+$C$17))-1</f>
        <v>0.080925123652138</v>
      </c>
      <c r="M80" s="211">
        <f>J80/E80</f>
        <v>0.94698621594293</v>
      </c>
      <c r="N80" s="213">
        <f>C80/(1+(1-O80)*M80)</f>
        <v>0.50171280548152</v>
      </c>
      <c r="O80" s="214">
        <f>1-I80/G80</f>
        <v>0.27</v>
      </c>
      <c r="P80" s="215">
        <f>G80*(1-O80)</f>
        <v>0.0210824</v>
      </c>
      <c r="Q80" s="215">
        <f>$D$9+N80*'Prima de mercado'!$J$3</f>
        <v>0.030991210936326</v>
      </c>
      <c r="R80" s="215">
        <f>$D$9+C80*'Prima de mercado'!$J$3</f>
        <v>0.04674677363531</v>
      </c>
      <c r="S80" s="215">
        <f>Q80-P80</f>
        <v>0.009908810936326</v>
      </c>
      <c r="T80" s="215">
        <f>C80*'Prima de mercado'!$J$3</f>
        <v>0.03854677363531</v>
      </c>
      <c r="U80" s="215">
        <f>VLOOKUP(F80,$B$135:$D$141,3)</f>
        <v>0.02068</v>
      </c>
      <c r="V80" s="216">
        <f>'Cálculo del Rf'!$B$28+N80*'Prima de mercado'!$J$3</f>
        <v>0.024391210936326</v>
      </c>
      <c r="W80" s="215">
        <f>('Cálculo del Rf'!$B$28+U80)*(1-O80)</f>
        <v>0.0162644</v>
      </c>
      <c r="X80" s="215">
        <f>V80-W80</f>
        <v>0.008126810936326</v>
      </c>
      <c r="Y80" s="215">
        <f>'Cálculo del Rf'!$B$28+C80*'Prima de mercado'!$J$3</f>
        <v>0.04014677363531</v>
      </c>
      <c r="Z80" s="211">
        <f>Koa_emercountry_sec_10!$C$19</f>
        <v>0.295</v>
      </c>
      <c r="AA80" s="217">
        <f>N80*(1+(1-Z80)*Koa_emercountry_sec_10!$C$8)</f>
        <v>0.57245431105442</v>
      </c>
      <c r="AB80" s="215">
        <f>AA80*'Prima de mercado'!$J$3</f>
        <v>0.026004771678348</v>
      </c>
      <c r="AC80" s="215">
        <f>Koa_emercountry_sec!$C$19</f>
        <v>0.295</v>
      </c>
      <c r="AD80" s="218">
        <f>N80*(1+(1-AC80)*Koa_emercountry_sec!$C$8)</f>
        <v>0.57245431105442</v>
      </c>
      <c r="AE80" s="219">
        <f>AD80*'Prima de mercado'!$J$3</f>
        <v>0.026004771678348</v>
      </c>
    </row>
    <row r="81" spans="1:31">
      <c r="A81" s="220" t="s">
        <v>201</v>
      </c>
      <c r="B81" s="220">
        <v>11</v>
      </c>
      <c r="C81" s="221">
        <v>0.78076847371443</v>
      </c>
      <c r="D81" s="222">
        <f>$D$9+C81*$D$10</f>
        <v>0.045052271959321</v>
      </c>
      <c r="E81" s="222">
        <v>0.7738813662554</v>
      </c>
      <c r="F81" s="222">
        <v>0.20993179354392</v>
      </c>
      <c r="G81" s="223">
        <f>$D$9+VLOOKUP(F81,$B$135:$D$141,3)+$D$11</f>
        <v>0.0181</v>
      </c>
      <c r="H81" s="224">
        <v>0.073401745012992</v>
      </c>
      <c r="I81" s="222">
        <f>IF($A$137="Yes",G81*(1-$A$138),G81*(1-H81))</f>
        <v>0.013213</v>
      </c>
      <c r="J81" s="223">
        <f>1-E81</f>
        <v>0.2261186337446</v>
      </c>
      <c r="K81" s="222">
        <f>D81*(1-J81)+I81*J81</f>
        <v>0.037852819284457</v>
      </c>
      <c r="L81" s="222">
        <f>(1+K81)*((1+$C$16)/(1+$C$17))-1</f>
        <v>0.083865998464556</v>
      </c>
      <c r="M81" s="223">
        <f>J81/E81</f>
        <v>0.29218772231036</v>
      </c>
      <c r="N81" s="213">
        <f>C81/(1+(1-O81)*M81)</f>
        <v>0.64350975047343</v>
      </c>
      <c r="O81" s="225">
        <f>1-I81/G81</f>
        <v>0.27</v>
      </c>
      <c r="P81" s="215">
        <f>G81*(1-O81)</f>
        <v>0.013213</v>
      </c>
      <c r="Q81" s="215">
        <f>$D$9+N81*'Prima de mercado'!$J$3</f>
        <v>0.037432593432703</v>
      </c>
      <c r="R81" s="215">
        <f>$D$9+C81*'Prima de mercado'!$J$3</f>
        <v>0.043667819004102</v>
      </c>
      <c r="S81" s="215">
        <f>Q81-P81</f>
        <v>0.024219593432703</v>
      </c>
      <c r="T81" s="215">
        <f>C81*'Prima de mercado'!$J$3</f>
        <v>0.035467819004102</v>
      </c>
      <c r="U81" s="215">
        <f>VLOOKUP(F81,$B$135:$D$141,3)</f>
        <v>0.0099</v>
      </c>
      <c r="V81" s="216">
        <f>'Cálculo del Rf'!$B$28+N81*'Prima de mercado'!$J$3</f>
        <v>0.030832593432703</v>
      </c>
      <c r="W81" s="215">
        <f>('Cálculo del Rf'!$B$28+U81)*(1-O81)</f>
        <v>0.008395</v>
      </c>
      <c r="X81" s="215">
        <f>V81-W81</f>
        <v>0.022437593432703</v>
      </c>
      <c r="Y81" s="215">
        <f>'Cálculo del Rf'!$B$28+C81*'Prima de mercado'!$J$3</f>
        <v>0.037067819004102</v>
      </c>
      <c r="Z81" s="223">
        <f>Koa_emercountry_sec_10!$C$19</f>
        <v>0.295</v>
      </c>
      <c r="AA81" s="217">
        <f>N81*(1+(1-Z81)*Koa_emercountry_sec_10!$C$8)</f>
        <v>0.73424462529018</v>
      </c>
      <c r="AB81" s="215">
        <f>AA81*'Prima de mercado'!$J$3</f>
        <v>0.033354389106715</v>
      </c>
      <c r="AC81" s="226">
        <f>Koa_emercountry_sec!$C$19</f>
        <v>0.295</v>
      </c>
      <c r="AD81" s="218">
        <f>N81*(1+(1-AC81)*Koa_emercountry_sec!$C$8)</f>
        <v>0.73424462529018</v>
      </c>
      <c r="AE81" s="219">
        <f>AD81*'Prima de mercado'!$J$3</f>
        <v>0.033354389106715</v>
      </c>
    </row>
    <row r="82" spans="1:31">
      <c r="A82" s="208" t="s">
        <v>202</v>
      </c>
      <c r="B82" s="208">
        <v>61</v>
      </c>
      <c r="C82" s="209">
        <v>0.92089273337482</v>
      </c>
      <c r="D82" s="210">
        <f>$D$9+C82*$D$10</f>
        <v>0.051666137015292</v>
      </c>
      <c r="E82" s="210">
        <v>0.71027621432441</v>
      </c>
      <c r="F82" s="210">
        <v>0.34721661076275</v>
      </c>
      <c r="G82" s="211">
        <f>$D$9+VLOOKUP(F82,$B$135:$D$141,3)+$D$11</f>
        <v>0.0247</v>
      </c>
      <c r="H82" s="212">
        <v>0.043815192428375</v>
      </c>
      <c r="I82" s="210">
        <f>IF($A$137="Yes",G82*(1-$A$138),G82*(1-H82))</f>
        <v>0.018031</v>
      </c>
      <c r="J82" s="211">
        <f>1-E82</f>
        <v>0.28972378567559</v>
      </c>
      <c r="K82" s="210">
        <f>D82*(1-J82)+I82*J82</f>
        <v>0.041921237787504</v>
      </c>
      <c r="L82" s="210">
        <f>(1+K82)*((1+$C$16)/(1+$C$17))-1</f>
        <v>0.088114790201728</v>
      </c>
      <c r="M82" s="211">
        <f>J82/E82</f>
        <v>0.40790298173109</v>
      </c>
      <c r="N82" s="213">
        <f>C82/(1+(1-O82)*M82)</f>
        <v>0.70959670635903</v>
      </c>
      <c r="O82" s="214">
        <f>1-I82/G82</f>
        <v>0.27</v>
      </c>
      <c r="P82" s="215">
        <f>G82*(1-O82)</f>
        <v>0.018031</v>
      </c>
      <c r="Q82" s="215">
        <f>$D$9+N82*'Prima de mercado'!$J$3</f>
        <v>0.040434712842996</v>
      </c>
      <c r="R82" s="215">
        <f>$D$9+C82*'Prima de mercado'!$J$3</f>
        <v>0.050033216746245</v>
      </c>
      <c r="S82" s="215">
        <f>Q82-P82</f>
        <v>0.022403712842996</v>
      </c>
      <c r="T82" s="215">
        <f>C82*'Prima de mercado'!$J$3</f>
        <v>0.041833216746245</v>
      </c>
      <c r="U82" s="215">
        <f>VLOOKUP(F82,$B$135:$D$141,3)</f>
        <v>0.0165</v>
      </c>
      <c r="V82" s="216">
        <f>'Cálculo del Rf'!$B$28+N82*'Prima de mercado'!$J$3</f>
        <v>0.033834712842996</v>
      </c>
      <c r="W82" s="215">
        <f>('Cálculo del Rf'!$B$28+U82)*(1-O82)</f>
        <v>0.013213</v>
      </c>
      <c r="X82" s="215">
        <f>V82-W82</f>
        <v>0.020621712842996</v>
      </c>
      <c r="Y82" s="215">
        <f>'Cálculo del Rf'!$B$28+C82*'Prima de mercado'!$J$3</f>
        <v>0.043433216746245</v>
      </c>
      <c r="Z82" s="211">
        <f>Koa_emercountry_sec_10!$C$19</f>
        <v>0.295</v>
      </c>
      <c r="AA82" s="217">
        <f>N82*(1+(1-Z82)*Koa_emercountry_sec_10!$C$8)</f>
        <v>0.80964984195565</v>
      </c>
      <c r="AB82" s="215">
        <f>AA82*'Prima de mercado'!$J$3</f>
        <v>0.036779807353858</v>
      </c>
      <c r="AC82" s="215">
        <f>Koa_emercountry_sec!$C$19</f>
        <v>0.295</v>
      </c>
      <c r="AD82" s="218">
        <f>N82*(1+(1-AC82)*Koa_emercountry_sec!$C$8)</f>
        <v>0.80964984195565</v>
      </c>
      <c r="AE82" s="219">
        <f>AD82*'Prima de mercado'!$J$3</f>
        <v>0.036779807353858</v>
      </c>
    </row>
    <row r="83" spans="1:31">
      <c r="A83" s="220" t="s">
        <v>203</v>
      </c>
      <c r="B83" s="220">
        <v>69</v>
      </c>
      <c r="C83" s="221">
        <v>0.86660497958903</v>
      </c>
      <c r="D83" s="222">
        <f>$D$9+C83*$D$10</f>
        <v>0.049103755036602</v>
      </c>
      <c r="E83" s="222">
        <v>0.80321914740898</v>
      </c>
      <c r="F83" s="222">
        <v>0.56399857639186</v>
      </c>
      <c r="G83" s="223">
        <f>$D$9+VLOOKUP(F83,$B$135:$D$141,3)+$D$11</f>
        <v>0.02888</v>
      </c>
      <c r="H83" s="224">
        <v>0.057808613957124</v>
      </c>
      <c r="I83" s="222">
        <f>IF($A$137="Yes",G83*(1-$A$138),G83*(1-H83))</f>
        <v>0.0210824</v>
      </c>
      <c r="J83" s="223">
        <f>1-E83</f>
        <v>0.19678085259102</v>
      </c>
      <c r="K83" s="222">
        <f>D83*(1-J83)+I83*J83</f>
        <v>0.043589688901744</v>
      </c>
      <c r="L83" s="222">
        <f>(1+K83)*((1+$C$16)/(1+$C$17))-1</f>
        <v>0.089857212055023</v>
      </c>
      <c r="M83" s="223">
        <f>J83/E83</f>
        <v>0.24499024111388</v>
      </c>
      <c r="N83" s="213">
        <f>C83/(1+(1-O83)*M83)</f>
        <v>0.73513187993289</v>
      </c>
      <c r="O83" s="225">
        <f>1-I83/G83</f>
        <v>0.27</v>
      </c>
      <c r="P83" s="215">
        <f>G83*(1-O83)</f>
        <v>0.0210824</v>
      </c>
      <c r="Q83" s="215">
        <f>$D$9+N83*'Prima de mercado'!$J$3</f>
        <v>0.041594694252398</v>
      </c>
      <c r="R83" s="215">
        <f>$D$9+C83*'Prima de mercado'!$J$3</f>
        <v>0.047567097416076</v>
      </c>
      <c r="S83" s="215">
        <f>Q83-P83</f>
        <v>0.020512294252398</v>
      </c>
      <c r="T83" s="215">
        <f>C83*'Prima de mercado'!$J$3</f>
        <v>0.039367097416076</v>
      </c>
      <c r="U83" s="215">
        <f>VLOOKUP(F83,$B$135:$D$141,3)</f>
        <v>0.02068</v>
      </c>
      <c r="V83" s="216">
        <f>'Cálculo del Rf'!$B$28+N83*'Prima de mercado'!$J$3</f>
        <v>0.034994694252398</v>
      </c>
      <c r="W83" s="215">
        <f>('Cálculo del Rf'!$B$28+U83)*(1-O83)</f>
        <v>0.0162644</v>
      </c>
      <c r="X83" s="215">
        <f>V83-W83</f>
        <v>0.018730294252398</v>
      </c>
      <c r="Y83" s="215">
        <f>'Cálculo del Rf'!$B$28+C83*'Prima de mercado'!$J$3</f>
        <v>0.040967097416076</v>
      </c>
      <c r="Z83" s="223">
        <f>Koa_emercountry_sec_10!$C$19</f>
        <v>0.295</v>
      </c>
      <c r="AA83" s="217">
        <f>N83*(1+(1-Z83)*Koa_emercountry_sec_10!$C$8)</f>
        <v>0.83878547500343</v>
      </c>
      <c r="AB83" s="215">
        <f>AA83*'Prima de mercado'!$J$3</f>
        <v>0.038103346141986</v>
      </c>
      <c r="AC83" s="226">
        <f>Koa_emercountry_sec!$C$19</f>
        <v>0.295</v>
      </c>
      <c r="AD83" s="218">
        <f>N83*(1+(1-AC83)*Koa_emercountry_sec!$C$8)</f>
        <v>0.83878547500343</v>
      </c>
      <c r="AE83" s="219">
        <f>AD83*'Prima de mercado'!$J$3</f>
        <v>0.038103346141986</v>
      </c>
    </row>
    <row r="84" spans="1:31">
      <c r="A84" s="208" t="s">
        <v>204</v>
      </c>
      <c r="B84" s="208">
        <v>2</v>
      </c>
      <c r="C84" s="209">
        <v>1.1625522840974</v>
      </c>
      <c r="D84" s="210">
        <f>$D$9+C84*$D$10</f>
        <v>0.063072467809399</v>
      </c>
      <c r="E84" s="210">
        <v>0.72192154687439</v>
      </c>
      <c r="F84" s="210">
        <v>0.25228334967749</v>
      </c>
      <c r="G84" s="211">
        <f>$D$9+VLOOKUP(F84,$B$135:$D$141,3)+$D$11</f>
        <v>0.0247</v>
      </c>
      <c r="H84" s="212">
        <v>0.1257225433526</v>
      </c>
      <c r="I84" s="210">
        <f>IF($A$137="Yes",G84*(1-$A$138),G84*(1-H84))</f>
        <v>0.018031</v>
      </c>
      <c r="J84" s="211">
        <f>1-E84</f>
        <v>0.27807845312561</v>
      </c>
      <c r="K84" s="210">
        <f>D84*(1-J84)+I84*J84</f>
        <v>0.050547406114454</v>
      </c>
      <c r="L84" s="210">
        <f>(1+K84)*((1+$C$16)/(1+$C$17))-1</f>
        <v>0.097123399488987</v>
      </c>
      <c r="M84" s="211">
        <f>J84/E84</f>
        <v>0.38519206737847</v>
      </c>
      <c r="N84" s="213">
        <f>C84/(1+(1-O84)*M84)</f>
        <v>0.90740022501093</v>
      </c>
      <c r="O84" s="214">
        <f>1-I84/G84</f>
        <v>0.27</v>
      </c>
      <c r="P84" s="215">
        <f>G84*(1-O84)</f>
        <v>0.018031</v>
      </c>
      <c r="Q84" s="215">
        <f>$D$9+N84*'Prima de mercado'!$J$3</f>
        <v>0.049420295168757</v>
      </c>
      <c r="R84" s="215">
        <f>$D$9+C84*'Prima de mercado'!$J$3</f>
        <v>0.061011038589981</v>
      </c>
      <c r="S84" s="215">
        <f>Q84-P84</f>
        <v>0.031389295168757</v>
      </c>
      <c r="T84" s="215">
        <f>C84*'Prima de mercado'!$J$3</f>
        <v>0.052811038589981</v>
      </c>
      <c r="U84" s="215">
        <f>VLOOKUP(F84,$B$135:$D$141,3)</f>
        <v>0.0165</v>
      </c>
      <c r="V84" s="216">
        <f>'Cálculo del Rf'!$B$28+N84*'Prima de mercado'!$J$3</f>
        <v>0.042820295168757</v>
      </c>
      <c r="W84" s="215">
        <f>('Cálculo del Rf'!$B$28+U84)*(1-O84)</f>
        <v>0.013213</v>
      </c>
      <c r="X84" s="215">
        <f>V84-W84</f>
        <v>0.029607295168757</v>
      </c>
      <c r="Y84" s="215">
        <f>'Cálculo del Rf'!$B$28+C84*'Prima de mercado'!$J$3</f>
        <v>0.054411038589981</v>
      </c>
      <c r="Z84" s="211">
        <f>Koa_emercountry_sec_10!$C$19</f>
        <v>0.295</v>
      </c>
      <c r="AA84" s="217">
        <f>N84*(1+(1-Z84)*Koa_emercountry_sec_10!$C$8)</f>
        <v>1.0353436567375</v>
      </c>
      <c r="AB84" s="215">
        <f>AA84*'Prima de mercado'!$J$3</f>
        <v>0.047032356787552</v>
      </c>
      <c r="AC84" s="215">
        <f>Koa_emercountry_sec!$C$19</f>
        <v>0.295</v>
      </c>
      <c r="AD84" s="218">
        <f>N84*(1+(1-AC84)*Koa_emercountry_sec!$C$8)</f>
        <v>1.0353436567375</v>
      </c>
      <c r="AE84" s="219">
        <f>AD84*'Prima de mercado'!$J$3</f>
        <v>0.047032356787552</v>
      </c>
    </row>
    <row r="85" spans="1:31">
      <c r="A85" s="220" t="s">
        <v>205</v>
      </c>
      <c r="B85" s="220">
        <v>79</v>
      </c>
      <c r="C85" s="221">
        <v>1.3447999980982</v>
      </c>
      <c r="D85" s="222">
        <f>$D$9+C85*$D$10</f>
        <v>0.071674559910236</v>
      </c>
      <c r="E85" s="222">
        <v>0.74794137368878</v>
      </c>
      <c r="F85" s="222">
        <v>0.53625518686751</v>
      </c>
      <c r="G85" s="223">
        <f>$D$9+VLOOKUP(F85,$B$135:$D$141,3)+$D$11</f>
        <v>0.02888</v>
      </c>
      <c r="H85" s="224">
        <v>0.03191809751903</v>
      </c>
      <c r="I85" s="222">
        <f>IF($A$137="Yes",G85*(1-$A$138),G85*(1-H85))</f>
        <v>0.0210824</v>
      </c>
      <c r="J85" s="223">
        <f>1-E85</f>
        <v>0.25205862631122</v>
      </c>
      <c r="K85" s="222">
        <f>D85*(1-J85)+I85*J85</f>
        <v>0.058922369581144</v>
      </c>
      <c r="L85" s="222">
        <f>(1+K85)*((1+$C$16)/(1+$C$17))-1</f>
        <v>0.10586966675469</v>
      </c>
      <c r="M85" s="223">
        <f>J85/E85</f>
        <v>0.33700318658411</v>
      </c>
      <c r="N85" s="213">
        <f>C85/(1+(1-O85)*M85)</f>
        <v>1.0792830615028</v>
      </c>
      <c r="O85" s="225">
        <f>1-I85/G85</f>
        <v>0.27</v>
      </c>
      <c r="P85" s="215">
        <f>G85*(1-O85)</f>
        <v>0.0210824</v>
      </c>
      <c r="Q85" s="215">
        <f>$D$9+N85*'Prima de mercado'!$J$3</f>
        <v>0.057228383660857</v>
      </c>
      <c r="R85" s="215">
        <f>$D$9+C85*'Prima de mercado'!$J$3</f>
        <v>0.069289970375404</v>
      </c>
      <c r="S85" s="215">
        <f>Q85-P85</f>
        <v>0.036145983660857</v>
      </c>
      <c r="T85" s="215">
        <f>C85*'Prima de mercado'!$J$3</f>
        <v>0.061089970375404</v>
      </c>
      <c r="U85" s="215">
        <f>VLOOKUP(F85,$B$135:$D$141,3)</f>
        <v>0.02068</v>
      </c>
      <c r="V85" s="216">
        <f>'Cálculo del Rf'!$B$28+N85*'Prima de mercado'!$J$3</f>
        <v>0.050628383660857</v>
      </c>
      <c r="W85" s="215">
        <f>('Cálculo del Rf'!$B$28+U85)*(1-O85)</f>
        <v>0.0162644</v>
      </c>
      <c r="X85" s="215">
        <f>V85-W85</f>
        <v>0.034363983660857</v>
      </c>
      <c r="Y85" s="215">
        <f>'Cálculo del Rf'!$B$28+C85*'Prima de mercado'!$J$3</f>
        <v>0.062689970375404</v>
      </c>
      <c r="Z85" s="223">
        <f>Koa_emercountry_sec_10!$C$19</f>
        <v>0.295</v>
      </c>
      <c r="AA85" s="217">
        <f>N85*(1+(1-Z85)*Koa_emercountry_sec_10!$C$8)</f>
        <v>1.2314619731746</v>
      </c>
      <c r="AB85" s="215">
        <f>AA85*'Prima de mercado'!$J$3</f>
        <v>0.055941385757038</v>
      </c>
      <c r="AC85" s="226">
        <f>Koa_emercountry_sec!$C$19</f>
        <v>0.295</v>
      </c>
      <c r="AD85" s="218">
        <f>N85*(1+(1-AC85)*Koa_emercountry_sec!$C$8)</f>
        <v>1.2314619731746</v>
      </c>
      <c r="AE85" s="219">
        <f>AD85*'Prima de mercado'!$J$3</f>
        <v>0.055941385757038</v>
      </c>
    </row>
    <row r="86" spans="1:31">
      <c r="A86" s="208" t="s">
        <v>206</v>
      </c>
      <c r="B86" s="208">
        <v>30</v>
      </c>
      <c r="C86" s="209">
        <v>1.2983003362585</v>
      </c>
      <c r="D86" s="210">
        <f>$D$9+C86*$D$10</f>
        <v>0.069479775871402</v>
      </c>
      <c r="E86" s="210">
        <v>0.66794148970685</v>
      </c>
      <c r="F86" s="210">
        <v>0.42818769334061</v>
      </c>
      <c r="G86" s="211">
        <f>$D$9+VLOOKUP(F86,$B$135:$D$141,3)+$D$11</f>
        <v>0.02888</v>
      </c>
      <c r="H86" s="212">
        <v>0.11650154235648</v>
      </c>
      <c r="I86" s="210">
        <f>IF($A$137="Yes",G86*(1-$A$138),G86*(1-H86))</f>
        <v>0.0210824</v>
      </c>
      <c r="J86" s="211">
        <f>1-E86</f>
        <v>0.33205851029315</v>
      </c>
      <c r="K86" s="210">
        <f>D86*(1-J86)+I86*J86</f>
        <v>0.053409015337446</v>
      </c>
      <c r="L86" s="210">
        <f>(1+K86)*((1+$C$16)/(1+$C$17))-1</f>
        <v>0.1001118780864</v>
      </c>
      <c r="M86" s="211">
        <f>J86/E86</f>
        <v>0.4971371226526</v>
      </c>
      <c r="N86" s="213">
        <f>C86/(1+(1-O86)*M86)</f>
        <v>0.95259425893178</v>
      </c>
      <c r="O86" s="214">
        <f>1-I86/G86</f>
        <v>0.27</v>
      </c>
      <c r="P86" s="215">
        <f>G86*(1-O86)</f>
        <v>0.0210824</v>
      </c>
      <c r="Q86" s="215">
        <f>$D$9+N86*'Prima de mercado'!$J$3</f>
        <v>0.051473315838949</v>
      </c>
      <c r="R86" s="215">
        <f>$D$9+C86*'Prima de mercado'!$J$3</f>
        <v>0.067177639197332</v>
      </c>
      <c r="S86" s="215">
        <f>Q86-P86</f>
        <v>0.030390915838949</v>
      </c>
      <c r="T86" s="215">
        <f>C86*'Prima de mercado'!$J$3</f>
        <v>0.058977639197332</v>
      </c>
      <c r="U86" s="215">
        <f>VLOOKUP(F86,$B$135:$D$141,3)</f>
        <v>0.02068</v>
      </c>
      <c r="V86" s="216">
        <f>'Cálculo del Rf'!$B$28+N86*'Prima de mercado'!$J$3</f>
        <v>0.044873315838949</v>
      </c>
      <c r="W86" s="215">
        <f>('Cálculo del Rf'!$B$28+U86)*(1-O86)</f>
        <v>0.0162644</v>
      </c>
      <c r="X86" s="215">
        <f>V86-W86</f>
        <v>0.028608915838949</v>
      </c>
      <c r="Y86" s="215">
        <f>'Cálculo del Rf'!$B$28+C86*'Prima de mercado'!$J$3</f>
        <v>0.060577639197332</v>
      </c>
      <c r="Z86" s="211">
        <f>Koa_emercountry_sec_10!$C$19</f>
        <v>0.295</v>
      </c>
      <c r="AA86" s="217">
        <f>N86*(1+(1-Z86)*Koa_emercountry_sec_10!$C$8)</f>
        <v>1.0869100494412</v>
      </c>
      <c r="AB86" s="215">
        <f>AA86*'Prima de mercado'!$J$3</f>
        <v>0.049374853372241</v>
      </c>
      <c r="AC86" s="215">
        <f>Koa_emercountry_sec!$C$19</f>
        <v>0.295</v>
      </c>
      <c r="AD86" s="218">
        <f>N86*(1+(1-AC86)*Koa_emercountry_sec!$C$8)</f>
        <v>1.0869100494412</v>
      </c>
      <c r="AE86" s="219">
        <f>AD86*'Prima de mercado'!$J$3</f>
        <v>0.049374853372241</v>
      </c>
    </row>
    <row r="87" spans="1:31">
      <c r="A87" s="220" t="s">
        <v>207</v>
      </c>
      <c r="B87" s="220">
        <v>15</v>
      </c>
      <c r="C87" s="221">
        <v>1.5448319293271</v>
      </c>
      <c r="D87" s="222">
        <f>$D$9+C87*$D$10</f>
        <v>0.081116067064241</v>
      </c>
      <c r="E87" s="222">
        <v>0.84685439677993</v>
      </c>
      <c r="F87" s="222">
        <v>0.40603906809639</v>
      </c>
      <c r="G87" s="223">
        <f>$D$9+VLOOKUP(F87,$B$135:$D$141,3)+$D$11</f>
        <v>0.02888</v>
      </c>
      <c r="H87" s="224">
        <v>0.13475788943345</v>
      </c>
      <c r="I87" s="222">
        <f>IF($A$137="Yes",G87*(1-$A$138),G87*(1-H87))</f>
        <v>0.0210824</v>
      </c>
      <c r="J87" s="223">
        <f>1-E87</f>
        <v>0.15314560322007</v>
      </c>
      <c r="K87" s="222">
        <f>D87*(1-J87)+I87*J87</f>
        <v>0.071922174908175</v>
      </c>
      <c r="L87" s="222">
        <f>(1+K87)*((1+$C$16)/(1+$C$17))-1</f>
        <v>0.1194458181307</v>
      </c>
      <c r="M87" s="223">
        <f>J87/E87</f>
        <v>0.18084053622723</v>
      </c>
      <c r="N87" s="213">
        <f>C87/(1+(1-O87)*M87)</f>
        <v>1.3646761319835</v>
      </c>
      <c r="O87" s="225">
        <f>1-I87/G87</f>
        <v>0.27</v>
      </c>
      <c r="P87" s="215">
        <f>G87*(1-O87)</f>
        <v>0.0210824</v>
      </c>
      <c r="Q87" s="215">
        <f>$D$9+N87*'Prima de mercado'!$J$3</f>
        <v>0.070192879679351</v>
      </c>
      <c r="R87" s="215">
        <f>$D$9+C87*'Prima de mercado'!$J$3</f>
        <v>0.078376782369895</v>
      </c>
      <c r="S87" s="215">
        <f>Q87-P87</f>
        <v>0.049110479679351</v>
      </c>
      <c r="T87" s="215">
        <f>C87*'Prima de mercado'!$J$3</f>
        <v>0.070176782369895</v>
      </c>
      <c r="U87" s="215">
        <f>VLOOKUP(F87,$B$135:$D$141,3)</f>
        <v>0.02068</v>
      </c>
      <c r="V87" s="216">
        <f>'Cálculo del Rf'!$B$28+N87*'Prima de mercado'!$J$3</f>
        <v>0.063592879679351</v>
      </c>
      <c r="W87" s="215">
        <f>('Cálculo del Rf'!$B$28+U87)*(1-O87)</f>
        <v>0.0162644</v>
      </c>
      <c r="X87" s="215">
        <f>V87-W87</f>
        <v>0.047328479679351</v>
      </c>
      <c r="Y87" s="215">
        <f>'Cálculo del Rf'!$B$28+C87*'Prima de mercado'!$J$3</f>
        <v>0.071776782369895</v>
      </c>
      <c r="Z87" s="223">
        <f>Koa_emercountry_sec_10!$C$19</f>
        <v>0.295</v>
      </c>
      <c r="AA87" s="217">
        <f>N87*(1+(1-Z87)*Koa_emercountry_sec_10!$C$8)</f>
        <v>1.5570954665932</v>
      </c>
      <c r="AB87" s="215">
        <f>AA87*'Prima de mercado'!$J$3</f>
        <v>0.07073387571414</v>
      </c>
      <c r="AC87" s="226">
        <f>Koa_emercountry_sec!$C$19</f>
        <v>0.295</v>
      </c>
      <c r="AD87" s="218">
        <f>N87*(1+(1-AC87)*Koa_emercountry_sec!$C$8)</f>
        <v>1.5570954665932</v>
      </c>
      <c r="AE87" s="219">
        <f>AD87*'Prima de mercado'!$J$3</f>
        <v>0.07073387571414</v>
      </c>
    </row>
    <row r="88" spans="1:31">
      <c r="A88" s="208" t="s">
        <v>208</v>
      </c>
      <c r="B88" s="208">
        <v>85</v>
      </c>
      <c r="C88" s="209">
        <v>0.97096425188942</v>
      </c>
      <c r="D88" s="210">
        <f>$D$9+C88*$D$10</f>
        <v>0.054029512689181</v>
      </c>
      <c r="E88" s="210">
        <v>0.68616878707019</v>
      </c>
      <c r="F88" s="210">
        <v>0.4197426052172</v>
      </c>
      <c r="G88" s="211">
        <f>$D$9+VLOOKUP(F88,$B$135:$D$141,3)+$D$11</f>
        <v>0.02888</v>
      </c>
      <c r="H88" s="212">
        <v>0.12214640181611</v>
      </c>
      <c r="I88" s="210">
        <f>IF($A$137="Yes",G88*(1-$A$138),G88*(1-H88))</f>
        <v>0.0210824</v>
      </c>
      <c r="J88" s="211">
        <f>1-E88</f>
        <v>0.31383121292981</v>
      </c>
      <c r="K88" s="210">
        <f>D88*(1-J88)+I88*J88</f>
        <v>0.0436896803514</v>
      </c>
      <c r="L88" s="210">
        <f>(1+K88)*((1+$C$16)/(1+$C$17))-1</f>
        <v>0.089961636623137</v>
      </c>
      <c r="M88" s="211">
        <f>J88/E88</f>
        <v>0.45736736914223</v>
      </c>
      <c r="N88" s="213">
        <f>C88/(1+(1-O88)*M88)</f>
        <v>0.72792573327231</v>
      </c>
      <c r="O88" s="214">
        <f>1-I88/G88</f>
        <v>0.27</v>
      </c>
      <c r="P88" s="215">
        <f>G88*(1-O88)</f>
        <v>0.0210824</v>
      </c>
      <c r="Q88" s="215">
        <f>$D$9+N88*'Prima de mercado'!$J$3</f>
        <v>0.041267342016647</v>
      </c>
      <c r="R88" s="215">
        <f>$D$9+C88*'Prima de mercado'!$J$3</f>
        <v>0.052307805969203</v>
      </c>
      <c r="S88" s="215">
        <f>Q88-P88</f>
        <v>0.020184942016647</v>
      </c>
      <c r="T88" s="215">
        <f>C88*'Prima de mercado'!$J$3</f>
        <v>0.044107805969203</v>
      </c>
      <c r="U88" s="215">
        <f>VLOOKUP(F88,$B$135:$D$141,3)</f>
        <v>0.02068</v>
      </c>
      <c r="V88" s="216">
        <f>'Cálculo del Rf'!$B$28+N88*'Prima de mercado'!$J$3</f>
        <v>0.034667342016647</v>
      </c>
      <c r="W88" s="215">
        <f>('Cálculo del Rf'!$B$28+U88)*(1-O88)</f>
        <v>0.0162644</v>
      </c>
      <c r="X88" s="215">
        <f>V88-W88</f>
        <v>0.018402942016647</v>
      </c>
      <c r="Y88" s="215">
        <f>'Cálculo del Rf'!$B$28+C88*'Prima de mercado'!$J$3</f>
        <v>0.045707805969203</v>
      </c>
      <c r="Z88" s="211">
        <f>Koa_emercountry_sec_10!$C$19</f>
        <v>0.295</v>
      </c>
      <c r="AA88" s="217">
        <f>N88*(1+(1-Z88)*Koa_emercountry_sec_10!$C$8)</f>
        <v>0.8305632616637</v>
      </c>
      <c r="AB88" s="215">
        <f>AA88*'Prima de mercado'!$J$3</f>
        <v>0.037729837240994</v>
      </c>
      <c r="AC88" s="215">
        <f>Koa_emercountry_sec!$C$19</f>
        <v>0.295</v>
      </c>
      <c r="AD88" s="218">
        <f>N88*(1+(1-AC88)*Koa_emercountry_sec!$C$8)</f>
        <v>0.8305632616637</v>
      </c>
      <c r="AE88" s="219">
        <f>AD88*'Prima de mercado'!$J$3</f>
        <v>0.037729837240994</v>
      </c>
    </row>
    <row r="89" spans="1:31">
      <c r="A89" s="220" t="s">
        <v>209</v>
      </c>
      <c r="B89" s="220">
        <v>17</v>
      </c>
      <c r="C89" s="221">
        <v>0.89897819867716</v>
      </c>
      <c r="D89" s="222">
        <f>$D$9+C89*$D$10</f>
        <v>0.050631770977562</v>
      </c>
      <c r="E89" s="222">
        <v>0.82410592056558</v>
      </c>
      <c r="F89" s="222">
        <v>0.38910866422168</v>
      </c>
      <c r="G89" s="223">
        <f>$D$9+VLOOKUP(F89,$B$135:$D$141,3)+$D$11</f>
        <v>0.0247</v>
      </c>
      <c r="H89" s="224">
        <v>0.12478828303003</v>
      </c>
      <c r="I89" s="222">
        <f>IF($A$137="Yes",G89*(1-$A$138),G89*(1-H89))</f>
        <v>0.018031</v>
      </c>
      <c r="J89" s="223">
        <f>1-E89</f>
        <v>0.17589407943442</v>
      </c>
      <c r="K89" s="222">
        <f>D89*(1-J89)+I89*J89</f>
        <v>0.044897488377611</v>
      </c>
      <c r="L89" s="222">
        <f>(1+K89)*((1+$C$16)/(1+$C$17))-1</f>
        <v>0.091222992788442</v>
      </c>
      <c r="M89" s="223">
        <f>J89/E89</f>
        <v>0.21343625260416</v>
      </c>
      <c r="N89" s="213">
        <f>C89/(1+(1-O89)*M89)</f>
        <v>0.77779167255279</v>
      </c>
      <c r="O89" s="225">
        <f>1-I89/G89</f>
        <v>0.27</v>
      </c>
      <c r="P89" s="215">
        <f>G89*(1-O89)</f>
        <v>0.018031</v>
      </c>
      <c r="Q89" s="215">
        <f>$D$9+N89*'Prima de mercado'!$J$3</f>
        <v>0.043532592431351</v>
      </c>
      <c r="R89" s="215">
        <f>$D$9+C89*'Prima de mercado'!$J$3</f>
        <v>0.049037709401388</v>
      </c>
      <c r="S89" s="215">
        <f>Q89-P89</f>
        <v>0.025501592431351</v>
      </c>
      <c r="T89" s="215">
        <f>C89*'Prima de mercado'!$J$3</f>
        <v>0.040837709401388</v>
      </c>
      <c r="U89" s="215">
        <f>VLOOKUP(F89,$B$135:$D$141,3)</f>
        <v>0.0165</v>
      </c>
      <c r="V89" s="216">
        <f>'Cálculo del Rf'!$B$28+N89*'Prima de mercado'!$J$3</f>
        <v>0.036932592431351</v>
      </c>
      <c r="W89" s="215">
        <f>('Cálculo del Rf'!$B$28+U89)*(1-O89)</f>
        <v>0.013213</v>
      </c>
      <c r="X89" s="215">
        <f>V89-W89</f>
        <v>0.023719592431351</v>
      </c>
      <c r="Y89" s="215">
        <f>'Cálculo del Rf'!$B$28+C89*'Prima de mercado'!$J$3</f>
        <v>0.042437709401388</v>
      </c>
      <c r="Z89" s="223">
        <f>Koa_emercountry_sec_10!$C$19</f>
        <v>0.295</v>
      </c>
      <c r="AA89" s="217">
        <f>N89*(1+(1-Z89)*Koa_emercountry_sec_10!$C$8)</f>
        <v>0.88746029838274</v>
      </c>
      <c r="AB89" s="215">
        <f>AA89*'Prima de mercado'!$J$3</f>
        <v>0.040314487964172</v>
      </c>
      <c r="AC89" s="226">
        <f>Koa_emercountry_sec!$C$19</f>
        <v>0.295</v>
      </c>
      <c r="AD89" s="218">
        <f>N89*(1+(1-AC89)*Koa_emercountry_sec!$C$8)</f>
        <v>0.88746029838274</v>
      </c>
      <c r="AE89" s="219">
        <f>AD89*'Prima de mercado'!$J$3</f>
        <v>0.040314487964172</v>
      </c>
    </row>
    <row r="90" spans="1:31">
      <c r="A90" s="208" t="s">
        <v>210</v>
      </c>
      <c r="B90" s="208">
        <v>14</v>
      </c>
      <c r="C90" s="209">
        <v>0.24210864998202</v>
      </c>
      <c r="D90" s="210">
        <f>$D$9+C90*$D$10</f>
        <v>0.019627528279151</v>
      </c>
      <c r="E90" s="210">
        <v>0.51456168128923</v>
      </c>
      <c r="F90" s="210">
        <v>0.37718928732646</v>
      </c>
      <c r="G90" s="211">
        <f>$D$9+VLOOKUP(F90,$B$135:$D$141,3)+$D$11</f>
        <v>0.0247</v>
      </c>
      <c r="H90" s="212">
        <v>0.1352272433248</v>
      </c>
      <c r="I90" s="210">
        <f>IF($A$137="Yes",G90*(1-$A$138),G90*(1-H90))</f>
        <v>0.018031</v>
      </c>
      <c r="J90" s="211">
        <f>1-E90</f>
        <v>0.48543831871077</v>
      </c>
      <c r="K90" s="210">
        <f>D90*(1-J90)+I90*J90</f>
        <v>0.018852512275546</v>
      </c>
      <c r="L90" s="210">
        <f>(1+K90)*((1+$C$16)/(1+$C$17))-1</f>
        <v>0.064023313312393</v>
      </c>
      <c r="M90" s="211">
        <f>J90/E90</f>
        <v>0.94340161026859</v>
      </c>
      <c r="N90" s="213">
        <f>C90/(1+(1-O90)*M90)</f>
        <v>0.14337126910197</v>
      </c>
      <c r="O90" s="214">
        <f>1-I90/G90</f>
        <v>0.27</v>
      </c>
      <c r="P90" s="215">
        <f>G90*(1-O90)</f>
        <v>0.018031</v>
      </c>
      <c r="Q90" s="215">
        <f>$D$9+N90*'Prima de mercado'!$J$3</f>
        <v>0.014712899014359</v>
      </c>
      <c r="R90" s="215">
        <f>$D$9+C90*'Prima de mercado'!$J$3</f>
        <v>0.019198222989253</v>
      </c>
      <c r="S90" s="215">
        <f>Q90-P90</f>
        <v>-0.0033181009856412</v>
      </c>
      <c r="T90" s="215">
        <f>C90*'Prima de mercado'!$J$3</f>
        <v>0.010998222989253</v>
      </c>
      <c r="U90" s="215">
        <f>VLOOKUP(F90,$B$135:$D$141,3)</f>
        <v>0.0165</v>
      </c>
      <c r="V90" s="216">
        <f>'Cálculo del Rf'!$B$28+N90*'Prima de mercado'!$J$3</f>
        <v>0.0081128990143588</v>
      </c>
      <c r="W90" s="215">
        <f>('Cálculo del Rf'!$B$28+U90)*(1-O90)</f>
        <v>0.013213</v>
      </c>
      <c r="X90" s="215">
        <f>V90-W90</f>
        <v>-0.0051001009856412</v>
      </c>
      <c r="Y90" s="215">
        <f>'Cálculo del Rf'!$B$28+C90*'Prima de mercado'!$J$3</f>
        <v>0.012598222989253</v>
      </c>
      <c r="Z90" s="211">
        <f>Koa_emercountry_sec_10!$C$19</f>
        <v>0.295</v>
      </c>
      <c r="AA90" s="217">
        <f>N90*(1+(1-Z90)*Koa_emercountry_sec_10!$C$8)</f>
        <v>0.16358661804535</v>
      </c>
      <c r="AB90" s="215">
        <f>AA90*'Prima de mercado'!$J$3</f>
        <v>0.0074312177753834</v>
      </c>
      <c r="AC90" s="215">
        <f>Koa_emercountry_sec!$C$19</f>
        <v>0.295</v>
      </c>
      <c r="AD90" s="218">
        <f>N90*(1+(1-AC90)*Koa_emercountry_sec!$C$8)</f>
        <v>0.16358661804535</v>
      </c>
      <c r="AE90" s="219">
        <f>AD90*'Prima de mercado'!$J$3</f>
        <v>0.0074312177753834</v>
      </c>
    </row>
    <row r="91" spans="1:31">
      <c r="A91" s="220" t="s">
        <v>211</v>
      </c>
      <c r="B91" s="220">
        <v>75</v>
      </c>
      <c r="C91" s="221">
        <v>1.1641204247505</v>
      </c>
      <c r="D91" s="222">
        <f>$D$9+C91*$D$10</f>
        <v>0.063146484048224</v>
      </c>
      <c r="E91" s="222">
        <v>0.93331100380737</v>
      </c>
      <c r="F91" s="222">
        <v>0.52865921055922</v>
      </c>
      <c r="G91" s="223">
        <f>$D$9+VLOOKUP(F91,$B$135:$D$141,3)+$D$11</f>
        <v>0.02888</v>
      </c>
      <c r="H91" s="224">
        <v>0.029317958873377</v>
      </c>
      <c r="I91" s="222">
        <f>IF($A$137="Yes",G91*(1-$A$138),G91*(1-H91))</f>
        <v>0.0210824</v>
      </c>
      <c r="J91" s="223">
        <f>1-E91</f>
        <v>0.066688996192632</v>
      </c>
      <c r="K91" s="222">
        <f>D91*(1-J91)+I91*J91</f>
        <v>0.060341272507286</v>
      </c>
      <c r="L91" s="222">
        <f>(1+K91)*((1+$C$16)/(1+$C$17))-1</f>
        <v>0.10735147670712</v>
      </c>
      <c r="M91" s="223">
        <f>J91/E91</f>
        <v>0.07145420542625</v>
      </c>
      <c r="N91" s="213">
        <f>C91/(1+(1-O91)*M91)</f>
        <v>1.1064084243197</v>
      </c>
      <c r="O91" s="225">
        <f>1-I91/G91</f>
        <v>0.27</v>
      </c>
      <c r="P91" s="215">
        <f>G91*(1-O91)</f>
        <v>0.0210824</v>
      </c>
      <c r="Q91" s="215">
        <f>$D$9+N91*'Prima de mercado'!$J$3</f>
        <v>0.058460602290583</v>
      </c>
      <c r="R91" s="215">
        <f>$D$9+C91*'Prima de mercado'!$J$3</f>
        <v>0.061082274213253</v>
      </c>
      <c r="S91" s="215">
        <f>Q91-P91</f>
        <v>0.037378202290583</v>
      </c>
      <c r="T91" s="215">
        <f>C91*'Prima de mercado'!$J$3</f>
        <v>0.052882274213253</v>
      </c>
      <c r="U91" s="215">
        <f>VLOOKUP(F91,$B$135:$D$141,3)</f>
        <v>0.02068</v>
      </c>
      <c r="V91" s="216">
        <f>'Cálculo del Rf'!$B$28+N91*'Prima de mercado'!$J$3</f>
        <v>0.051860602290583</v>
      </c>
      <c r="W91" s="215">
        <f>('Cálculo del Rf'!$B$28+U91)*(1-O91)</f>
        <v>0.0162644</v>
      </c>
      <c r="X91" s="215">
        <f>V91-W91</f>
        <v>0.035596202290583</v>
      </c>
      <c r="Y91" s="215">
        <f>'Cálculo del Rf'!$B$28+C91*'Prima de mercado'!$J$3</f>
        <v>0.054482274213253</v>
      </c>
      <c r="Z91" s="223">
        <f>Koa_emercountry_sec_10!$C$19</f>
        <v>0.295</v>
      </c>
      <c r="AA91" s="217">
        <f>N91*(1+(1-Z91)*Koa_emercountry_sec_10!$C$8)</f>
        <v>1.2624120121488</v>
      </c>
      <c r="AB91" s="215">
        <f>AA91*'Prima de mercado'!$J$3</f>
        <v>0.057347347213555</v>
      </c>
      <c r="AC91" s="226">
        <f>Koa_emercountry_sec!$C$19</f>
        <v>0.295</v>
      </c>
      <c r="AD91" s="218">
        <f>N91*(1+(1-AC91)*Koa_emercountry_sec!$C$8)</f>
        <v>1.2624120121488</v>
      </c>
      <c r="AE91" s="219">
        <f>AD91*'Prima de mercado'!$J$3</f>
        <v>0.057347347213555</v>
      </c>
    </row>
    <row r="92" spans="1:31">
      <c r="A92" s="208" t="s">
        <v>212</v>
      </c>
      <c r="B92" s="208">
        <v>85</v>
      </c>
      <c r="C92" s="209">
        <v>1.2820025541587</v>
      </c>
      <c r="D92" s="210">
        <f>$D$9+C92*$D$10</f>
        <v>0.068710520556291</v>
      </c>
      <c r="E92" s="210">
        <v>0.67449554517078</v>
      </c>
      <c r="F92" s="210">
        <v>0.4900945730473</v>
      </c>
      <c r="G92" s="211">
        <f>$D$9+VLOOKUP(F92,$B$135:$D$141,3)+$D$11</f>
        <v>0.02888</v>
      </c>
      <c r="H92" s="212">
        <v>0.080605112231446</v>
      </c>
      <c r="I92" s="210">
        <f>IF($A$137="Yes",G92*(1-$A$138),G92*(1-H92))</f>
        <v>0.0210824</v>
      </c>
      <c r="J92" s="211">
        <f>1-E92</f>
        <v>0.32550445482922</v>
      </c>
      <c r="K92" s="210">
        <f>D92*(1-J92)+I92*J92</f>
        <v>0.053207355140075</v>
      </c>
      <c r="L92" s="210">
        <f>(1+K92)*((1+$C$16)/(1+$C$17))-1</f>
        <v>0.099901277289143</v>
      </c>
      <c r="M92" s="211">
        <f>J92/E92</f>
        <v>0.48258948062704</v>
      </c>
      <c r="N92" s="213">
        <f>C92/(1+(1-O92)*M92)</f>
        <v>0.94802316809127</v>
      </c>
      <c r="O92" s="214">
        <f>1-I92/G92</f>
        <v>0.27</v>
      </c>
      <c r="P92" s="215">
        <f>G92*(1-O92)</f>
        <v>0.0210824</v>
      </c>
      <c r="Q92" s="215">
        <f>$D$9+N92*'Prima de mercado'!$J$3</f>
        <v>0.05126566577617</v>
      </c>
      <c r="R92" s="215">
        <f>$D$9+C92*'Prima de mercado'!$J$3</f>
        <v>0.06643728299041</v>
      </c>
      <c r="S92" s="215">
        <f>Q92-P92</f>
        <v>0.03018326577617</v>
      </c>
      <c r="T92" s="215">
        <f>C92*'Prima de mercado'!$J$3</f>
        <v>0.05823728299041</v>
      </c>
      <c r="U92" s="215">
        <f>VLOOKUP(F92,$B$135:$D$141,3)</f>
        <v>0.02068</v>
      </c>
      <c r="V92" s="216">
        <f>'Cálculo del Rf'!$B$28+N92*'Prima de mercado'!$J$3</f>
        <v>0.04466566577617</v>
      </c>
      <c r="W92" s="215">
        <f>('Cálculo del Rf'!$B$28+U92)*(1-O92)</f>
        <v>0.0162644</v>
      </c>
      <c r="X92" s="215">
        <f>V92-W92</f>
        <v>0.02840126577617</v>
      </c>
      <c r="Y92" s="215">
        <f>'Cálculo del Rf'!$B$28+C92*'Prima de mercado'!$J$3</f>
        <v>0.05983728299041</v>
      </c>
      <c r="Z92" s="211">
        <f>Koa_emercountry_sec_10!$C$19</f>
        <v>0.295</v>
      </c>
      <c r="AA92" s="217">
        <f>N92*(1+(1-Z92)*Koa_emercountry_sec_10!$C$8)</f>
        <v>1.0816944347921</v>
      </c>
      <c r="AB92" s="215">
        <f>AA92*'Prima de mercado'!$J$3</f>
        <v>0.04913792465061</v>
      </c>
      <c r="AC92" s="215">
        <f>Koa_emercountry_sec!$C$19</f>
        <v>0.295</v>
      </c>
      <c r="AD92" s="218">
        <f>N92*(1+(1-AC92)*Koa_emercountry_sec!$C$8)</f>
        <v>1.0816944347921</v>
      </c>
      <c r="AE92" s="219">
        <f>AD92*'Prima de mercado'!$J$3</f>
        <v>0.04913792465061</v>
      </c>
    </row>
    <row r="93" spans="1:31">
      <c r="A93" s="220" t="s">
        <v>213</v>
      </c>
      <c r="B93" s="220">
        <v>3</v>
      </c>
      <c r="C93" s="221">
        <v>1.0939555482654</v>
      </c>
      <c r="D93" s="222">
        <f>$D$9+C93*$D$10</f>
        <v>0.059834701878127</v>
      </c>
      <c r="E93" s="222">
        <v>0.36376591751982</v>
      </c>
      <c r="F93" s="222">
        <v>0.43827239010407</v>
      </c>
      <c r="G93" s="223">
        <f>$D$9+VLOOKUP(F93,$B$135:$D$141,3)+$D$11</f>
        <v>0.02888</v>
      </c>
      <c r="H93" s="224">
        <v>0.053030303030303</v>
      </c>
      <c r="I93" s="222">
        <f>IF($A$137="Yes",G93*(1-$A$138),G93*(1-H93))</f>
        <v>0.0210824</v>
      </c>
      <c r="J93" s="223">
        <f>1-E93</f>
        <v>0.63623408248018</v>
      </c>
      <c r="K93" s="222">
        <f>D93*(1-J93)+I93*J93</f>
        <v>0.035179166648702</v>
      </c>
      <c r="L93" s="222">
        <f>(1+K93)*((1+$C$16)/(1+$C$17))-1</f>
        <v>0.081073809505048</v>
      </c>
      <c r="M93" s="223">
        <f>J93/E93</f>
        <v>1.7490205976911</v>
      </c>
      <c r="N93" s="213">
        <f>C93/(1+(1-O93)*M93)</f>
        <v>0.48048257996118</v>
      </c>
      <c r="O93" s="225">
        <f>1-I93/G93</f>
        <v>0.27</v>
      </c>
      <c r="P93" s="215">
        <f>G93*(1-O93)</f>
        <v>0.0210824</v>
      </c>
      <c r="Q93" s="215">
        <f>$D$9+N93*'Prima de mercado'!$J$3</f>
        <v>0.030026789572603</v>
      </c>
      <c r="R93" s="215">
        <f>$D$9+C93*'Prima de mercado'!$J$3</f>
        <v>0.057894907889687</v>
      </c>
      <c r="S93" s="215">
        <f>Q93-P93</f>
        <v>0.0089443895726026</v>
      </c>
      <c r="T93" s="215">
        <f>C93*'Prima de mercado'!$J$3</f>
        <v>0.049694907889687</v>
      </c>
      <c r="U93" s="215">
        <f>VLOOKUP(F93,$B$135:$D$141,3)</f>
        <v>0.02068</v>
      </c>
      <c r="V93" s="216">
        <f>'Cálculo del Rf'!$B$28+N93*'Prima de mercado'!$J$3</f>
        <v>0.023426789572603</v>
      </c>
      <c r="W93" s="215">
        <f>('Cálculo del Rf'!$B$28+U93)*(1-O93)</f>
        <v>0.0162644</v>
      </c>
      <c r="X93" s="215">
        <f>V93-W93</f>
        <v>0.0071623895726026</v>
      </c>
      <c r="Y93" s="215">
        <f>'Cálculo del Rf'!$B$28+C93*'Prima de mercado'!$J$3</f>
        <v>0.051294907889687</v>
      </c>
      <c r="Z93" s="223">
        <f>Koa_emercountry_sec_10!$C$19</f>
        <v>0.295</v>
      </c>
      <c r="AA93" s="217">
        <f>N93*(1+(1-Z93)*Koa_emercountry_sec_10!$C$8)</f>
        <v>0.5482306237357</v>
      </c>
      <c r="AB93" s="215">
        <f>AA93*'Prima de mercado'!$J$3</f>
        <v>0.02490436690234</v>
      </c>
      <c r="AC93" s="226">
        <f>Koa_emercountry_sec!$C$19</f>
        <v>0.295</v>
      </c>
      <c r="AD93" s="218">
        <f>N93*(1+(1-AC93)*Koa_emercountry_sec!$C$8)</f>
        <v>0.5482306237357</v>
      </c>
      <c r="AE93" s="219">
        <f>AD93*'Prima de mercado'!$J$3</f>
        <v>0.02490436690234</v>
      </c>
    </row>
    <row r="94" spans="1:31">
      <c r="A94" s="208" t="s">
        <v>214</v>
      </c>
      <c r="B94" s="208">
        <v>70</v>
      </c>
      <c r="C94" s="209">
        <v>1.0019932071355</v>
      </c>
      <c r="D94" s="210">
        <f>$D$9+C94*$D$10</f>
        <v>0.055494079376796</v>
      </c>
      <c r="E94" s="210">
        <v>0.9114877096511</v>
      </c>
      <c r="F94" s="210">
        <v>0.37255273863799</v>
      </c>
      <c r="G94" s="211">
        <f>$D$9+VLOOKUP(F94,$B$135:$D$141,3)+$D$11</f>
        <v>0.0247</v>
      </c>
      <c r="H94" s="212">
        <v>0.064050709628892</v>
      </c>
      <c r="I94" s="210">
        <f>IF($A$137="Yes",G94*(1-$A$138),G94*(1-H94))</f>
        <v>0.018031</v>
      </c>
      <c r="J94" s="211">
        <f>1-E94</f>
        <v>0.088512290348896</v>
      </c>
      <c r="K94" s="210">
        <f>D94*(1-J94)+I94*J94</f>
        <v>0.052178136417633</v>
      </c>
      <c r="L94" s="210">
        <f>(1+K94)*((1+$C$16)/(1+$C$17))-1</f>
        <v>0.098826428179991</v>
      </c>
      <c r="M94" s="211">
        <f>J94/E94</f>
        <v>0.097107497349335</v>
      </c>
      <c r="N94" s="213">
        <f>C94/(1+(1-O94)*M94)</f>
        <v>0.93566532121471</v>
      </c>
      <c r="O94" s="214">
        <f>1-I94/G94</f>
        <v>0.27</v>
      </c>
      <c r="P94" s="215">
        <f>G94*(1-O94)</f>
        <v>0.018031</v>
      </c>
      <c r="Q94" s="215">
        <f>$D$9+N94*'Prima de mercado'!$J$3</f>
        <v>0.050704288247422</v>
      </c>
      <c r="R94" s="215">
        <f>$D$9+C94*'Prima de mercado'!$J$3</f>
        <v>0.053717352339997</v>
      </c>
      <c r="S94" s="215">
        <f>Q94-P94</f>
        <v>0.032673288247422</v>
      </c>
      <c r="T94" s="215">
        <f>C94*'Prima de mercado'!$J$3</f>
        <v>0.045517352339997</v>
      </c>
      <c r="U94" s="215">
        <f>VLOOKUP(F94,$B$135:$D$141,3)</f>
        <v>0.0165</v>
      </c>
      <c r="V94" s="216">
        <f>'Cálculo del Rf'!$B$28+N94*'Prima de mercado'!$J$3</f>
        <v>0.044104288247422</v>
      </c>
      <c r="W94" s="215">
        <f>('Cálculo del Rf'!$B$28+U94)*(1-O94)</f>
        <v>0.013213</v>
      </c>
      <c r="X94" s="215">
        <f>V94-W94</f>
        <v>0.030891288247422</v>
      </c>
      <c r="Y94" s="215">
        <f>'Cálculo del Rf'!$B$28+C94*'Prima de mercado'!$J$3</f>
        <v>0.047117352339997</v>
      </c>
      <c r="Z94" s="211">
        <f>Koa_emercountry_sec_10!$C$19</f>
        <v>0.295</v>
      </c>
      <c r="AA94" s="217">
        <f>N94*(1+(1-Z94)*Koa_emercountry_sec_10!$C$8)</f>
        <v>1.067594131506</v>
      </c>
      <c r="AB94" s="215">
        <f>AA94*'Prima de mercado'!$J$3</f>
        <v>0.048497392890309</v>
      </c>
      <c r="AC94" s="215">
        <f>Koa_emercountry_sec!$C$19</f>
        <v>0.295</v>
      </c>
      <c r="AD94" s="218">
        <f>N94*(1+(1-AC94)*Koa_emercountry_sec!$C$8)</f>
        <v>1.067594131506</v>
      </c>
      <c r="AE94" s="219">
        <f>AD94*'Prima de mercado'!$J$3</f>
        <v>0.048497392890309</v>
      </c>
    </row>
    <row r="95" spans="1:31">
      <c r="A95" s="220" t="s">
        <v>215</v>
      </c>
      <c r="B95" s="220">
        <v>40</v>
      </c>
      <c r="C95" s="221">
        <v>1.0703806513615</v>
      </c>
      <c r="D95" s="222">
        <f>$D$9+C95*$D$10</f>
        <v>0.058721966744265</v>
      </c>
      <c r="E95" s="222">
        <v>0.92564232808193</v>
      </c>
      <c r="F95" s="222">
        <v>0.35905521681428</v>
      </c>
      <c r="G95" s="223">
        <f>$D$9+VLOOKUP(F95,$B$135:$D$141,3)+$D$11</f>
        <v>0.0247</v>
      </c>
      <c r="H95" s="224">
        <v>0.073841600782872</v>
      </c>
      <c r="I95" s="222">
        <f>IF($A$137="Yes",G95*(1-$A$138),G95*(1-H95))</f>
        <v>0.018031</v>
      </c>
      <c r="J95" s="223">
        <f>1-E95</f>
        <v>0.074357671918065</v>
      </c>
      <c r="K95" s="222">
        <f>D95*(1-J95)+I95*J95</f>
        <v>0.055696281189066</v>
      </c>
      <c r="L95" s="222">
        <f>(1+K95)*((1+$C$16)/(1+$C$17))-1</f>
        <v>0.10250054981321</v>
      </c>
      <c r="M95" s="223">
        <f>J95/E95</f>
        <v>0.080330889872058</v>
      </c>
      <c r="N95" s="213">
        <f>C95/(1+(1-O95)*M95)</f>
        <v>1.0110888352713</v>
      </c>
      <c r="O95" s="225">
        <f>1-I95/G95</f>
        <v>0.27</v>
      </c>
      <c r="P95" s="215">
        <f>G95*(1-O95)</f>
        <v>0.018031</v>
      </c>
      <c r="Q95" s="215">
        <f>$D$9+N95*'Prima de mercado'!$J$3</f>
        <v>0.054130537686627</v>
      </c>
      <c r="R95" s="215">
        <f>$D$9+C95*'Prima de mercado'!$J$3</f>
        <v>0.056823975590835</v>
      </c>
      <c r="S95" s="215">
        <f>Q95-P95</f>
        <v>0.036099537686627</v>
      </c>
      <c r="T95" s="215">
        <f>C95*'Prima de mercado'!$J$3</f>
        <v>0.048623975590835</v>
      </c>
      <c r="U95" s="215">
        <f>VLOOKUP(F95,$B$135:$D$141,3)</f>
        <v>0.0165</v>
      </c>
      <c r="V95" s="216">
        <f>'Cálculo del Rf'!$B$28+N95*'Prima de mercado'!$J$3</f>
        <v>0.047530537686627</v>
      </c>
      <c r="W95" s="215">
        <f>('Cálculo del Rf'!$B$28+U95)*(1-O95)</f>
        <v>0.013213</v>
      </c>
      <c r="X95" s="215">
        <f>V95-W95</f>
        <v>0.034317537686627</v>
      </c>
      <c r="Y95" s="215">
        <f>'Cálculo del Rf'!$B$28+C95*'Prima de mercado'!$J$3</f>
        <v>0.050223975590835</v>
      </c>
      <c r="Z95" s="223">
        <f>Koa_emercountry_sec_10!$C$19</f>
        <v>0.295</v>
      </c>
      <c r="AA95" s="217">
        <f>N95*(1+(1-Z95)*Koa_emercountry_sec_10!$C$8)</f>
        <v>1.1536523610446</v>
      </c>
      <c r="AB95" s="215">
        <f>AA95*'Prima de mercado'!$J$3</f>
        <v>0.052406743500441</v>
      </c>
      <c r="AC95" s="226">
        <f>Koa_emercountry_sec!$C$19</f>
        <v>0.295</v>
      </c>
      <c r="AD95" s="218">
        <f>N95*(1+(1-AC95)*Koa_emercountry_sec!$C$8)</f>
        <v>1.1536523610446</v>
      </c>
      <c r="AE95" s="219">
        <f>AD95*'Prima de mercado'!$J$3</f>
        <v>0.052406743500441</v>
      </c>
    </row>
    <row r="96" spans="1:31">
      <c r="A96" s="208" t="s">
        <v>216</v>
      </c>
      <c r="B96" s="208">
        <v>11</v>
      </c>
      <c r="C96" s="209">
        <v>1.0351488559009</v>
      </c>
      <c r="D96" s="210">
        <f>$D$9+C96*$D$10</f>
        <v>0.057059025998524</v>
      </c>
      <c r="E96" s="210">
        <v>0.61669441463623</v>
      </c>
      <c r="F96" s="210">
        <v>0.29830196285017</v>
      </c>
      <c r="G96" s="211">
        <f>$D$9+VLOOKUP(F96,$B$135:$D$141,3)+$D$11</f>
        <v>0.0247</v>
      </c>
      <c r="H96" s="212">
        <v>0.022961859027433</v>
      </c>
      <c r="I96" s="210">
        <f>IF($A$137="Yes",G96*(1-$A$138),G96*(1-H96))</f>
        <v>0.018031</v>
      </c>
      <c r="J96" s="211">
        <f>1-E96</f>
        <v>0.38330558536377</v>
      </c>
      <c r="K96" s="210">
        <f>D96*(1-J96)+I96*J96</f>
        <v>0.042099365647567</v>
      </c>
      <c r="L96" s="210">
        <f>(1+K96)*((1+$C$16)/(1+$C$17))-1</f>
        <v>0.08830081535608</v>
      </c>
      <c r="M96" s="211">
        <f>J96/E96</f>
        <v>0.62154865727117</v>
      </c>
      <c r="N96" s="213">
        <f>C96/(1+(1-O96)*M96)</f>
        <v>0.71206378472241</v>
      </c>
      <c r="O96" s="214">
        <f>1-I96/G96</f>
        <v>0.27</v>
      </c>
      <c r="P96" s="215">
        <f>G96*(1-O96)</f>
        <v>0.018031</v>
      </c>
      <c r="Q96" s="215">
        <f>$D$9+N96*'Prima de mercado'!$J$3</f>
        <v>0.040546784336412</v>
      </c>
      <c r="R96" s="215">
        <f>$D$9+C96*'Prima de mercado'!$J$3</f>
        <v>0.055223507607488</v>
      </c>
      <c r="S96" s="215">
        <f>Q96-P96</f>
        <v>0.022515784336412</v>
      </c>
      <c r="T96" s="215">
        <f>C96*'Prima de mercado'!$J$3</f>
        <v>0.047023507607488</v>
      </c>
      <c r="U96" s="215">
        <f>VLOOKUP(F96,$B$135:$D$141,3)</f>
        <v>0.0165</v>
      </c>
      <c r="V96" s="216">
        <f>'Cálculo del Rf'!$B$28+N96*'Prima de mercado'!$J$3</f>
        <v>0.033946784336412</v>
      </c>
      <c r="W96" s="215">
        <f>('Cálculo del Rf'!$B$28+U96)*(1-O96)</f>
        <v>0.013213</v>
      </c>
      <c r="X96" s="215">
        <f>V96-W96</f>
        <v>0.020733784336412</v>
      </c>
      <c r="Y96" s="215">
        <f>'Cálculo del Rf'!$B$28+C96*'Prima de mercado'!$J$3</f>
        <v>0.048623507607488</v>
      </c>
      <c r="Z96" s="211">
        <f>Koa_emercountry_sec_10!$C$19</f>
        <v>0.295</v>
      </c>
      <c r="AA96" s="217">
        <f>N96*(1+(1-Z96)*Koa_emercountry_sec_10!$C$8)</f>
        <v>0.81246477836827</v>
      </c>
      <c r="AB96" s="215">
        <f>AA96*'Prima de mercado'!$J$3</f>
        <v>0.036907680927846</v>
      </c>
      <c r="AC96" s="215">
        <f>Koa_emercountry_sec!$C$19</f>
        <v>0.295</v>
      </c>
      <c r="AD96" s="218">
        <f>N96*(1+(1-AC96)*Koa_emercountry_sec!$C$8)</f>
        <v>0.81246477836827</v>
      </c>
      <c r="AE96" s="219">
        <f>AD96*'Prima de mercado'!$J$3</f>
        <v>0.036907680927846</v>
      </c>
    </row>
    <row r="97" spans="1:31">
      <c r="A97" s="220" t="s">
        <v>217</v>
      </c>
      <c r="B97" s="220">
        <v>11</v>
      </c>
      <c r="C97" s="221">
        <v>0.983209218404</v>
      </c>
      <c r="D97" s="222">
        <f>$D$9+C97*$D$10</f>
        <v>0.054607475108669</v>
      </c>
      <c r="E97" s="222">
        <v>0.93570692919439</v>
      </c>
      <c r="F97" s="222">
        <v>0.315049470716</v>
      </c>
      <c r="G97" s="223">
        <f>$D$9+VLOOKUP(F97,$B$135:$D$141,3)+$D$11</f>
        <v>0.0247</v>
      </c>
      <c r="H97" s="224">
        <v>0.066265563878414</v>
      </c>
      <c r="I97" s="222">
        <f>IF($A$137="Yes",G97*(1-$A$138),G97*(1-H97))</f>
        <v>0.018031</v>
      </c>
      <c r="J97" s="223">
        <f>1-E97</f>
        <v>0.064293070805615</v>
      </c>
      <c r="K97" s="222">
        <f>D97*(1-J97)+I97*J97</f>
        <v>0.052255861204687</v>
      </c>
      <c r="L97" s="222">
        <f>(1+K97)*((1+$C$16)/(1+$C$17))-1</f>
        <v>0.098907598893565</v>
      </c>
      <c r="M97" s="223">
        <f>J97/E97</f>
        <v>0.06871069220463</v>
      </c>
      <c r="N97" s="213">
        <f>C97/(1+(1-O97)*M97)</f>
        <v>0.93624813069519</v>
      </c>
      <c r="O97" s="225">
        <f>1-I97/G97</f>
        <v>0.27</v>
      </c>
      <c r="P97" s="215">
        <f>G97*(1-O97)</f>
        <v>0.018031</v>
      </c>
      <c r="Q97" s="215">
        <f>$D$9+N97*'Prima de mercado'!$J$3</f>
        <v>0.050730763421387</v>
      </c>
      <c r="R97" s="215">
        <f>$D$9+C97*'Prima de mercado'!$J$3</f>
        <v>0.0528640557035</v>
      </c>
      <c r="S97" s="215">
        <f>Q97-P97</f>
        <v>0.032699763421387</v>
      </c>
      <c r="T97" s="215">
        <f>C97*'Prima de mercado'!$J$3</f>
        <v>0.0446640557035</v>
      </c>
      <c r="U97" s="215">
        <f>VLOOKUP(F97,$B$135:$D$141,3)</f>
        <v>0.0165</v>
      </c>
      <c r="V97" s="216">
        <f>'Cálculo del Rf'!$B$28+N97*'Prima de mercado'!$J$3</f>
        <v>0.044130763421387</v>
      </c>
      <c r="W97" s="215">
        <f>('Cálculo del Rf'!$B$28+U97)*(1-O97)</f>
        <v>0.013213</v>
      </c>
      <c r="X97" s="215">
        <f>V97-W97</f>
        <v>0.030917763421387</v>
      </c>
      <c r="Y97" s="215">
        <f>'Cálculo del Rf'!$B$28+C97*'Prima de mercado'!$J$3</f>
        <v>0.0462640557035</v>
      </c>
      <c r="Z97" s="223">
        <f>Koa_emercountry_sec_10!$C$19</f>
        <v>0.295</v>
      </c>
      <c r="AA97" s="217">
        <f>N97*(1+(1-Z97)*Koa_emercountry_sec_10!$C$8)</f>
        <v>1.0682591171232</v>
      </c>
      <c r="AB97" s="215">
        <f>AA97*'Prima de mercado'!$J$3</f>
        <v>0.048527601063803</v>
      </c>
      <c r="AC97" s="226">
        <f>Koa_emercountry_sec!$C$19</f>
        <v>0.295</v>
      </c>
      <c r="AD97" s="218">
        <f>N97*(1+(1-AC97)*Koa_emercountry_sec!$C$8)</f>
        <v>1.0682591171232</v>
      </c>
      <c r="AE97" s="219">
        <f>AD97*'Prima de mercado'!$J$3</f>
        <v>0.048527601063803</v>
      </c>
    </row>
    <row r="98" spans="1:31">
      <c r="A98" s="208" t="s">
        <v>218</v>
      </c>
      <c r="B98" s="208">
        <v>101</v>
      </c>
      <c r="C98" s="209">
        <v>0.95869522130184</v>
      </c>
      <c r="D98" s="210">
        <f>$D$9+C98*$D$10</f>
        <v>0.053450414445447</v>
      </c>
      <c r="E98" s="210">
        <v>0.9745078891482</v>
      </c>
      <c r="F98" s="210">
        <v>0.62614076427444</v>
      </c>
      <c r="G98" s="211">
        <f>$D$9+VLOOKUP(F98,$B$135:$D$141,3)+$D$11</f>
        <v>0.02888</v>
      </c>
      <c r="H98" s="212">
        <v>0.0057973470694642</v>
      </c>
      <c r="I98" s="210">
        <f>IF($A$137="Yes",G98*(1-$A$138),G98*(1-H98))</f>
        <v>0.0210824</v>
      </c>
      <c r="J98" s="211">
        <f>1-E98</f>
        <v>0.0254921108518</v>
      </c>
      <c r="K98" s="210">
        <f>D98*(1-J98)+I98*J98</f>
        <v>0.052625285433151</v>
      </c>
      <c r="L98" s="210">
        <f>(1+K98)*((1+$C$16)/(1+$C$17))-1</f>
        <v>0.099293401536098</v>
      </c>
      <c r="M98" s="211">
        <f>J98/E98</f>
        <v>0.02615895790652</v>
      </c>
      <c r="N98" s="213">
        <f>C98/(1+(1-O98)*M98)</f>
        <v>0.94073098545935</v>
      </c>
      <c r="O98" s="214">
        <f>1-I98/G98</f>
        <v>0.27</v>
      </c>
      <c r="P98" s="215">
        <f>G98*(1-O98)</f>
        <v>0.0210824</v>
      </c>
      <c r="Q98" s="215">
        <f>$D$9+N98*'Prima de mercado'!$J$3</f>
        <v>0.050934405200928</v>
      </c>
      <c r="R98" s="215">
        <f>$D$9+C98*'Prima de mercado'!$J$3</f>
        <v>0.0517504630809</v>
      </c>
      <c r="S98" s="215">
        <f>Q98-P98</f>
        <v>0.029852005200928</v>
      </c>
      <c r="T98" s="215">
        <f>C98*'Prima de mercado'!$J$3</f>
        <v>0.0435504630809</v>
      </c>
      <c r="U98" s="215">
        <f>VLOOKUP(F98,$B$135:$D$141,3)</f>
        <v>0.02068</v>
      </c>
      <c r="V98" s="216">
        <f>'Cálculo del Rf'!$B$28+N98*'Prima de mercado'!$J$3</f>
        <v>0.044334405200928</v>
      </c>
      <c r="W98" s="215">
        <f>('Cálculo del Rf'!$B$28+U98)*(1-O98)</f>
        <v>0.0162644</v>
      </c>
      <c r="X98" s="215">
        <f>V98-W98</f>
        <v>0.028070005200928</v>
      </c>
      <c r="Y98" s="215">
        <f>'Cálculo del Rf'!$B$28+C98*'Prima de mercado'!$J$3</f>
        <v>0.0451504630809</v>
      </c>
      <c r="Z98" s="211">
        <f>Koa_emercountry_sec_10!$C$19</f>
        <v>0.295</v>
      </c>
      <c r="AA98" s="217">
        <f>N98*(1+(1-Z98)*Koa_emercountry_sec_10!$C$8)</f>
        <v>1.0733740544091</v>
      </c>
      <c r="AB98" s="215">
        <f>AA98*'Prima de mercado'!$J$3</f>
        <v>0.048759956334259</v>
      </c>
      <c r="AC98" s="215">
        <f>Koa_emercountry_sec!$C$19</f>
        <v>0.295</v>
      </c>
      <c r="AD98" s="218">
        <f>N98*(1+(1-AC98)*Koa_emercountry_sec!$C$8)</f>
        <v>1.0733740544091</v>
      </c>
      <c r="AE98" s="219">
        <f>AD98*'Prima de mercado'!$J$3</f>
        <v>0.048759956334259</v>
      </c>
    </row>
    <row r="99" spans="1:31">
      <c r="A99" s="220" t="s">
        <v>219</v>
      </c>
      <c r="B99" s="220">
        <v>36</v>
      </c>
      <c r="C99" s="221">
        <v>0.77312978172488</v>
      </c>
      <c r="D99" s="222">
        <f>$D$9+C99*$D$10</f>
        <v>0.044691725697414</v>
      </c>
      <c r="E99" s="222">
        <v>0.91885429516527</v>
      </c>
      <c r="F99" s="222">
        <v>0.32725130712188</v>
      </c>
      <c r="G99" s="223">
        <f>$D$9+VLOOKUP(F99,$B$135:$D$141,3)+$D$11</f>
        <v>0.0247</v>
      </c>
      <c r="H99" s="224">
        <v>0.033013779912649</v>
      </c>
      <c r="I99" s="222">
        <f>IF($A$137="Yes",G99*(1-$A$138),G99*(1-H99))</f>
        <v>0.018031</v>
      </c>
      <c r="J99" s="223">
        <f>1-E99</f>
        <v>0.081145704834729</v>
      </c>
      <c r="K99" s="222">
        <f>D99*(1-J99)+I99*J99</f>
        <v>0.042528322319292</v>
      </c>
      <c r="L99" s="222">
        <f>(1+K99)*((1+$C$16)/(1+$C$17))-1</f>
        <v>0.08874878981128</v>
      </c>
      <c r="M99" s="223">
        <f>J99/E99</f>
        <v>0.088311830571716</v>
      </c>
      <c r="N99" s="213">
        <f>C99/(1+(1-O99)*M99)</f>
        <v>0.72630651731189</v>
      </c>
      <c r="O99" s="225">
        <f>1-I99/G99</f>
        <v>0.27</v>
      </c>
      <c r="P99" s="215">
        <f>G99*(1-O99)</f>
        <v>0.018031</v>
      </c>
      <c r="Q99" s="215">
        <f>$D$9+N99*'Prima de mercado'!$J$3</f>
        <v>0.04119378620523</v>
      </c>
      <c r="R99" s="215">
        <f>$D$9+C99*'Prima de mercado'!$J$3</f>
        <v>0.043320817615041</v>
      </c>
      <c r="S99" s="215">
        <f>Q99-P99</f>
        <v>0.02316278620523</v>
      </c>
      <c r="T99" s="215">
        <f>C99*'Prima de mercado'!$J$3</f>
        <v>0.035120817615041</v>
      </c>
      <c r="U99" s="215">
        <f>VLOOKUP(F99,$B$135:$D$141,3)</f>
        <v>0.0165</v>
      </c>
      <c r="V99" s="216">
        <f>'Cálculo del Rf'!$B$28+N99*'Prima de mercado'!$J$3</f>
        <v>0.03459378620523</v>
      </c>
      <c r="W99" s="215">
        <f>('Cálculo del Rf'!$B$28+U99)*(1-O99)</f>
        <v>0.013213</v>
      </c>
      <c r="X99" s="215">
        <f>V99-W99</f>
        <v>0.02138078620523</v>
      </c>
      <c r="Y99" s="215">
        <f>'Cálculo del Rf'!$B$28+C99*'Prima de mercado'!$J$3</f>
        <v>0.036720817615041</v>
      </c>
      <c r="Z99" s="223">
        <f>Koa_emercountry_sec_10!$C$19</f>
        <v>0.295</v>
      </c>
      <c r="AA99" s="217">
        <f>N99*(1+(1-Z99)*Koa_emercountry_sec_10!$C$8)</f>
        <v>0.82871573625287</v>
      </c>
      <c r="AB99" s="215">
        <f>AA99*'Prima de mercado'!$J$3</f>
        <v>0.037645910060168</v>
      </c>
      <c r="AC99" s="226">
        <f>Koa_emercountry_sec!$C$19</f>
        <v>0.295</v>
      </c>
      <c r="AD99" s="218">
        <f>N99*(1+(1-AC99)*Koa_emercountry_sec!$C$8)</f>
        <v>0.82871573625287</v>
      </c>
      <c r="AE99" s="219">
        <f>AD99*'Prima de mercado'!$J$3</f>
        <v>0.037645910060168</v>
      </c>
    </row>
    <row r="100" spans="1:31">
      <c r="A100" s="208" t="s">
        <v>220</v>
      </c>
      <c r="B100" s="208">
        <v>388</v>
      </c>
      <c r="C100" s="209">
        <v>0.91168721295005</v>
      </c>
      <c r="D100" s="210">
        <f>$D$9+C100*$D$10</f>
        <v>0.051231636451243</v>
      </c>
      <c r="E100" s="210">
        <v>0.93850103914664</v>
      </c>
      <c r="F100" s="210">
        <v>0.47970590019285</v>
      </c>
      <c r="G100" s="211">
        <f>$D$9+VLOOKUP(F100,$B$135:$D$141,3)+$D$11</f>
        <v>0.02888</v>
      </c>
      <c r="H100" s="212">
        <v>0.027718642662077</v>
      </c>
      <c r="I100" s="210">
        <f>IF($A$137="Yes",G100*(1-$A$138),G100*(1-H100))</f>
        <v>0.0210824</v>
      </c>
      <c r="J100" s="211">
        <f>1-E100</f>
        <v>0.061498960853357</v>
      </c>
      <c r="K100" s="210">
        <f>D100*(1-J100)+I100*J100</f>
        <v>0.049377489738969</v>
      </c>
      <c r="L100" s="210">
        <f>(1+K100)*((1+$C$16)/(1+$C$17))-1</f>
        <v>0.09590161489981</v>
      </c>
      <c r="M100" s="211">
        <f>J100/E100</f>
        <v>0.065528921426956</v>
      </c>
      <c r="N100" s="213">
        <f>C100/(1+(1-O100)*M100)</f>
        <v>0.87006660865278</v>
      </c>
      <c r="O100" s="214">
        <f>1-I100/G100</f>
        <v>0.27</v>
      </c>
      <c r="P100" s="215">
        <f>G100*(1-O100)</f>
        <v>0.0210824</v>
      </c>
      <c r="Q100" s="215">
        <f>$D$9+N100*'Prima de mercado'!$J$3</f>
        <v>0.047724348172511</v>
      </c>
      <c r="R100" s="215">
        <f>$D$9+C100*'Prima de mercado'!$J$3</f>
        <v>0.049615039343781</v>
      </c>
      <c r="S100" s="215">
        <f>Q100-P100</f>
        <v>0.026641948172511</v>
      </c>
      <c r="T100" s="215">
        <f>C100*'Prima de mercado'!$J$3</f>
        <v>0.041415039343781</v>
      </c>
      <c r="U100" s="215">
        <f>VLOOKUP(F100,$B$135:$D$141,3)</f>
        <v>0.02068</v>
      </c>
      <c r="V100" s="216">
        <f>'Cálculo del Rf'!$B$28+N100*'Prima de mercado'!$J$3</f>
        <v>0.041124348172511</v>
      </c>
      <c r="W100" s="215">
        <f>('Cálculo del Rf'!$B$28+U100)*(1-O100)</f>
        <v>0.0162644</v>
      </c>
      <c r="X100" s="215">
        <f>V100-W100</f>
        <v>0.024859948172511</v>
      </c>
      <c r="Y100" s="215">
        <f>'Cálculo del Rf'!$B$28+C100*'Prima de mercado'!$J$3</f>
        <v>0.043015039343781</v>
      </c>
      <c r="Z100" s="211">
        <f>Koa_emercountry_sec_10!$C$19</f>
        <v>0.295</v>
      </c>
      <c r="AA100" s="217">
        <f>N100*(1+(1-Z100)*Koa_emercountry_sec_10!$C$8)</f>
        <v>0.99274600047282</v>
      </c>
      <c r="AB100" s="215">
        <f>AA100*'Prima de mercado'!$J$3</f>
        <v>0.045097281264836</v>
      </c>
      <c r="AC100" s="215">
        <f>Koa_emercountry_sec!$C$19</f>
        <v>0.295</v>
      </c>
      <c r="AD100" s="218">
        <f>N100*(1+(1-AC100)*Koa_emercountry_sec!$C$8)</f>
        <v>0.99274600047282</v>
      </c>
      <c r="AE100" s="219">
        <f>AD100*'Prima de mercado'!$J$3</f>
        <v>0.045097281264836</v>
      </c>
    </row>
    <row r="101" spans="1:31">
      <c r="A101" s="220" t="s">
        <v>221</v>
      </c>
      <c r="B101" s="220">
        <v>32</v>
      </c>
      <c r="C101" s="221">
        <v>0.95267432662315</v>
      </c>
      <c r="D101" s="222">
        <f>$D$9+C101*$D$10</f>
        <v>0.053166228216613</v>
      </c>
      <c r="E101" s="222">
        <v>0.66559795915322</v>
      </c>
      <c r="F101" s="222">
        <v>0.39319155229808</v>
      </c>
      <c r="G101" s="223">
        <f>$D$9+VLOOKUP(F101,$B$135:$D$141,3)+$D$11</f>
        <v>0.0247</v>
      </c>
      <c r="H101" s="224">
        <v>0.060099236525448</v>
      </c>
      <c r="I101" s="222">
        <f>IF($A$137="Yes",G101*(1-$A$138),G101*(1-H101))</f>
        <v>0.018031</v>
      </c>
      <c r="J101" s="223">
        <f>1-E101</f>
        <v>0.33440204084678</v>
      </c>
      <c r="K101" s="222">
        <f>D101*(1-J101)+I101*J101</f>
        <v>0.04141693619536</v>
      </c>
      <c r="L101" s="222">
        <f>(1+K101)*((1+$C$16)/(1+$C$17))-1</f>
        <v>0.087588130410918</v>
      </c>
      <c r="M101" s="223">
        <f>J101/E101</f>
        <v>0.50240845280267</v>
      </c>
      <c r="N101" s="213">
        <f>C101/(1+(1-O101)*M101)</f>
        <v>0.69703210644983</v>
      </c>
      <c r="O101" s="225">
        <f>1-I101/G101</f>
        <v>0.27</v>
      </c>
      <c r="P101" s="215">
        <f>G101*(1-O101)</f>
        <v>0.018031</v>
      </c>
      <c r="Q101" s="215">
        <f>$D$9+N101*'Prima de mercado'!$J$3</f>
        <v>0.039863943184075</v>
      </c>
      <c r="R101" s="215">
        <f>$D$9+C101*'Prima de mercado'!$J$3</f>
        <v>0.051476953058537</v>
      </c>
      <c r="S101" s="215">
        <f>Q101-P101</f>
        <v>0.021832943184075</v>
      </c>
      <c r="T101" s="215">
        <f>C101*'Prima de mercado'!$J$3</f>
        <v>0.043276953058537</v>
      </c>
      <c r="U101" s="215">
        <f>VLOOKUP(F101,$B$135:$D$141,3)</f>
        <v>0.0165</v>
      </c>
      <c r="V101" s="216">
        <f>'Cálculo del Rf'!$B$28+N101*'Prima de mercado'!$J$3</f>
        <v>0.033263943184075</v>
      </c>
      <c r="W101" s="215">
        <f>('Cálculo del Rf'!$B$28+U101)*(1-O101)</f>
        <v>0.013213</v>
      </c>
      <c r="X101" s="215">
        <f>V101-W101</f>
        <v>0.020050943184075</v>
      </c>
      <c r="Y101" s="215">
        <f>'Cálculo del Rf'!$B$28+C101*'Prima de mercado'!$J$3</f>
        <v>0.044876953058537</v>
      </c>
      <c r="Z101" s="223">
        <f>Koa_emercountry_sec_10!$C$19</f>
        <v>0.295</v>
      </c>
      <c r="AA101" s="217">
        <f>N101*(1+(1-Z101)*Koa_emercountry_sec_10!$C$8)</f>
        <v>0.79531363345925</v>
      </c>
      <c r="AB101" s="215">
        <f>AA101*'Prima de mercado'!$J$3</f>
        <v>0.036128559173029</v>
      </c>
      <c r="AC101" s="226">
        <f>Koa_emercountry_sec!$C$19</f>
        <v>0.295</v>
      </c>
      <c r="AD101" s="218">
        <f>N101*(1+(1-AC101)*Koa_emercountry_sec!$C$8)</f>
        <v>0.79531363345925</v>
      </c>
      <c r="AE101" s="219">
        <f>AD101*'Prima de mercado'!$J$3</f>
        <v>0.036128559173029</v>
      </c>
    </row>
    <row r="102" spans="1:31">
      <c r="A102" s="208" t="s">
        <v>222</v>
      </c>
      <c r="B102" s="208">
        <v>16</v>
      </c>
      <c r="C102" s="209">
        <v>0.53101428219939</v>
      </c>
      <c r="D102" s="210">
        <f>$D$9+C102*$D$10</f>
        <v>0.033263874119811</v>
      </c>
      <c r="E102" s="210">
        <v>0.64695319124834</v>
      </c>
      <c r="F102" s="210">
        <v>0.39778913844088</v>
      </c>
      <c r="G102" s="211">
        <f>$D$9+VLOOKUP(F102,$B$135:$D$141,3)+$D$11</f>
        <v>0.0247</v>
      </c>
      <c r="H102" s="212">
        <v>0.035699485037223</v>
      </c>
      <c r="I102" s="210">
        <f>IF($A$137="Yes",G102*(1-$A$138),G102*(1-H102))</f>
        <v>0.018031</v>
      </c>
      <c r="J102" s="211">
        <f>1-E102</f>
        <v>0.35304680875166</v>
      </c>
      <c r="K102" s="210">
        <f>D102*(1-J102)+I102*J102</f>
        <v>0.027885956523696</v>
      </c>
      <c r="L102" s="210">
        <f>(1+K102)*((1+$C$16)/(1+$C$17))-1</f>
        <v>0.073457255088786</v>
      </c>
      <c r="M102" s="211">
        <f>J102/E102</f>
        <v>0.54570688193133</v>
      </c>
      <c r="N102" s="213">
        <f>C102/(1+(1-O102)*M102)</f>
        <v>0.37973911919901</v>
      </c>
      <c r="O102" s="214">
        <f>1-I102/G102</f>
        <v>0.27</v>
      </c>
      <c r="P102" s="215">
        <f>G102*(1-O102)</f>
        <v>0.018031</v>
      </c>
      <c r="Q102" s="215">
        <f>$D$9+N102*'Prima de mercado'!$J$3</f>
        <v>0.025450335793468</v>
      </c>
      <c r="R102" s="215">
        <f>$D$9+C102*'Prima de mercado'!$J$3</f>
        <v>0.032322283472898</v>
      </c>
      <c r="S102" s="215">
        <f>Q102-P102</f>
        <v>0.0074193357934684</v>
      </c>
      <c r="T102" s="215">
        <f>C102*'Prima de mercado'!$J$3</f>
        <v>0.024122283472898</v>
      </c>
      <c r="U102" s="215">
        <f>VLOOKUP(F102,$B$135:$D$141,3)</f>
        <v>0.0165</v>
      </c>
      <c r="V102" s="216">
        <f>'Cálculo del Rf'!$B$28+N102*'Prima de mercado'!$J$3</f>
        <v>0.018850335793468</v>
      </c>
      <c r="W102" s="215">
        <f>('Cálculo del Rf'!$B$28+U102)*(1-O102)</f>
        <v>0.013213</v>
      </c>
      <c r="X102" s="215">
        <f>V102-W102</f>
        <v>0.0056373357934684</v>
      </c>
      <c r="Y102" s="215">
        <f>'Cálculo del Rf'!$B$28+C102*'Prima de mercado'!$J$3</f>
        <v>0.025722283472898</v>
      </c>
      <c r="Z102" s="211">
        <f>Koa_emercountry_sec_10!$C$19</f>
        <v>0.295</v>
      </c>
      <c r="AA102" s="217">
        <f>N102*(1+(1-Z102)*Koa_emercountry_sec_10!$C$8)</f>
        <v>0.43328233500607</v>
      </c>
      <c r="AB102" s="215">
        <f>AA102*'Prima de mercado'!$J$3</f>
        <v>0.019682633140347</v>
      </c>
      <c r="AC102" s="215">
        <f>Koa_emercountry_sec!$C$19</f>
        <v>0.295</v>
      </c>
      <c r="AD102" s="218">
        <f>N102*(1+(1-AC102)*Koa_emercountry_sec!$C$8)</f>
        <v>0.43328233500607</v>
      </c>
      <c r="AE102" s="219">
        <f>AD102*'Prima de mercado'!$J$3</f>
        <v>0.019682633140347</v>
      </c>
    </row>
    <row r="103" spans="1:31">
      <c r="A103" s="220" t="s">
        <v>223</v>
      </c>
      <c r="B103" s="220">
        <v>96</v>
      </c>
      <c r="C103" s="221">
        <v>0.86937365219195</v>
      </c>
      <c r="D103" s="222">
        <f>$D$9+C103*$D$10</f>
        <v>0.04923443638346</v>
      </c>
      <c r="E103" s="222">
        <v>0.8710977432828</v>
      </c>
      <c r="F103" s="222">
        <v>0.43108480142025</v>
      </c>
      <c r="G103" s="223">
        <f>$D$9+VLOOKUP(F103,$B$135:$D$141,3)+$D$11</f>
        <v>0.02888</v>
      </c>
      <c r="H103" s="224">
        <v>0.038505069132799</v>
      </c>
      <c r="I103" s="222">
        <f>IF($A$137="Yes",G103*(1-$A$138),G103*(1-H103))</f>
        <v>0.0210824</v>
      </c>
      <c r="J103" s="223">
        <f>1-E103</f>
        <v>0.1289022567172</v>
      </c>
      <c r="K103" s="222">
        <f>D103*(1-J103)+I103*J103</f>
        <v>0.045605575362447</v>
      </c>
      <c r="L103" s="222">
        <f>(1+K103)*((1+$C$16)/(1+$C$17))-1</f>
        <v>0.09196247279231</v>
      </c>
      <c r="M103" s="223">
        <f>J103/E103</f>
        <v>0.14797680020548</v>
      </c>
      <c r="N103" s="213">
        <f>C103/(1+(1-O103)*M103)</f>
        <v>0.7846169274995</v>
      </c>
      <c r="O103" s="225">
        <f>1-I103/G103</f>
        <v>0.27</v>
      </c>
      <c r="P103" s="215">
        <f>G103*(1-O103)</f>
        <v>0.0210824</v>
      </c>
      <c r="Q103" s="215">
        <f>$D$9+N103*'Prima de mercado'!$J$3</f>
        <v>0.043842641972613</v>
      </c>
      <c r="R103" s="215">
        <f>$D$9+C103*'Prima de mercado'!$J$3</f>
        <v>0.047692869372896</v>
      </c>
      <c r="S103" s="215">
        <f>Q103-P103</f>
        <v>0.022760241972613</v>
      </c>
      <c r="T103" s="215">
        <f>C103*'Prima de mercado'!$J$3</f>
        <v>0.039492869372896</v>
      </c>
      <c r="U103" s="215">
        <f>VLOOKUP(F103,$B$135:$D$141,3)</f>
        <v>0.02068</v>
      </c>
      <c r="V103" s="216">
        <f>'Cálculo del Rf'!$B$28+N103*'Prima de mercado'!$J$3</f>
        <v>0.037242641972613</v>
      </c>
      <c r="W103" s="215">
        <f>('Cálculo del Rf'!$B$28+U103)*(1-O103)</f>
        <v>0.0162644</v>
      </c>
      <c r="X103" s="215">
        <f>V103-W103</f>
        <v>0.020978241972613</v>
      </c>
      <c r="Y103" s="215">
        <f>'Cálculo del Rf'!$B$28+C103*'Prima de mercado'!$J$3</f>
        <v>0.041092869372896</v>
      </c>
      <c r="Z103" s="223">
        <f>Koa_emercountry_sec_10!$C$19</f>
        <v>0.295</v>
      </c>
      <c r="AA103" s="217">
        <f>N103*(1+(1-Z103)*Koa_emercountry_sec_10!$C$8)</f>
        <v>0.89524791427693</v>
      </c>
      <c r="AB103" s="215">
        <f>AA103*'Prima de mercado'!$J$3</f>
        <v>0.040668254490751</v>
      </c>
      <c r="AC103" s="226">
        <f>Koa_emercountry_sec!$C$19</f>
        <v>0.295</v>
      </c>
      <c r="AD103" s="218">
        <f>N103*(1+(1-AC103)*Koa_emercountry_sec!$C$8)</f>
        <v>0.89524791427693</v>
      </c>
      <c r="AE103" s="219">
        <f>AD103*'Prima de mercado'!$J$3</f>
        <v>0.040668254490751</v>
      </c>
    </row>
    <row r="104" spans="1:31">
      <c r="A104" s="208" t="s">
        <v>224</v>
      </c>
      <c r="B104" s="208">
        <v>58</v>
      </c>
      <c r="C104" s="209">
        <v>0.65904634489735</v>
      </c>
      <c r="D104" s="210">
        <f>$D$9+C104*$D$10</f>
        <v>0.039306987479155</v>
      </c>
      <c r="E104" s="210">
        <v>0.5460320516066</v>
      </c>
      <c r="F104" s="210">
        <v>0.43529745323645</v>
      </c>
      <c r="G104" s="211">
        <f>$D$9+VLOOKUP(F104,$B$135:$D$141,3)+$D$11</f>
        <v>0.02888</v>
      </c>
      <c r="H104" s="212">
        <v>0.03928672416853</v>
      </c>
      <c r="I104" s="210">
        <f>IF($A$137="Yes",G104*(1-$A$138),G104*(1-H104))</f>
        <v>0.0210824</v>
      </c>
      <c r="J104" s="211">
        <f>1-E104</f>
        <v>0.4539679483934</v>
      </c>
      <c r="K104" s="210">
        <f>D104*(1-J104)+I104*J104</f>
        <v>0.031033608890927</v>
      </c>
      <c r="L104" s="210">
        <f>(1+K104)*((1+$C$16)/(1+$C$17))-1</f>
        <v>0.076744458546189</v>
      </c>
      <c r="M104" s="211">
        <f>J104/E104</f>
        <v>0.83139432393701</v>
      </c>
      <c r="N104" s="213">
        <f>C104/(1+(1-O104)*M104)</f>
        <v>0.41013069973811</v>
      </c>
      <c r="O104" s="214">
        <f>1-I104/G104</f>
        <v>0.27</v>
      </c>
      <c r="P104" s="215">
        <f>G104*(1-O104)</f>
        <v>0.0210824</v>
      </c>
      <c r="Q104" s="215">
        <f>$D$9+N104*'Prima de mercado'!$J$3</f>
        <v>0.026830928266268</v>
      </c>
      <c r="R104" s="215">
        <f>$D$9+C104*'Prima de mercado'!$J$3</f>
        <v>0.038138371313752</v>
      </c>
      <c r="S104" s="215">
        <f>Q104-P104</f>
        <v>0.0057485282662677</v>
      </c>
      <c r="T104" s="215">
        <f>C104*'Prima de mercado'!$J$3</f>
        <v>0.029938371313752</v>
      </c>
      <c r="U104" s="215">
        <f>VLOOKUP(F104,$B$135:$D$141,3)</f>
        <v>0.02068</v>
      </c>
      <c r="V104" s="216">
        <f>'Cálculo del Rf'!$B$28+N104*'Prima de mercado'!$J$3</f>
        <v>0.020230928266268</v>
      </c>
      <c r="W104" s="215">
        <f>('Cálculo del Rf'!$B$28+U104)*(1-O104)</f>
        <v>0.0162644</v>
      </c>
      <c r="X104" s="215">
        <f>V104-W104</f>
        <v>0.0039665282662677</v>
      </c>
      <c r="Y104" s="215">
        <f>'Cálculo del Rf'!$B$28+C104*'Prima de mercado'!$J$3</f>
        <v>0.031538371313752</v>
      </c>
      <c r="Z104" s="211">
        <f>Koa_emercountry_sec_10!$C$19</f>
        <v>0.295</v>
      </c>
      <c r="AA104" s="217">
        <f>N104*(1+(1-Z104)*Koa_emercountry_sec_10!$C$8)</f>
        <v>0.46795912840118</v>
      </c>
      <c r="AB104" s="215">
        <f>AA104*'Prima de mercado'!$J$3</f>
        <v>0.021257889151811</v>
      </c>
      <c r="AC104" s="215">
        <f>Koa_emercountry_sec!$C$19</f>
        <v>0.295</v>
      </c>
      <c r="AD104" s="218">
        <f>N104*(1+(1-AC104)*Koa_emercountry_sec!$C$8)</f>
        <v>0.46795912840118</v>
      </c>
      <c r="AE104" s="219">
        <f>AD104*'Prima de mercado'!$J$3</f>
        <v>0.021257889151811</v>
      </c>
    </row>
    <row r="105" spans="1:31">
      <c r="A105" s="220" t="s">
        <v>225</v>
      </c>
      <c r="B105" s="220">
        <v>15</v>
      </c>
      <c r="C105" s="221">
        <v>0.72184114581392</v>
      </c>
      <c r="D105" s="222">
        <f>$D$9+C105*$D$10</f>
        <v>0.042270902082417</v>
      </c>
      <c r="E105" s="222">
        <v>0.76738007583371</v>
      </c>
      <c r="F105" s="222">
        <v>0.24488233552075</v>
      </c>
      <c r="G105" s="223">
        <f>$D$9+VLOOKUP(F105,$B$135:$D$141,3)+$D$11</f>
        <v>0.0181</v>
      </c>
      <c r="H105" s="224">
        <v>0.086922985502012</v>
      </c>
      <c r="I105" s="222">
        <f>IF($A$137="Yes",G105*(1-$A$138),G105*(1-H105))</f>
        <v>0.013213</v>
      </c>
      <c r="J105" s="223">
        <f>1-E105</f>
        <v>0.23261992416629</v>
      </c>
      <c r="K105" s="222">
        <f>D105*(1-J105)+I105*J105</f>
        <v>0.035511455103574</v>
      </c>
      <c r="L105" s="222">
        <f>(1+K105)*((1+$C$16)/(1+$C$17))-1</f>
        <v>0.081420829960382</v>
      </c>
      <c r="M105" s="223">
        <f>J105/E105</f>
        <v>0.3031352148589</v>
      </c>
      <c r="N105" s="213">
        <f>C105/(1+(1-O105)*M105)</f>
        <v>0.59104873546034</v>
      </c>
      <c r="O105" s="225">
        <f>1-I105/G105</f>
        <v>0.27</v>
      </c>
      <c r="P105" s="215">
        <f>G105*(1-O105)</f>
        <v>0.013213</v>
      </c>
      <c r="Q105" s="215">
        <f>$D$9+N105*'Prima de mercado'!$J$3</f>
        <v>0.035049457012756</v>
      </c>
      <c r="R105" s="215">
        <f>$D$9+C105*'Prima de mercado'!$J$3</f>
        <v>0.040990938634653</v>
      </c>
      <c r="S105" s="215">
        <f>Q105-P105</f>
        <v>0.021836457012756</v>
      </c>
      <c r="T105" s="215">
        <f>C105*'Prima de mercado'!$J$3</f>
        <v>0.032790938634653</v>
      </c>
      <c r="U105" s="215">
        <f>VLOOKUP(F105,$B$135:$D$141,3)</f>
        <v>0.0099</v>
      </c>
      <c r="V105" s="216">
        <f>'Cálculo del Rf'!$B$28+N105*'Prima de mercado'!$J$3</f>
        <v>0.028449457012756</v>
      </c>
      <c r="W105" s="215">
        <f>('Cálculo del Rf'!$B$28+U105)*(1-O105)</f>
        <v>0.008395</v>
      </c>
      <c r="X105" s="215">
        <f>V105-W105</f>
        <v>0.020054457012756</v>
      </c>
      <c r="Y105" s="215">
        <f>'Cálculo del Rf'!$B$28+C105*'Prima de mercado'!$J$3</f>
        <v>0.034390938634653</v>
      </c>
      <c r="Z105" s="223">
        <f>Koa_emercountry_sec_10!$C$19</f>
        <v>0.295</v>
      </c>
      <c r="AA105" s="217">
        <f>N105*(1+(1-Z105)*Koa_emercountry_sec_10!$C$8)</f>
        <v>0.67438660716025</v>
      </c>
      <c r="AB105" s="215">
        <f>AA105*'Prima de mercado'!$J$3</f>
        <v>0.030635230451555</v>
      </c>
      <c r="AC105" s="226">
        <f>Koa_emercountry_sec!$C$19</f>
        <v>0.295</v>
      </c>
      <c r="AD105" s="218">
        <f>N105*(1+(1-AC105)*Koa_emercountry_sec!$C$8)</f>
        <v>0.67438660716025</v>
      </c>
      <c r="AE105" s="219">
        <f>AD105*'Prima de mercado'!$J$3</f>
        <v>0.030635230451555</v>
      </c>
    </row>
    <row r="106" spans="1:31">
      <c r="A106" s="208" t="s">
        <v>226</v>
      </c>
      <c r="B106" s="208">
        <v>21</v>
      </c>
      <c r="C106" s="209">
        <v>0.907385385057</v>
      </c>
      <c r="D106" s="210">
        <f>$D$9+C106*$D$10</f>
        <v>0.05102859017469</v>
      </c>
      <c r="E106" s="210">
        <v>0.75933521893788</v>
      </c>
      <c r="F106" s="210">
        <v>0.28676194677464</v>
      </c>
      <c r="G106" s="211">
        <f>$D$9+VLOOKUP(F106,$B$135:$D$141,3)+$D$11</f>
        <v>0.0247</v>
      </c>
      <c r="H106" s="212">
        <v>0.10557532374731</v>
      </c>
      <c r="I106" s="210">
        <f>IF($A$137="Yes",G106*(1-$A$138),G106*(1-H106))</f>
        <v>0.018031</v>
      </c>
      <c r="J106" s="211">
        <f>1-E106</f>
        <v>0.24066478106212</v>
      </c>
      <c r="K106" s="210">
        <f>D106*(1-J106)+I106*J106</f>
        <v>0.043087232359721</v>
      </c>
      <c r="L106" s="210">
        <f>(1+K106)*((1+$C$16)/(1+$C$17))-1</f>
        <v>0.089332479114586</v>
      </c>
      <c r="M106" s="211">
        <f>J106/E106</f>
        <v>0.31694141804557</v>
      </c>
      <c r="N106" s="213">
        <f>C106/(1+(1-O106)*M106)</f>
        <v>0.73689258503725</v>
      </c>
      <c r="O106" s="214">
        <f>1-I106/G106</f>
        <v>0.27</v>
      </c>
      <c r="P106" s="215">
        <f>G106*(1-O106)</f>
        <v>0.018031</v>
      </c>
      <c r="Q106" s="215">
        <f>$D$9+N106*'Prima de mercado'!$J$3</f>
        <v>0.041674677463892</v>
      </c>
      <c r="R106" s="215">
        <f>$D$9+C106*'Prima de mercado'!$J$3</f>
        <v>0.04941962103703</v>
      </c>
      <c r="S106" s="215">
        <f>Q106-P106</f>
        <v>0.023643677463892</v>
      </c>
      <c r="T106" s="215">
        <f>C106*'Prima de mercado'!$J$3</f>
        <v>0.04121962103703</v>
      </c>
      <c r="U106" s="215">
        <f>VLOOKUP(F106,$B$135:$D$141,3)</f>
        <v>0.0165</v>
      </c>
      <c r="V106" s="216">
        <f>'Cálculo del Rf'!$B$28+N106*'Prima de mercado'!$J$3</f>
        <v>0.035074677463892</v>
      </c>
      <c r="W106" s="215">
        <f>('Cálculo del Rf'!$B$28+U106)*(1-O106)</f>
        <v>0.013213</v>
      </c>
      <c r="X106" s="215">
        <f>V106-W106</f>
        <v>0.021861677463892</v>
      </c>
      <c r="Y106" s="215">
        <f>'Cálculo del Rf'!$B$28+C106*'Prima de mercado'!$J$3</f>
        <v>0.04281962103703</v>
      </c>
      <c r="Z106" s="211">
        <f>Koa_emercountry_sec_10!$C$19</f>
        <v>0.295</v>
      </c>
      <c r="AA106" s="217">
        <f>N106*(1+(1-Z106)*Koa_emercountry_sec_10!$C$8)</f>
        <v>0.8407944395275</v>
      </c>
      <c r="AB106" s="215">
        <f>AA106*'Prima de mercado'!$J$3</f>
        <v>0.038194606986301</v>
      </c>
      <c r="AC106" s="215">
        <f>Koa_emercountry_sec!$C$19</f>
        <v>0.295</v>
      </c>
      <c r="AD106" s="218">
        <f>N106*(1+(1-AC106)*Koa_emercountry_sec!$C$8)</f>
        <v>0.8407944395275</v>
      </c>
      <c r="AE106" s="219">
        <f>AD106*'Prima de mercado'!$J$3</f>
        <v>0.038194606986301</v>
      </c>
    </row>
    <row r="107" spans="1:31">
      <c r="A107" s="220" t="s">
        <v>227</v>
      </c>
      <c r="B107" s="220">
        <v>6</v>
      </c>
      <c r="C107" s="221">
        <v>0.84480849667842</v>
      </c>
      <c r="D107" s="222">
        <f>$D$9+C107*$D$10</f>
        <v>0.048074961043222</v>
      </c>
      <c r="E107" s="222">
        <v>0.81605527884935</v>
      </c>
      <c r="F107" s="222">
        <v>0.16833997765542</v>
      </c>
      <c r="G107" s="223">
        <f>$D$9+VLOOKUP(F107,$B$135:$D$141,3)+$D$11</f>
        <v>0.0181</v>
      </c>
      <c r="H107" s="224">
        <v>0.15579700047669</v>
      </c>
      <c r="I107" s="222">
        <f>IF($A$137="Yes",G107*(1-$A$138),G107*(1-H107))</f>
        <v>0.013213</v>
      </c>
      <c r="J107" s="223">
        <f>1-E107</f>
        <v>0.18394472115065</v>
      </c>
      <c r="K107" s="222">
        <f>D107*(1-J107)+I107*J107</f>
        <v>0.041662287340361</v>
      </c>
      <c r="L107" s="222">
        <f>(1+K107)*((1+$C$16)/(1+$C$17))-1</f>
        <v>0.08784435919289</v>
      </c>
      <c r="M107" s="223">
        <f>J107/E107</f>
        <v>0.22540718247668</v>
      </c>
      <c r="N107" s="213">
        <f>C107/(1+(1-O107)*M107)</f>
        <v>0.72543943717666</v>
      </c>
      <c r="O107" s="225">
        <f>1-I107/G107</f>
        <v>0.27</v>
      </c>
      <c r="P107" s="215">
        <f>G107*(1-O107)</f>
        <v>0.013213</v>
      </c>
      <c r="Q107" s="215">
        <f>$D$9+N107*'Prima de mercado'!$J$3</f>
        <v>0.04115439752301</v>
      </c>
      <c r="R107" s="215">
        <f>$D$9+C107*'Prima de mercado'!$J$3</f>
        <v>0.046576952787001</v>
      </c>
      <c r="S107" s="215">
        <f>Q107-P107</f>
        <v>0.02794139752301</v>
      </c>
      <c r="T107" s="215">
        <f>C107*'Prima de mercado'!$J$3</f>
        <v>0.038376952787001</v>
      </c>
      <c r="U107" s="215">
        <f>VLOOKUP(F107,$B$135:$D$141,3)</f>
        <v>0.0099</v>
      </c>
      <c r="V107" s="216">
        <f>'Cálculo del Rf'!$B$28+N107*'Prima de mercado'!$J$3</f>
        <v>0.03455439752301</v>
      </c>
      <c r="W107" s="215">
        <f>('Cálculo del Rf'!$B$28+U107)*(1-O107)</f>
        <v>0.008395</v>
      </c>
      <c r="X107" s="215">
        <f>V107-W107</f>
        <v>0.02615939752301</v>
      </c>
      <c r="Y107" s="215">
        <f>'Cálculo del Rf'!$B$28+C107*'Prima de mercado'!$J$3</f>
        <v>0.039976952787001</v>
      </c>
      <c r="Z107" s="223">
        <f>Koa_emercountry_sec_10!$C$19</f>
        <v>0.295</v>
      </c>
      <c r="AA107" s="217">
        <f>N107*(1+(1-Z107)*Koa_emercountry_sec_10!$C$8)</f>
        <v>0.82772639781857</v>
      </c>
      <c r="AB107" s="215">
        <f>AA107*'Prima de mercado'!$J$3</f>
        <v>0.037600967573755</v>
      </c>
      <c r="AC107" s="226">
        <f>Koa_emercountry_sec!$C$19</f>
        <v>0.295</v>
      </c>
      <c r="AD107" s="218">
        <f>N107*(1+(1-AC107)*Koa_emercountry_sec!$C$8)</f>
        <v>0.82772639781857</v>
      </c>
      <c r="AE107" s="219">
        <f>AD107*'Prima de mercado'!$J$3</f>
        <v>0.037600967573755</v>
      </c>
    </row>
    <row r="108" spans="1:31">
      <c r="A108" s="208" t="s">
        <v>228</v>
      </c>
      <c r="B108" s="208">
        <v>35</v>
      </c>
      <c r="C108" s="209">
        <v>1.1117887824982</v>
      </c>
      <c r="D108" s="210">
        <f>$D$9+C108*$D$10</f>
        <v>0.060676430533913</v>
      </c>
      <c r="E108" s="210">
        <v>0.74762232770676</v>
      </c>
      <c r="F108" s="210">
        <v>0.38783760729397</v>
      </c>
      <c r="G108" s="211">
        <f>$D$9+VLOOKUP(F108,$B$135:$D$141,3)+$D$11</f>
        <v>0.0247</v>
      </c>
      <c r="H108" s="212">
        <v>0.097020827432542</v>
      </c>
      <c r="I108" s="210">
        <f>IF($A$137="Yes",G108*(1-$A$138),G108*(1-H108))</f>
        <v>0.018031</v>
      </c>
      <c r="J108" s="211">
        <f>1-E108</f>
        <v>0.25237767229324</v>
      </c>
      <c r="K108" s="210">
        <f>D108*(1-J108)+I108*J108</f>
        <v>0.049913676041821</v>
      </c>
      <c r="L108" s="210">
        <f>(1+K108)*((1+$C$16)/(1+$C$17))-1</f>
        <v>0.096461573009192</v>
      </c>
      <c r="M108" s="211">
        <f>J108/E108</f>
        <v>0.33757374939213</v>
      </c>
      <c r="N108" s="213">
        <f>C108/(1+(1-O108)*M108)</f>
        <v>0.89197934887636</v>
      </c>
      <c r="O108" s="214">
        <f>1-I108/G108</f>
        <v>0.27</v>
      </c>
      <c r="P108" s="215">
        <f>G108*(1-O108)</f>
        <v>0.018031</v>
      </c>
      <c r="Q108" s="215">
        <f>$D$9+N108*'Prima de mercado'!$J$3</f>
        <v>0.048719774000141</v>
      </c>
      <c r="R108" s="215">
        <f>$D$9+C108*'Prima de mercado'!$J$3</f>
        <v>0.058705014784777</v>
      </c>
      <c r="S108" s="215">
        <f>Q108-P108</f>
        <v>0.030688774000141</v>
      </c>
      <c r="T108" s="215">
        <f>C108*'Prima de mercado'!$J$3</f>
        <v>0.050505014784777</v>
      </c>
      <c r="U108" s="215">
        <f>VLOOKUP(F108,$B$135:$D$141,3)</f>
        <v>0.0165</v>
      </c>
      <c r="V108" s="216">
        <f>'Cálculo del Rf'!$B$28+N108*'Prima de mercado'!$J$3</f>
        <v>0.042119774000141</v>
      </c>
      <c r="W108" s="215">
        <f>('Cálculo del Rf'!$B$28+U108)*(1-O108)</f>
        <v>0.013213</v>
      </c>
      <c r="X108" s="215">
        <f>V108-W108</f>
        <v>0.028906774000141</v>
      </c>
      <c r="Y108" s="215">
        <f>'Cálculo del Rf'!$B$28+C108*'Prima de mercado'!$J$3</f>
        <v>0.052105014784777</v>
      </c>
      <c r="Z108" s="211">
        <f>Koa_emercountry_sec_10!$C$19</f>
        <v>0.295</v>
      </c>
      <c r="AA108" s="217">
        <f>N108*(1+(1-Z108)*Koa_emercountry_sec_10!$C$8)</f>
        <v>1.0177484370679</v>
      </c>
      <c r="AB108" s="215">
        <f>AA108*'Prima de mercado'!$J$3</f>
        <v>0.04623306213416</v>
      </c>
      <c r="AC108" s="215">
        <f>Koa_emercountry_sec!$C$19</f>
        <v>0.295</v>
      </c>
      <c r="AD108" s="218">
        <f>N108*(1+(1-AC108)*Koa_emercountry_sec!$C$8)</f>
        <v>1.0177484370679</v>
      </c>
      <c r="AE108" s="219">
        <f>AD108*'Prima de mercado'!$J$3</f>
        <v>0.04623306213416</v>
      </c>
    </row>
    <row r="109" spans="1:31">
      <c r="A109" s="220" t="s">
        <v>229</v>
      </c>
      <c r="B109" s="220">
        <v>16</v>
      </c>
      <c r="C109" s="221">
        <v>0.73977845895186</v>
      </c>
      <c r="D109" s="222">
        <f>$D$9+C109*$D$10</f>
        <v>0.043117543262528</v>
      </c>
      <c r="E109" s="222">
        <v>0.57243252379933</v>
      </c>
      <c r="F109" s="222">
        <v>0.18444652874212</v>
      </c>
      <c r="G109" s="223">
        <f>$D$9+VLOOKUP(F109,$B$135:$D$141,3)+$D$11</f>
        <v>0.0181</v>
      </c>
      <c r="H109" s="224">
        <v>0.097396660754506</v>
      </c>
      <c r="I109" s="222">
        <f>IF($A$137="Yes",G109*(1-$A$138),G109*(1-H109))</f>
        <v>0.013213</v>
      </c>
      <c r="J109" s="223">
        <f>1-E109</f>
        <v>0.42756747620067</v>
      </c>
      <c r="K109" s="222">
        <f>D109*(1-J109)+I109*J109</f>
        <v>0.030331333172835</v>
      </c>
      <c r="L109" s="222">
        <f>(1+K109)*((1+$C$16)/(1+$C$17))-1</f>
        <v>0.076011047451434</v>
      </c>
      <c r="M109" s="223">
        <f>J109/E109</f>
        <v>0.74693078821384</v>
      </c>
      <c r="N109" s="213">
        <f>C109/(1+(1-O109)*M109)</f>
        <v>0.47874060682412</v>
      </c>
      <c r="O109" s="225">
        <f>1-I109/G109</f>
        <v>0.27</v>
      </c>
      <c r="P109" s="215">
        <f>G109*(1-O109)</f>
        <v>0.013213</v>
      </c>
      <c r="Q109" s="215">
        <f>$D$9+N109*'Prima de mercado'!$J$3</f>
        <v>0.029947657294578</v>
      </c>
      <c r="R109" s="215">
        <f>$D$9+C109*'Prima de mercado'!$J$3</f>
        <v>0.041805773502113</v>
      </c>
      <c r="S109" s="215">
        <f>Q109-P109</f>
        <v>0.016734657294578</v>
      </c>
      <c r="T109" s="215">
        <f>C109*'Prima de mercado'!$J$3</f>
        <v>0.033605773502113</v>
      </c>
      <c r="U109" s="215">
        <f>VLOOKUP(F109,$B$135:$D$141,3)</f>
        <v>0.0099</v>
      </c>
      <c r="V109" s="216">
        <f>'Cálculo del Rf'!$B$28+N109*'Prima de mercado'!$J$3</f>
        <v>0.023347657294578</v>
      </c>
      <c r="W109" s="215">
        <f>('Cálculo del Rf'!$B$28+U109)*(1-O109)</f>
        <v>0.008395</v>
      </c>
      <c r="X109" s="215">
        <f>V109-W109</f>
        <v>0.014952657294578</v>
      </c>
      <c r="Y109" s="215">
        <f>'Cálculo del Rf'!$B$28+C109*'Prima de mercado'!$J$3</f>
        <v>0.035205773502113</v>
      </c>
      <c r="Z109" s="223">
        <f>Koa_emercountry_sec_10!$C$19</f>
        <v>0.295</v>
      </c>
      <c r="AA109" s="217">
        <f>N109*(1+(1-Z109)*Koa_emercountry_sec_10!$C$8)</f>
        <v>0.54624303238633</v>
      </c>
      <c r="AB109" s="215">
        <f>AA109*'Prima de mercado'!$J$3</f>
        <v>0.024814076973113</v>
      </c>
      <c r="AC109" s="226">
        <f>Koa_emercountry_sec!$C$19</f>
        <v>0.295</v>
      </c>
      <c r="AD109" s="218">
        <f>N109*(1+(1-AC109)*Koa_emercountry_sec!$C$8)</f>
        <v>0.54624303238633</v>
      </c>
      <c r="AE109" s="219">
        <f>AD109*'Prima de mercado'!$J$3</f>
        <v>0.024814076973113</v>
      </c>
    </row>
    <row r="110" spans="1:31">
      <c r="A110" s="208" t="s">
        <v>230</v>
      </c>
      <c r="B110" s="208">
        <v>17</v>
      </c>
      <c r="C110" s="209">
        <v>0.73396774788813</v>
      </c>
      <c r="D110" s="210">
        <f>$D$9+C110*$D$10</f>
        <v>0.04284327770032</v>
      </c>
      <c r="E110" s="210">
        <v>0.7119488366299</v>
      </c>
      <c r="F110" s="210">
        <v>0.35960926569888</v>
      </c>
      <c r="G110" s="211">
        <f>$D$9+VLOOKUP(F110,$B$135:$D$141,3)+$D$11</f>
        <v>0.0247</v>
      </c>
      <c r="H110" s="212">
        <v>0.10792333767581</v>
      </c>
      <c r="I110" s="210">
        <f>IF($A$137="Yes",G110*(1-$A$138),G110*(1-H110))</f>
        <v>0.018031</v>
      </c>
      <c r="J110" s="211">
        <f>1-E110</f>
        <v>0.2880511633701</v>
      </c>
      <c r="K110" s="210">
        <f>D110*(1-J110)+I110*J110</f>
        <v>0.035696072242881</v>
      </c>
      <c r="L110" s="210">
        <f>(1+K110)*((1+$C$16)/(1+$C$17))-1</f>
        <v>0.081613632096013</v>
      </c>
      <c r="M110" s="211">
        <f>J110/E110</f>
        <v>0.40459531436785</v>
      </c>
      <c r="N110" s="213">
        <f>C110/(1+(1-O110)*M110)</f>
        <v>0.56661531870134</v>
      </c>
      <c r="O110" s="214">
        <f>1-I110/G110</f>
        <v>0.27</v>
      </c>
      <c r="P110" s="215">
        <f>G110*(1-O110)</f>
        <v>0.018031</v>
      </c>
      <c r="Q110" s="215">
        <f>$D$9+N110*'Prima de mercado'!$J$3</f>
        <v>0.033939524897878</v>
      </c>
      <c r="R110" s="215">
        <f>$D$9+C110*'Prima de mercado'!$J$3</f>
        <v>0.041541811450325</v>
      </c>
      <c r="S110" s="215">
        <f>Q110-P110</f>
        <v>0.015908524897878</v>
      </c>
      <c r="T110" s="215">
        <f>C110*'Prima de mercado'!$J$3</f>
        <v>0.033341811450325</v>
      </c>
      <c r="U110" s="215">
        <f>VLOOKUP(F110,$B$135:$D$141,3)</f>
        <v>0.0165</v>
      </c>
      <c r="V110" s="216">
        <f>'Cálculo del Rf'!$B$28+N110*'Prima de mercado'!$J$3</f>
        <v>0.027339524897878</v>
      </c>
      <c r="W110" s="215">
        <f>('Cálculo del Rf'!$B$28+U110)*(1-O110)</f>
        <v>0.013213</v>
      </c>
      <c r="X110" s="215">
        <f>V110-W110</f>
        <v>0.014126524897878</v>
      </c>
      <c r="Y110" s="215">
        <f>'Cálculo del Rf'!$B$28+C110*'Prima de mercado'!$J$3</f>
        <v>0.034941811450325</v>
      </c>
      <c r="Z110" s="211">
        <f>Koa_emercountry_sec_10!$C$19</f>
        <v>0.295</v>
      </c>
      <c r="AA110" s="217">
        <f>N110*(1+(1-Z110)*Koa_emercountry_sec_10!$C$8)</f>
        <v>0.64650807863823</v>
      </c>
      <c r="AB110" s="215">
        <f>AA110*'Prima de mercado'!$J$3</f>
        <v>0.029368797908478</v>
      </c>
      <c r="AC110" s="215">
        <f>Koa_emercountry_sec!$C$19</f>
        <v>0.295</v>
      </c>
      <c r="AD110" s="218">
        <f>N110*(1+(1-AC110)*Koa_emercountry_sec!$C$8)</f>
        <v>0.64650807863823</v>
      </c>
      <c r="AE110" s="219">
        <f>AD110*'Prima de mercado'!$J$3</f>
        <v>0.029368797908478</v>
      </c>
    </row>
    <row r="111" spans="1:31" s="6" customFormat="1">
      <c r="A111" s="227" t="s">
        <v>231</v>
      </c>
      <c r="B111" s="227">
        <v>7582</v>
      </c>
      <c r="C111" s="228">
        <v>0.94153312389199</v>
      </c>
      <c r="D111" s="19">
        <f>$D$9+C111*$D$10</f>
        <v>0.052640363447702</v>
      </c>
      <c r="E111" s="229">
        <v>0.67419247057919</v>
      </c>
      <c r="F111" s="229">
        <v>0.41205395925278</v>
      </c>
      <c r="G111" s="230">
        <f>$D$9+VLOOKUP(F111,$B$135:$D$141,3)+$D$11</f>
        <v>0.02888</v>
      </c>
      <c r="H111" s="231">
        <v>0.05755623432979</v>
      </c>
      <c r="I111" s="19">
        <f>IF($A$137="Yes",G111*(1-$A$138),G111*(1-H111))</f>
        <v>0.0210824</v>
      </c>
      <c r="J111" s="230">
        <f>1-E111</f>
        <v>0.32580752942081</v>
      </c>
      <c r="K111" s="19">
        <f>D111*(1-J111)+I111*J111</f>
        <v>0.042358541343254</v>
      </c>
      <c r="L111" s="229">
        <f>(1+K111)*((1+$C$16)/(1+$C$17))-1</f>
        <v>0.088571481599851</v>
      </c>
      <c r="M111" s="230">
        <f>J111/E111</f>
        <v>0.48325595974235</v>
      </c>
      <c r="N111" s="213">
        <f>C111/(1+(1-O111)*M111)</f>
        <v>0.69600032220103</v>
      </c>
      <c r="O111" s="232">
        <f>1-I111/G111</f>
        <v>0.27</v>
      </c>
      <c r="P111" s="215">
        <f>G111*(1-O111)</f>
        <v>0.0210824</v>
      </c>
      <c r="Q111" s="215">
        <f>$D$9+N111*'Prima de mercado'!$J$3</f>
        <v>0.039817072519826</v>
      </c>
      <c r="R111" s="215">
        <f>$D$9+C111*'Prima de mercado'!$J$3</f>
        <v>0.050970843788938</v>
      </c>
      <c r="S111" s="215">
        <f>Q111-P111</f>
        <v>0.018734672519826</v>
      </c>
      <c r="T111" s="215">
        <f>C111*'Prima de mercado'!$J$3</f>
        <v>0.042770843788938</v>
      </c>
      <c r="U111" s="215">
        <f>VLOOKUP(F111,$B$135:$D$141,3)</f>
        <v>0.02068</v>
      </c>
      <c r="V111" s="216">
        <f>'Cálculo del Rf'!$B$28+N111*'Prima de mercado'!$J$3</f>
        <v>0.033217072519826</v>
      </c>
      <c r="W111" s="215">
        <f>('Cálculo del Rf'!$B$28+U111)*(1-O111)</f>
        <v>0.0162644</v>
      </c>
      <c r="X111" s="215">
        <f>V111-W111</f>
        <v>0.016952672519826</v>
      </c>
      <c r="Y111" s="215">
        <f>'Cálculo del Rf'!$B$28+C111*'Prima de mercado'!$J$3</f>
        <v>0.044370843788938</v>
      </c>
      <c r="Z111" s="223">
        <f>Koa_emercountry_sec_10!$C$19</f>
        <v>0.295</v>
      </c>
      <c r="AA111" s="217">
        <f>N111*(1+(1-Z111)*Koa_emercountry_sec_10!$C$8)</f>
        <v>0.79413636763137</v>
      </c>
      <c r="AB111" s="215">
        <f>AA111*'Prima de mercado'!$J$3</f>
        <v>0.036075079745121</v>
      </c>
      <c r="AC111" s="233">
        <f>Koa_emercountry_sec!$C$19</f>
        <v>0.295</v>
      </c>
      <c r="AD111" s="218">
        <f>N111*(1+(1-AC111)*Koa_emercountry_sec!$C$8)</f>
        <v>0.79413636763137</v>
      </c>
      <c r="AE111" s="219">
        <f>AD111*'Prima de mercado'!$J$3</f>
        <v>0.036075079745121</v>
      </c>
    </row>
    <row r="112" spans="1:31" s="6" customFormat="1">
      <c r="A112" s="234" t="s">
        <v>232</v>
      </c>
      <c r="B112" s="234">
        <v>6253</v>
      </c>
      <c r="C112" s="235">
        <v>0.97830600909685</v>
      </c>
      <c r="D112" s="236">
        <f>$D$9+C112*$D$10</f>
        <v>0.054376043629371</v>
      </c>
      <c r="E112" s="237">
        <v>0.79933657458469</v>
      </c>
      <c r="F112" s="237">
        <v>0.44772960581475</v>
      </c>
      <c r="G112" s="238">
        <f>$D$9+VLOOKUP(F112,$B$135:$D$141,3)+$D$11</f>
        <v>0.02888</v>
      </c>
      <c r="H112" s="239">
        <v>0.043857208498834</v>
      </c>
      <c r="I112" s="236">
        <f>IF($A$137="Yes",G112*(1-$A$138),G112*(1-H112))</f>
        <v>0.0210824</v>
      </c>
      <c r="J112" s="238">
        <f>1-E112</f>
        <v>0.20066342541531</v>
      </c>
      <c r="K112" s="236">
        <f>D112*(1-J112)+I112*J112</f>
        <v>0.047695227054145</v>
      </c>
      <c r="L112" s="237">
        <f>(1+K112)*((1+$C$16)/(1+$C$17))-1</f>
        <v>0.094144769140289</v>
      </c>
      <c r="M112" s="238">
        <f>J112/E112</f>
        <v>0.25103746256021</v>
      </c>
      <c r="N112" s="242">
        <f>C112/(1+(1-O112)*M112)</f>
        <v>0.82679056337502</v>
      </c>
      <c r="O112" s="240">
        <f>1-I112/G112</f>
        <v>0.27</v>
      </c>
      <c r="P112" s="198">
        <f>G112*(1-O112)</f>
        <v>0.0210824</v>
      </c>
      <c r="Q112" s="198">
        <f>$D$9+N112*'Prima de mercado'!$J$3</f>
        <v>0.04575845560282</v>
      </c>
      <c r="R112" s="198">
        <f>$D$9+C112*'Prima de mercado'!$J$3</f>
        <v>0.052641318559135</v>
      </c>
      <c r="S112" s="198">
        <f>Q112-P112</f>
        <v>0.02467605560282</v>
      </c>
      <c r="T112" s="198">
        <f>C112*'Prima de mercado'!$J$3</f>
        <v>0.044441318559135</v>
      </c>
      <c r="U112" s="198">
        <f>VLOOKUP(F112,$B$135:$D$141,3)</f>
        <v>0.02068</v>
      </c>
      <c r="V112" s="243">
        <f>'Cálculo del Rf'!$B$28+N112*'Prima de mercado'!$J$3</f>
        <v>0.03915845560282</v>
      </c>
      <c r="W112" s="198">
        <f>('Cálculo del Rf'!$B$28+U112)*(1-O112)</f>
        <v>0.0162644</v>
      </c>
      <c r="X112" s="198">
        <f>V112-W112</f>
        <v>0.02289405560282</v>
      </c>
      <c r="Y112" s="198">
        <f>'Cálculo del Rf'!$B$28+C112*'Prima de mercado'!$J$3</f>
        <v>0.046041318559135</v>
      </c>
      <c r="Z112" s="241">
        <f>Koa_emercountry_sec_10!$C$19</f>
        <v>0.295</v>
      </c>
      <c r="AA112" s="244">
        <f>N112*(1+(1-Z112)*Koa_emercountry_sec_10!$C$8)</f>
        <v>0.9433680328109</v>
      </c>
      <c r="AB112" s="198">
        <f>AA112*'Prima de mercado'!$J$3</f>
        <v>0.042854197842817</v>
      </c>
      <c r="AC112" s="199">
        <f>Koa_emercountry_sec!$C$19</f>
        <v>0.295</v>
      </c>
      <c r="AD112" s="245">
        <f>N112*(1+(1-AC112)*Koa_emercountry_sec!$C$8)</f>
        <v>0.9433680328109</v>
      </c>
      <c r="AE112" s="197">
        <f>AD112*'Prima de mercado'!$J$3</f>
        <v>0.042854197842817</v>
      </c>
    </row>
    <row r="133" spans="1:31">
      <c r="A133" s="9"/>
      <c r="B133" s="9" t="s">
        <v>233</v>
      </c>
      <c r="C133" s="9"/>
      <c r="D133" s="9"/>
    </row>
    <row r="134" spans="1:31">
      <c r="A134" s="9"/>
      <c r="B134" s="184" t="s">
        <v>234</v>
      </c>
      <c r="C134" s="185"/>
      <c r="D134" s="11" t="s">
        <v>235</v>
      </c>
    </row>
    <row r="135" spans="1:31">
      <c r="A135" s="9"/>
      <c r="B135" s="13">
        <v>0</v>
      </c>
      <c r="C135" s="13">
        <v>0.25</v>
      </c>
      <c r="D135" s="14">
        <v>0.0099</v>
      </c>
    </row>
    <row r="136" spans="1:31">
      <c r="A136" s="9"/>
      <c r="B136" s="13">
        <v>0.25</v>
      </c>
      <c r="C136" s="13">
        <v>0.4</v>
      </c>
      <c r="D136" s="14">
        <v>0.0165</v>
      </c>
    </row>
    <row r="137" spans="1:31">
      <c r="A137" s="16" t="s">
        <v>236</v>
      </c>
      <c r="B137" s="13">
        <v>0.4</v>
      </c>
      <c r="C137" s="13">
        <v>0.65</v>
      </c>
      <c r="D137" s="14">
        <v>0.02068</v>
      </c>
    </row>
    <row r="138" spans="1:31">
      <c r="A138" s="17">
        <v>0.27</v>
      </c>
      <c r="B138" s="13">
        <v>0.65</v>
      </c>
      <c r="C138" s="13">
        <v>0.75</v>
      </c>
      <c r="D138" s="14">
        <v>0.031625</v>
      </c>
    </row>
    <row r="139" spans="1:31">
      <c r="A139" s="9"/>
      <c r="B139" s="13">
        <v>0.75</v>
      </c>
      <c r="C139" s="13">
        <v>0.9</v>
      </c>
      <c r="D139" s="14">
        <v>0.066125</v>
      </c>
    </row>
    <row r="140" spans="1:31">
      <c r="A140" s="9"/>
      <c r="B140" s="13">
        <v>0.9</v>
      </c>
      <c r="C140" s="13">
        <v>1</v>
      </c>
      <c r="D140" s="14">
        <v>0.083375</v>
      </c>
    </row>
    <row r="141" spans="1:31">
      <c r="A141" s="9"/>
      <c r="B141" s="13">
        <v>1</v>
      </c>
      <c r="C141" s="13">
        <v>10</v>
      </c>
      <c r="D141" s="14">
        <v>0.100625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7:AE17"/>
    <mergeCell ref="G9:H9"/>
    <mergeCell ref="M17:U17"/>
    <mergeCell ref="V17:Y17"/>
    <mergeCell ref="B7:G7"/>
    <mergeCell ref="Z17:AB17"/>
    <mergeCell ref="B1:G1"/>
    <mergeCell ref="B2:G2"/>
    <mergeCell ref="I2:I6"/>
    <mergeCell ref="B3:E3"/>
    <mergeCell ref="F3:G3"/>
    <mergeCell ref="B4:G4"/>
    <mergeCell ref="B5:G5"/>
    <mergeCell ref="B6:G6"/>
  </mergeCells>
  <hyperlinks>
    <hyperlink ref="B2" r:id="rId_hyperlink_1"/>
    <hyperlink ref="B4" r:id="rId_hyperlink_2"/>
    <hyperlink ref="B5" r:id="rId_hyperlink_3"/>
    <hyperlink ref="B6" r:id="rId_hyperlink_4"/>
    <hyperlink ref="B7" r:id="rId_hyperlink_5"/>
    <hyperlink ref="I2" r:id="rId_hyperlink_6"/>
    <hyperlink ref="I3" r:id="rId_hyperlink_7"/>
    <hyperlink ref="I4" r:id="rId_hyperlink_8"/>
    <hyperlink ref="I5" r:id="rId_hyperlink_9"/>
    <hyperlink ref="I6" r:id="rId_hyperlink_10"/>
  </hyperlinks>
  <printOptions gridLines="false" gridLinesSet="true"/>
  <pageMargins left="0.75" right="0.75" top="1" bottom="1" header="0.5" footer="0.5"/>
  <pageSetup paperSize="1" orientation="portrait" scale="100" fitToHeight="1" fitToWidth="1" pageOrder="downThenOver" r:id="rId7"/>
  <headerFooter differentOddEven="false" differentFirst="false" scaleWithDoc="true" alignWithMargins="fals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8"/>
  <sheetViews>
    <sheetView tabSelected="0" workbookViewId="0" showGridLines="true" showRowColHeaders="1">
      <selection activeCell="G8" sqref="G8"/>
    </sheetView>
  </sheetViews>
  <sheetFormatPr customHeight="true" defaultRowHeight="15" defaultColWidth="14.42578125" outlineLevelRow="0" outlineLevelCol="0"/>
  <cols>
    <col min="1" max="1" width="10.7109375" customWidth="true" style="124"/>
    <col min="2" max="2" width="9.28515625" customWidth="true" style="124"/>
    <col min="3" max="3" width="13.140625" customWidth="true" style="124"/>
    <col min="4" max="4" width="10.7109375" customWidth="true" style="124"/>
    <col min="5" max="5" width="10.7109375" customWidth="true" style="124"/>
    <col min="6" max="6" width="10.7109375" customWidth="true" style="124"/>
    <col min="7" max="7" width="8.7109375" customWidth="true" style="124"/>
    <col min="8" max="8" width="10.7109375" customWidth="true" style="124"/>
    <col min="9" max="9" width="10.7109375" customWidth="true" style="124"/>
    <col min="10" max="10" width="13.28515625" customWidth="true" style="124"/>
    <col min="11" max="11" width="14.42578125" style="124"/>
  </cols>
  <sheetData>
    <row r="1" spans="1:11">
      <c r="A1" s="124" t="s">
        <v>237</v>
      </c>
      <c r="B1" s="125" t="s">
        <v>238</v>
      </c>
      <c r="C1" s="125" t="s">
        <v>239</v>
      </c>
      <c r="D1" s="125" t="s">
        <v>240</v>
      </c>
      <c r="F1" s="124" t="s">
        <v>241</v>
      </c>
    </row>
    <row r="2" spans="1:11">
      <c r="A2" s="126">
        <v>1928</v>
      </c>
      <c r="B2" s="127">
        <v>0.43811155152888</v>
      </c>
      <c r="C2" s="128">
        <v>0.0308</v>
      </c>
      <c r="D2" s="129">
        <v>0.0083547085897993</v>
      </c>
      <c r="F2" s="130" t="s">
        <v>242</v>
      </c>
      <c r="G2" s="130" t="s">
        <v>243</v>
      </c>
      <c r="H2" s="130" t="s">
        <v>244</v>
      </c>
      <c r="I2" s="131" t="s">
        <v>245</v>
      </c>
      <c r="J2" s="131" t="s">
        <v>246</v>
      </c>
    </row>
    <row r="3" spans="1:11">
      <c r="A3" s="126">
        <f>A2+1</f>
        <v>1929</v>
      </c>
      <c r="B3" s="127">
        <v>-0.082979466119097</v>
      </c>
      <c r="C3" s="128">
        <v>0.0316</v>
      </c>
      <c r="D3" s="129">
        <v>0.042038041563204</v>
      </c>
      <c r="F3" s="132">
        <f>AVERAGE(B44:B94)</f>
        <v>0.12014388196727</v>
      </c>
      <c r="G3" s="132">
        <f>AVERAGE(C43:C94)</f>
        <v>0.045873076923077</v>
      </c>
      <c r="H3" s="132">
        <f>AVERAGE(D44:D94)</f>
        <v>0.074717074663737</v>
      </c>
      <c r="I3" s="133">
        <f>F3-G3</f>
        <v>0.074270805044197</v>
      </c>
      <c r="J3" s="134">
        <f>F3-H3</f>
        <v>0.045426807303537</v>
      </c>
    </row>
    <row r="4" spans="1:11">
      <c r="A4" s="126">
        <f>A3+1</f>
        <v>1930</v>
      </c>
      <c r="B4" s="127">
        <v>-0.25123636363636</v>
      </c>
      <c r="C4" s="128">
        <v>0.0455</v>
      </c>
      <c r="D4" s="129">
        <v>0.04540931434897</v>
      </c>
      <c r="F4" s="124" t="s">
        <v>247</v>
      </c>
    </row>
    <row r="5" spans="1:11">
      <c r="A5" s="126">
        <f>A4+1</f>
        <v>1931</v>
      </c>
      <c r="B5" s="127">
        <v>-0.43837548891786</v>
      </c>
      <c r="C5" s="128">
        <v>0.0231</v>
      </c>
      <c r="D5" s="129">
        <v>-0.025588559619422</v>
      </c>
    </row>
    <row r="6" spans="1:11">
      <c r="A6" s="126">
        <f>A5+1</f>
        <v>1932</v>
      </c>
      <c r="B6" s="127">
        <v>-0.086423645320197</v>
      </c>
      <c r="C6" s="128">
        <v>0.0107</v>
      </c>
      <c r="D6" s="129">
        <v>0.087903069904773</v>
      </c>
    </row>
    <row r="7" spans="1:11">
      <c r="A7" s="126">
        <f>A6+1</f>
        <v>1933</v>
      </c>
      <c r="B7" s="127">
        <v>0.49982225433526</v>
      </c>
      <c r="C7" s="128">
        <v>0.0096</v>
      </c>
      <c r="D7" s="129">
        <v>0.018552720891857</v>
      </c>
    </row>
    <row r="8" spans="1:11">
      <c r="A8" s="126">
        <f>A7+1</f>
        <v>1934</v>
      </c>
      <c r="B8" s="127">
        <v>-0.011885656970913</v>
      </c>
      <c r="C8" s="128">
        <v>0.0028</v>
      </c>
      <c r="D8" s="129">
        <v>0.079634426179656</v>
      </c>
    </row>
    <row r="9" spans="1:11">
      <c r="A9" s="126">
        <f>A8+1</f>
        <v>1935</v>
      </c>
      <c r="B9" s="127">
        <v>0.46740421052632</v>
      </c>
      <c r="C9" s="128">
        <v>0.0017</v>
      </c>
      <c r="D9" s="129">
        <v>0.044720477296566</v>
      </c>
    </row>
    <row r="10" spans="1:11">
      <c r="A10" s="126">
        <f>A9+1</f>
        <v>1936</v>
      </c>
      <c r="B10" s="127">
        <v>0.31943410275503</v>
      </c>
      <c r="C10" s="128">
        <v>0.0017</v>
      </c>
      <c r="D10" s="129">
        <v>0.050178754045451</v>
      </c>
    </row>
    <row r="11" spans="1:11">
      <c r="A11" s="126">
        <f>A10+1</f>
        <v>1937</v>
      </c>
      <c r="B11" s="127">
        <v>-0.35336728754365</v>
      </c>
      <c r="C11" s="128">
        <v>0.0028</v>
      </c>
      <c r="D11" s="129">
        <v>0.01379146059646</v>
      </c>
    </row>
    <row r="12" spans="1:11">
      <c r="A12" s="126">
        <f>A11+1</f>
        <v>1938</v>
      </c>
      <c r="B12" s="127">
        <v>0.29282654028436</v>
      </c>
      <c r="C12" s="128">
        <v>0.0007</v>
      </c>
      <c r="D12" s="129">
        <v>0.042132485322046</v>
      </c>
    </row>
    <row r="13" spans="1:11">
      <c r="A13" s="126">
        <f>A12+1</f>
        <v>1939</v>
      </c>
      <c r="B13" s="127">
        <v>-0.010975646879756</v>
      </c>
      <c r="C13" s="128">
        <v>0.0005</v>
      </c>
      <c r="D13" s="129">
        <v>0.044122613942061</v>
      </c>
    </row>
    <row r="14" spans="1:11">
      <c r="A14" s="126">
        <f>A13+1</f>
        <v>1940</v>
      </c>
      <c r="B14" s="127">
        <v>-0.10672873194221</v>
      </c>
      <c r="C14" s="128">
        <v>0.0004</v>
      </c>
      <c r="D14" s="129">
        <v>0.054024815962846</v>
      </c>
    </row>
    <row r="15" spans="1:11">
      <c r="A15" s="126">
        <f>A14+1</f>
        <v>1941</v>
      </c>
      <c r="B15" s="127">
        <v>-0.1277145557656</v>
      </c>
      <c r="C15" s="128">
        <v>0.0013</v>
      </c>
      <c r="D15" s="129">
        <v>-0.02022197584858</v>
      </c>
    </row>
    <row r="16" spans="1:11">
      <c r="A16" s="126">
        <f>A15+1</f>
        <v>1942</v>
      </c>
      <c r="B16" s="127">
        <v>0.19173762945915</v>
      </c>
      <c r="C16" s="128">
        <v>0.0034</v>
      </c>
      <c r="D16" s="129">
        <v>0.022948682374484</v>
      </c>
    </row>
    <row r="17" spans="1:11">
      <c r="A17" s="126">
        <f>A16+1</f>
        <v>1943</v>
      </c>
      <c r="B17" s="127">
        <v>0.2506131013306</v>
      </c>
      <c r="C17" s="128">
        <v>0.0038</v>
      </c>
      <c r="D17" s="129">
        <v>0.0249</v>
      </c>
    </row>
    <row r="18" spans="1:11">
      <c r="A18" s="126">
        <f>A17+1</f>
        <v>1944</v>
      </c>
      <c r="B18" s="127">
        <v>0.19030676949443</v>
      </c>
      <c r="C18" s="128">
        <v>0.0038</v>
      </c>
      <c r="D18" s="129">
        <v>0.02577611157907</v>
      </c>
    </row>
    <row r="19" spans="1:11" customHeight="1" ht="15.75">
      <c r="A19" s="126">
        <f>A18+1</f>
        <v>1945</v>
      </c>
      <c r="B19" s="127">
        <v>0.35821084337349</v>
      </c>
      <c r="C19" s="128">
        <v>0.0038</v>
      </c>
      <c r="D19" s="129">
        <v>0.038044173419237</v>
      </c>
    </row>
    <row r="20" spans="1:11" customHeight="1" ht="15.75">
      <c r="A20" s="126">
        <f>A19+1</f>
        <v>1946</v>
      </c>
      <c r="B20" s="127">
        <v>-0.084291474654378</v>
      </c>
      <c r="C20" s="128">
        <v>0.0038</v>
      </c>
      <c r="D20" s="129">
        <v>0.031283745375696</v>
      </c>
    </row>
    <row r="21" spans="1:11" customHeight="1" ht="15.75">
      <c r="A21" s="126">
        <f>A20+1</f>
        <v>1947</v>
      </c>
      <c r="B21" s="127">
        <v>0.052</v>
      </c>
      <c r="C21" s="128">
        <f>(VLOOKUP('Pagina principal'!$C$4,'Industry Averages'!$A$19:$AE$112,7,FALSE)+Koa_emercountry_sec_10!$C$17)*(1-Koa_emercountry_sec_10!$C$19)</f>
        <v>0.032040441266795</v>
      </c>
      <c r="D21" s="129">
        <v>0.0091969680628322</v>
      </c>
    </row>
    <row r="22" spans="1:11" customHeight="1" ht="15.75">
      <c r="A22" s="126">
        <f>A21+1</f>
        <v>1948</v>
      </c>
      <c r="B22" s="127">
        <v>0.057045751633987</v>
      </c>
      <c r="C22" s="128">
        <v>0.0105</v>
      </c>
      <c r="D22" s="129">
        <v>0.019510369413175</v>
      </c>
    </row>
    <row r="23" spans="1:11" customHeight="1" ht="15.75">
      <c r="A23" s="126">
        <f>A22+1</f>
        <v>1949</v>
      </c>
      <c r="B23" s="127">
        <v>0.18303223684211</v>
      </c>
      <c r="C23" s="128">
        <f>'Reporte Koa Sectorial_10'!$C$18+Koa_emercountry_sec_10!$C$17</f>
        <v>0.037247434420985</v>
      </c>
      <c r="D23" s="129">
        <v>0.046634851827973</v>
      </c>
    </row>
    <row r="24" spans="1:11" customHeight="1" ht="15.75">
      <c r="A24" s="126">
        <f>A23+1</f>
        <v>1950</v>
      </c>
      <c r="B24" s="127">
        <v>0.30805539011316</v>
      </c>
      <c r="C24" s="128">
        <v>0.012</v>
      </c>
      <c r="D24" s="129">
        <v>0.0042959574171096</v>
      </c>
    </row>
    <row r="25" spans="1:11" customHeight="1" ht="15.75">
      <c r="A25" s="126">
        <f>A24+1</f>
        <v>1951</v>
      </c>
      <c r="B25" s="127">
        <v>0.23678463044542</v>
      </c>
      <c r="C25" s="128">
        <v>0.012</v>
      </c>
      <c r="D25" s="129">
        <v>-0.002953139220832</v>
      </c>
    </row>
    <row r="26" spans="1:11" customHeight="1" ht="15.75">
      <c r="A26" s="126">
        <f>A25+1</f>
        <v>1952</v>
      </c>
      <c r="B26" s="127">
        <v>0.18150988641144</v>
      </c>
      <c r="C26" s="128">
        <v>0.0172</v>
      </c>
      <c r="D26" s="129">
        <v>0.022679961918306</v>
      </c>
    </row>
    <row r="27" spans="1:11" customHeight="1" ht="15.75">
      <c r="A27" s="126">
        <f>A26+1</f>
        <v>1953</v>
      </c>
      <c r="B27" s="127">
        <v>-0.012082047421904</v>
      </c>
      <c r="C27" s="128">
        <f>'Industry Averages'!$D$9+VLOOKUP('Pagina principal'!$C$4,'Industry Averages'!$A$19:$AE$112,28,FALSE)+Koa_emercountry_sec_10!$C$17</f>
        <v>0.061486959333086</v>
      </c>
      <c r="D27" s="129">
        <v>0.041438402589088</v>
      </c>
    </row>
    <row r="28" spans="1:11" customHeight="1" ht="15.75">
      <c r="A28" s="126">
        <f>A27+1</f>
        <v>1954</v>
      </c>
      <c r="B28" s="127">
        <v>0.52563321241435</v>
      </c>
      <c r="C28" s="128">
        <v>0.0094</v>
      </c>
      <c r="D28" s="129">
        <v>0.032898034558096</v>
      </c>
    </row>
    <row r="29" spans="1:11" customHeight="1" ht="15.75">
      <c r="A29" s="126">
        <f>A28+1</f>
        <v>1955</v>
      </c>
      <c r="B29" s="127">
        <v>0.32597331851028</v>
      </c>
      <c r="C29" s="128">
        <f>C21*C12/(C14+C12)+C27*C14/(C14+C12)</f>
        <v>0.042748266018173</v>
      </c>
      <c r="D29" s="129">
        <v>-0.013364391288619</v>
      </c>
    </row>
    <row r="30" spans="1:11" customHeight="1" ht="15.75">
      <c r="A30" s="126">
        <f>A29+1</f>
        <v>1956</v>
      </c>
      <c r="B30" s="127">
        <v>0.074395118733509</v>
      </c>
      <c r="C30" s="128">
        <v>0.0263</v>
      </c>
      <c r="D30" s="129">
        <v>-0.022557738173154</v>
      </c>
    </row>
    <row r="31" spans="1:11" customHeight="1" ht="15.75">
      <c r="A31" s="126">
        <f>A30+1</f>
        <v>1957</v>
      </c>
      <c r="B31" s="127">
        <v>-0.10457360188558</v>
      </c>
      <c r="C31" s="128">
        <v>0.0323</v>
      </c>
      <c r="D31" s="129">
        <v>0.06797012846625</v>
      </c>
    </row>
    <row r="32" spans="1:11" customHeight="1" ht="15.75">
      <c r="A32" s="126">
        <f>A31+1</f>
        <v>1958</v>
      </c>
      <c r="B32" s="127">
        <v>0.43719954988747</v>
      </c>
      <c r="C32" s="128">
        <v>0.0177</v>
      </c>
      <c r="D32" s="129">
        <v>-0.020990181755275</v>
      </c>
    </row>
    <row r="33" spans="1:11" customHeight="1" ht="15.75">
      <c r="A33" s="126">
        <f>A32+1</f>
        <v>1959</v>
      </c>
      <c r="B33" s="127">
        <v>0.12056457163557</v>
      </c>
      <c r="C33" s="128">
        <v>0.0339</v>
      </c>
      <c r="D33" s="129">
        <v>-0.026466312591385</v>
      </c>
    </row>
    <row r="34" spans="1:11" customHeight="1" ht="15.75">
      <c r="A34" s="126">
        <f>A33+1</f>
        <v>1960</v>
      </c>
      <c r="B34" s="127">
        <v>0.0033653531474369</v>
      </c>
      <c r="C34" s="128">
        <v>0.0288</v>
      </c>
      <c r="D34" s="129">
        <v>0.11639503690963</v>
      </c>
    </row>
    <row r="35" spans="1:11" customHeight="1" ht="15.75">
      <c r="A35" s="126">
        <f>A34+1</f>
        <v>1961</v>
      </c>
      <c r="B35" s="127">
        <v>0.26637712958183</v>
      </c>
      <c r="C35" s="128">
        <v>0.0235</v>
      </c>
      <c r="D35" s="129">
        <v>0.020609208076323</v>
      </c>
    </row>
    <row r="36" spans="1:11" customHeight="1" ht="15.75">
      <c r="A36" s="126">
        <f>A35+1</f>
        <v>1962</v>
      </c>
      <c r="B36" s="127">
        <v>-0.088114605171209</v>
      </c>
      <c r="C36" s="128">
        <v>0.0277</v>
      </c>
      <c r="D36" s="129">
        <v>0.056935440540085</v>
      </c>
    </row>
    <row r="37" spans="1:11" customHeight="1" ht="15.75">
      <c r="A37" s="126">
        <f>A36+1</f>
        <v>1963</v>
      </c>
      <c r="B37" s="127">
        <v>0.22611927099842</v>
      </c>
      <c r="C37" s="128">
        <v>0.0316</v>
      </c>
      <c r="D37" s="129">
        <v>0.016841620739546</v>
      </c>
    </row>
    <row r="38" spans="1:11" customHeight="1" ht="15.75">
      <c r="A38" s="126">
        <f>A37+1</f>
        <v>1964</v>
      </c>
      <c r="B38" s="127">
        <v>0.16415455878432</v>
      </c>
      <c r="C38" s="128">
        <v>0.0355</v>
      </c>
      <c r="D38" s="129">
        <v>0.037280648911541</v>
      </c>
    </row>
    <row r="39" spans="1:11" customHeight="1" ht="15.75">
      <c r="A39" s="126">
        <f>A38+1</f>
        <v>1965</v>
      </c>
      <c r="B39" s="127">
        <v>0.12399242477876</v>
      </c>
      <c r="C39" s="128">
        <v>0.0395</v>
      </c>
      <c r="D39" s="129">
        <v>0.0071885509359262</v>
      </c>
    </row>
    <row r="40" spans="1:11" customHeight="1" ht="15.75">
      <c r="A40" s="126">
        <f>A39+1</f>
        <v>1966</v>
      </c>
      <c r="B40" s="127">
        <v>-0.099709542356378</v>
      </c>
      <c r="C40" s="128">
        <v>0.0486</v>
      </c>
      <c r="D40" s="129">
        <v>0.0290794093243</v>
      </c>
    </row>
    <row r="41" spans="1:11" customHeight="1" ht="15.75">
      <c r="A41" s="126">
        <f>A40+1</f>
        <v>1967</v>
      </c>
      <c r="B41" s="127">
        <v>0.23802966513133</v>
      </c>
      <c r="C41" s="128">
        <v>0.0431</v>
      </c>
      <c r="D41" s="129">
        <v>-0.015806209932825</v>
      </c>
    </row>
    <row r="42" spans="1:11" customHeight="1" ht="15.75">
      <c r="A42" s="126">
        <f>A41+1</f>
        <v>1968</v>
      </c>
      <c r="B42" s="127">
        <v>0.10814862651602</v>
      </c>
      <c r="C42" s="128">
        <v>0.0534</v>
      </c>
      <c r="D42" s="129">
        <v>0.032746196950768</v>
      </c>
    </row>
    <row r="43" spans="1:11" customHeight="1" ht="15.75">
      <c r="A43" s="126">
        <f>A42+1</f>
        <v>1969</v>
      </c>
      <c r="B43" s="127">
        <v>-0.082413710764491</v>
      </c>
      <c r="C43" s="128">
        <v>0.0667</v>
      </c>
      <c r="D43" s="129">
        <v>-0.050140493209926</v>
      </c>
    </row>
    <row r="44" spans="1:11" customHeight="1" ht="15.75">
      <c r="A44" s="126">
        <f>A43+1</f>
        <v>1970</v>
      </c>
      <c r="B44" s="127">
        <v>0.035611449054964</v>
      </c>
      <c r="C44" s="128">
        <v>0.0639</v>
      </c>
      <c r="D44" s="129">
        <v>0.16754737183412</v>
      </c>
    </row>
    <row r="45" spans="1:11" customHeight="1" ht="15.75">
      <c r="A45" s="126">
        <f>A44+1</f>
        <v>1971</v>
      </c>
      <c r="B45" s="127">
        <v>0.14221150298426</v>
      </c>
      <c r="C45" s="128">
        <v>0.0433</v>
      </c>
      <c r="D45" s="129">
        <v>0.097868966197123</v>
      </c>
    </row>
    <row r="46" spans="1:11" customHeight="1" ht="15.75">
      <c r="A46" s="126">
        <f>A45+1</f>
        <v>1972</v>
      </c>
      <c r="B46" s="127">
        <v>0.18755362915075</v>
      </c>
      <c r="C46" s="128">
        <v>0.0407</v>
      </c>
      <c r="D46" s="129">
        <v>0.02818449050445</v>
      </c>
    </row>
    <row r="47" spans="1:11" customHeight="1" ht="15.75">
      <c r="A47" s="126">
        <f>A46+1</f>
        <v>1973</v>
      </c>
      <c r="B47" s="127">
        <v>-0.14308047437526</v>
      </c>
      <c r="C47" s="128">
        <v>0.0703</v>
      </c>
      <c r="D47" s="129">
        <v>0.03658664602415</v>
      </c>
    </row>
    <row r="48" spans="1:11" customHeight="1" ht="15.75">
      <c r="A48" s="126">
        <f>A47+1</f>
        <v>1974</v>
      </c>
      <c r="B48" s="127">
        <v>-0.25901785750897</v>
      </c>
      <c r="C48" s="128">
        <v>0.0783</v>
      </c>
      <c r="D48" s="129">
        <v>0.019886086932379</v>
      </c>
    </row>
    <row r="49" spans="1:11" customHeight="1" ht="15.75">
      <c r="A49" s="126">
        <f>A48+1</f>
        <v>1975</v>
      </c>
      <c r="B49" s="127">
        <v>0.36995137106184</v>
      </c>
      <c r="C49" s="128">
        <v>0.0578</v>
      </c>
      <c r="D49" s="129">
        <v>0.036052536026034</v>
      </c>
    </row>
    <row r="50" spans="1:11" customHeight="1" ht="15.75">
      <c r="A50" s="126">
        <f>A49+1</f>
        <v>1976</v>
      </c>
      <c r="B50" s="127">
        <v>0.23830999002107</v>
      </c>
      <c r="C50" s="128">
        <v>0.0497</v>
      </c>
      <c r="D50" s="129">
        <v>0.15984560742909</v>
      </c>
    </row>
    <row r="51" spans="1:11" customHeight="1" ht="15.75">
      <c r="A51" s="126">
        <f>A50+1</f>
        <v>1977</v>
      </c>
      <c r="B51" s="127">
        <v>-0.069797040759352</v>
      </c>
      <c r="C51" s="128">
        <v>0.0527</v>
      </c>
      <c r="D51" s="129">
        <v>0.01289960607107</v>
      </c>
    </row>
    <row r="52" spans="1:11" customHeight="1" ht="15.75">
      <c r="A52" s="126">
        <f>A51+1</f>
        <v>1978</v>
      </c>
      <c r="B52" s="127">
        <v>0.065092839116719</v>
      </c>
      <c r="C52" s="128">
        <v>0.0719</v>
      </c>
      <c r="D52" s="129">
        <v>-0.0077758069075087</v>
      </c>
    </row>
    <row r="53" spans="1:11" customHeight="1" ht="15.75">
      <c r="A53" s="126">
        <f>A52+1</f>
        <v>1979</v>
      </c>
      <c r="B53" s="127">
        <v>0.18519490167516</v>
      </c>
      <c r="C53" s="128">
        <v>0.1007</v>
      </c>
      <c r="D53" s="129">
        <v>0.0067072031247236</v>
      </c>
    </row>
    <row r="54" spans="1:11" customHeight="1" ht="15.75">
      <c r="A54" s="126">
        <f>A53+1</f>
        <v>1980</v>
      </c>
      <c r="B54" s="127">
        <v>0.31735245506763</v>
      </c>
      <c r="C54" s="128">
        <v>0.1143</v>
      </c>
      <c r="D54" s="129">
        <v>-0.029897442519994</v>
      </c>
    </row>
    <row r="55" spans="1:11" customHeight="1" ht="15.75">
      <c r="A55" s="126">
        <f>A54+1</f>
        <v>1981</v>
      </c>
      <c r="B55" s="127">
        <v>-0.047023902474956</v>
      </c>
      <c r="C55" s="128">
        <v>0.1403</v>
      </c>
      <c r="D55" s="129">
        <v>0.081992153358924</v>
      </c>
    </row>
    <row r="56" spans="1:11" customHeight="1" ht="15.75">
      <c r="A56" s="126">
        <f>A55+1</f>
        <v>1982</v>
      </c>
      <c r="B56" s="127">
        <v>0.20419055079559</v>
      </c>
      <c r="C56" s="135">
        <v>0.1061</v>
      </c>
      <c r="D56" s="129">
        <v>0.32814549486296</v>
      </c>
    </row>
    <row r="57" spans="1:11" customHeight="1" ht="15.75">
      <c r="A57" s="126">
        <f>A56+1</f>
        <v>1983</v>
      </c>
      <c r="B57" s="127">
        <v>0.22337155858931</v>
      </c>
      <c r="C57" s="128">
        <v>0.0861</v>
      </c>
      <c r="D57" s="129">
        <v>0.032002094451429</v>
      </c>
    </row>
    <row r="58" spans="1:11" customHeight="1" ht="15.75">
      <c r="A58" s="126">
        <f>A57+1</f>
        <v>1984</v>
      </c>
      <c r="B58" s="127">
        <v>0.061461419996362</v>
      </c>
      <c r="C58" s="128">
        <v>0.0952</v>
      </c>
      <c r="D58" s="129">
        <v>0.13733364344102</v>
      </c>
    </row>
    <row r="59" spans="1:11" customHeight="1" ht="15.75">
      <c r="A59" s="126">
        <f>A58+1</f>
        <v>1985</v>
      </c>
      <c r="B59" s="127">
        <v>0.31235149485769</v>
      </c>
      <c r="C59" s="128">
        <v>0.0748</v>
      </c>
      <c r="D59" s="129">
        <v>0.25712488212606</v>
      </c>
    </row>
    <row r="60" spans="1:11" customHeight="1" ht="15.75">
      <c r="A60" s="126">
        <f>A59+1</f>
        <v>1986</v>
      </c>
      <c r="B60" s="127">
        <v>0.18494578758046</v>
      </c>
      <c r="C60" s="128">
        <v>0.0598</v>
      </c>
      <c r="D60" s="129">
        <v>0.24284215141768</v>
      </c>
    </row>
    <row r="61" spans="1:11" customHeight="1" ht="15.75">
      <c r="A61" s="126">
        <f>A60+1</f>
        <v>1987</v>
      </c>
      <c r="B61" s="127">
        <v>0.058127216418219</v>
      </c>
      <c r="C61" s="128">
        <v>0.0578</v>
      </c>
      <c r="D61" s="129">
        <v>-0.049605089379262</v>
      </c>
    </row>
    <row r="62" spans="1:11" customHeight="1" ht="15.75">
      <c r="A62" s="126">
        <f>A61+1</f>
        <v>1988</v>
      </c>
      <c r="B62" s="127">
        <v>0.16537192812045</v>
      </c>
      <c r="C62" s="128">
        <v>0.0667</v>
      </c>
      <c r="D62" s="129">
        <v>0.082235958434842</v>
      </c>
    </row>
    <row r="63" spans="1:11" customHeight="1" ht="15.75">
      <c r="A63" s="126">
        <f>A62+1</f>
        <v>1989</v>
      </c>
      <c r="B63" s="127">
        <v>0.31475183638197</v>
      </c>
      <c r="C63" s="128">
        <v>0.0811</v>
      </c>
      <c r="D63" s="129">
        <v>0.17693647159446</v>
      </c>
    </row>
    <row r="64" spans="1:11" customHeight="1" ht="15.75">
      <c r="A64" s="126">
        <f>A63+1</f>
        <v>1990</v>
      </c>
      <c r="B64" s="127">
        <v>-0.030644516129032</v>
      </c>
      <c r="C64" s="128">
        <v>0.0749</v>
      </c>
      <c r="D64" s="129">
        <v>0.062353753335533</v>
      </c>
    </row>
    <row r="65" spans="1:11" customHeight="1" ht="15.75">
      <c r="A65" s="126">
        <f>A64+1</f>
        <v>1991</v>
      </c>
      <c r="B65" s="127">
        <v>0.3023484313488</v>
      </c>
      <c r="C65" s="128">
        <v>0.0538</v>
      </c>
      <c r="D65" s="129">
        <v>0.15004510019517</v>
      </c>
    </row>
    <row r="66" spans="1:11" customHeight="1" ht="15.75">
      <c r="A66" s="126">
        <f>A65+1</f>
        <v>1992</v>
      </c>
      <c r="B66" s="127">
        <v>0.074937279723801</v>
      </c>
      <c r="C66" s="128">
        <v>0.0343</v>
      </c>
      <c r="D66" s="129">
        <v>0.093616373162079</v>
      </c>
    </row>
    <row r="67" spans="1:11" customHeight="1" ht="15.75">
      <c r="A67" s="126">
        <f>A66+1</f>
        <v>1993</v>
      </c>
      <c r="B67" s="127">
        <v>0.099670514791949</v>
      </c>
      <c r="C67" s="128">
        <v>0.03</v>
      </c>
      <c r="D67" s="129">
        <v>0.14210957589263</v>
      </c>
    </row>
    <row r="68" spans="1:11" customHeight="1" ht="15.75">
      <c r="A68" s="126">
        <f>A67+1</f>
        <v>1994</v>
      </c>
      <c r="B68" s="127">
        <v>0.013259206774574</v>
      </c>
      <c r="C68" s="128">
        <v>0.0425</v>
      </c>
      <c r="D68" s="129">
        <v>-0.080366555509986</v>
      </c>
    </row>
    <row r="69" spans="1:11" customHeight="1" ht="15.75">
      <c r="A69" s="126">
        <f>A68+1</f>
        <v>1995</v>
      </c>
      <c r="B69" s="127">
        <v>0.37195198902606</v>
      </c>
      <c r="C69" s="128">
        <v>0.0549</v>
      </c>
      <c r="D69" s="129">
        <v>0.23480780112539</v>
      </c>
    </row>
    <row r="70" spans="1:11" customHeight="1" ht="15.75">
      <c r="A70" s="126">
        <f>A69+1</f>
        <v>1996</v>
      </c>
      <c r="B70" s="127">
        <v>0.22680966018866</v>
      </c>
      <c r="C70" s="128">
        <v>0.0501</v>
      </c>
      <c r="D70" s="129">
        <v>0.014286077934018</v>
      </c>
    </row>
    <row r="71" spans="1:11" customHeight="1" ht="15.75">
      <c r="A71" s="126">
        <f>A70+1</f>
        <v>1997</v>
      </c>
      <c r="B71" s="127">
        <v>0.33103653103653</v>
      </c>
      <c r="C71" s="128">
        <v>0.0506</v>
      </c>
      <c r="D71" s="129">
        <v>0.099391302729775</v>
      </c>
    </row>
    <row r="72" spans="1:11" customHeight="1" ht="15.75">
      <c r="A72" s="126">
        <f>A71+1</f>
        <v>1998</v>
      </c>
      <c r="B72" s="127">
        <v>0.28337953278444</v>
      </c>
      <c r="C72" s="128">
        <v>0.0478</v>
      </c>
      <c r="D72" s="129">
        <v>0.14921431922606</v>
      </c>
    </row>
    <row r="73" spans="1:11" customHeight="1" ht="15.75">
      <c r="A73" s="126">
        <f>A72+1</f>
        <v>1999</v>
      </c>
      <c r="B73" s="127">
        <v>0.20885350992085</v>
      </c>
      <c r="C73" s="128">
        <v>0.0464</v>
      </c>
      <c r="D73" s="129">
        <v>-0.082542147962686</v>
      </c>
    </row>
    <row r="74" spans="1:11" customHeight="1" ht="15.75">
      <c r="A74" s="126">
        <f>A73+1</f>
        <v>2000</v>
      </c>
      <c r="B74" s="127">
        <v>-0.090318189552493</v>
      </c>
      <c r="C74" s="128">
        <v>0.0582</v>
      </c>
      <c r="D74" s="129">
        <v>0.16655267125397</v>
      </c>
    </row>
    <row r="75" spans="1:11" customHeight="1" ht="15.75">
      <c r="A75" s="126">
        <f>A74+1</f>
        <v>2001</v>
      </c>
      <c r="B75" s="127">
        <v>-0.11849759142</v>
      </c>
      <c r="C75" s="128">
        <v>0.0339</v>
      </c>
      <c r="D75" s="129">
        <v>0.055721811892493</v>
      </c>
    </row>
    <row r="76" spans="1:11" customHeight="1" ht="15.75">
      <c r="A76" s="126">
        <f>A75+1</f>
        <v>2002</v>
      </c>
      <c r="B76" s="127">
        <v>-0.21966047957913</v>
      </c>
      <c r="C76" s="128">
        <v>0.016</v>
      </c>
      <c r="D76" s="129">
        <v>0.15116400378109</v>
      </c>
    </row>
    <row r="77" spans="1:11" customHeight="1" ht="15.75">
      <c r="A77" s="126">
        <f>A76+1</f>
        <v>2003</v>
      </c>
      <c r="B77" s="127">
        <v>0.2835580005001</v>
      </c>
      <c r="C77" s="128">
        <v>0.0101</v>
      </c>
      <c r="D77" s="129">
        <v>0.0037531858817758</v>
      </c>
    </row>
    <row r="78" spans="1:11" customHeight="1" ht="15.75">
      <c r="A78" s="126">
        <f>A77+1</f>
        <v>2004</v>
      </c>
      <c r="B78" s="127">
        <v>0.10742775944096</v>
      </c>
      <c r="C78" s="128">
        <v>0.0137</v>
      </c>
      <c r="D78" s="129">
        <v>0.044906837022745</v>
      </c>
    </row>
    <row r="79" spans="1:11" customHeight="1" ht="15.75">
      <c r="A79" s="126">
        <f>A78+1</f>
        <v>2005</v>
      </c>
      <c r="B79" s="127">
        <v>0.048344775232688</v>
      </c>
      <c r="C79" s="128">
        <v>0.0315</v>
      </c>
      <c r="D79" s="129">
        <v>0.028675329597779</v>
      </c>
    </row>
    <row r="80" spans="1:11" customHeight="1" ht="15.75">
      <c r="A80" s="126">
        <f>A79+1</f>
        <v>2006</v>
      </c>
      <c r="B80" s="127">
        <v>0.15612557979316</v>
      </c>
      <c r="C80" s="128">
        <v>0.0473</v>
      </c>
      <c r="D80" s="129">
        <v>0.019610012417568</v>
      </c>
    </row>
    <row r="81" spans="1:11" customHeight="1" ht="15.75">
      <c r="A81" s="126">
        <f>A80+1</f>
        <v>2007</v>
      </c>
      <c r="B81" s="127">
        <v>0.054847352464218</v>
      </c>
      <c r="C81" s="128">
        <v>0.0435</v>
      </c>
      <c r="D81" s="129">
        <v>0.10209921930013</v>
      </c>
    </row>
    <row r="82" spans="1:11" customHeight="1" ht="15.75">
      <c r="A82" s="126">
        <f>A81+1</f>
        <v>2008</v>
      </c>
      <c r="B82" s="127">
        <v>-0.36552344111798</v>
      </c>
      <c r="C82" s="128">
        <v>0.0137</v>
      </c>
      <c r="D82" s="129">
        <v>0.20101279926977</v>
      </c>
    </row>
    <row r="83" spans="1:11" customHeight="1" ht="15.75">
      <c r="A83" s="126">
        <f>A82+1</f>
        <v>2009</v>
      </c>
      <c r="B83" s="127">
        <v>0.25935233877664</v>
      </c>
      <c r="C83" s="128">
        <v>0.0015</v>
      </c>
      <c r="D83" s="129">
        <v>-0.11116695313259</v>
      </c>
    </row>
    <row r="84" spans="1:11" customHeight="1" ht="15.75">
      <c r="A84" s="126">
        <f>A83+1</f>
        <v>2010</v>
      </c>
      <c r="B84" s="127">
        <v>0.14821092278719</v>
      </c>
      <c r="C84" s="128">
        <v>0.0014</v>
      </c>
      <c r="D84" s="129">
        <v>0.084629338803558</v>
      </c>
    </row>
    <row r="85" spans="1:11" customHeight="1" ht="15.75">
      <c r="A85" s="126">
        <f>A84+1</f>
        <v>2011</v>
      </c>
      <c r="B85" s="127">
        <v>0.020983747336281</v>
      </c>
      <c r="C85" s="128">
        <v>0.0005</v>
      </c>
      <c r="D85" s="129">
        <v>0.16035334999461</v>
      </c>
    </row>
    <row r="86" spans="1:11" customHeight="1" ht="15.75">
      <c r="A86" s="126">
        <f>A85+1</f>
        <v>2012</v>
      </c>
      <c r="B86" s="127">
        <v>0.1589058524173</v>
      </c>
      <c r="C86" s="128">
        <v>0.0009</v>
      </c>
      <c r="D86" s="129">
        <v>0.02971571978019</v>
      </c>
    </row>
    <row r="87" spans="1:11" customHeight="1" ht="15.75">
      <c r="A87" s="126">
        <f>A86+1</f>
        <v>2013</v>
      </c>
      <c r="B87" s="127">
        <v>0.32145085858125</v>
      </c>
      <c r="C87" s="128">
        <v>0.0006</v>
      </c>
      <c r="D87" s="129">
        <v>-0.091045687943473</v>
      </c>
    </row>
    <row r="88" spans="1:11" customHeight="1" ht="15.75">
      <c r="A88" s="126">
        <f>A87+1</f>
        <v>2014</v>
      </c>
      <c r="B88" s="127">
        <v>0.13524421649462</v>
      </c>
      <c r="C88" s="128">
        <v>0.0003</v>
      </c>
      <c r="D88" s="129">
        <v>0.10746180452005</v>
      </c>
    </row>
    <row r="89" spans="1:11" customHeight="1" ht="15.75">
      <c r="A89" s="126">
        <f>A88+1</f>
        <v>2015</v>
      </c>
      <c r="B89" s="127">
        <v>0.013788916411676</v>
      </c>
      <c r="C89" s="128">
        <v>0.0005</v>
      </c>
      <c r="D89" s="129">
        <v>0.012842996709792</v>
      </c>
    </row>
    <row r="90" spans="1:11" customHeight="1" ht="15.75">
      <c r="A90" s="126">
        <f>A89+1</f>
        <v>2016</v>
      </c>
      <c r="B90" s="127">
        <v>0.11773080874798</v>
      </c>
      <c r="C90" s="128">
        <v>0.0032</v>
      </c>
      <c r="D90" s="129">
        <v>0.0069055046987478</v>
      </c>
    </row>
    <row r="91" spans="1:11" customHeight="1" ht="15.75">
      <c r="A91" s="126">
        <f>A90+1</f>
        <v>2017</v>
      </c>
      <c r="B91" s="127">
        <v>0.21605481434499</v>
      </c>
      <c r="C91" s="128">
        <v>0.0093</v>
      </c>
      <c r="D91" s="129">
        <v>0.028017162707789</v>
      </c>
    </row>
    <row r="92" spans="1:11" customHeight="1" ht="15.75">
      <c r="A92" s="126">
        <f>A91+1</f>
        <v>2018</v>
      </c>
      <c r="B92" s="127">
        <v>-0.042321056549011</v>
      </c>
      <c r="C92" s="128">
        <v>0.0194</v>
      </c>
      <c r="D92" s="129">
        <v>-0.00016692385713403</v>
      </c>
    </row>
    <row r="93" spans="1:11" customHeight="1" ht="15.75">
      <c r="A93" s="126">
        <f>A92+1</f>
        <v>2019</v>
      </c>
      <c r="B93" s="127">
        <v>0.3121</v>
      </c>
      <c r="C93" s="128">
        <v>0.0155</v>
      </c>
      <c r="D93" s="129">
        <v>0.0964</v>
      </c>
    </row>
    <row r="94" spans="1:11" customHeight="1" ht="15.75">
      <c r="A94" s="126">
        <f>A93+1</f>
        <v>2020</v>
      </c>
      <c r="B94" s="127">
        <v>0.181</v>
      </c>
      <c r="C94" s="128">
        <v>0.0009</v>
      </c>
      <c r="D94" s="129">
        <v>0.1133</v>
      </c>
    </row>
    <row r="95" spans="1:11" customHeight="1" ht="15.75"/>
    <row r="96" spans="1:11" customHeight="1" ht="15.75"/>
    <row r="97" spans="1:11" customHeight="1" ht="15.75"/>
    <row r="98" spans="1:1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5" sqref="A5"/>
    </sheetView>
  </sheetViews>
  <sheetFormatPr defaultRowHeight="14.4" defaultColWidth="11.42578125" outlineLevelRow="0" outlineLevelCol="0"/>
  <cols>
    <col min="1" max="1" width="23.7109375" customWidth="true" style="0"/>
    <col min="3" max="3" width="28" customWidth="true" style="0"/>
    <col min="5" max="5" width="24.5703125" customWidth="true" style="0"/>
    <col min="7" max="7" width="22.28515625" customWidth="true" style="0"/>
  </cols>
  <sheetData>
    <row r="1" spans="1:7">
      <c r="A1" s="251" t="s">
        <v>248</v>
      </c>
      <c r="B1" s="196"/>
      <c r="C1" s="251" t="s">
        <v>11</v>
      </c>
      <c r="D1" s="196"/>
      <c r="E1" s="251" t="s">
        <v>249</v>
      </c>
      <c r="F1" s="196"/>
      <c r="G1" s="251" t="s">
        <v>250</v>
      </c>
    </row>
    <row r="2" spans="1:7">
      <c r="A2" s="249" t="s">
        <v>251</v>
      </c>
      <c r="C2" s="249">
        <v>1</v>
      </c>
      <c r="E2" s="252" t="s">
        <v>6</v>
      </c>
      <c r="G2" s="249">
        <v>1</v>
      </c>
    </row>
    <row r="3" spans="1:7">
      <c r="A3" s="250" t="s">
        <v>252</v>
      </c>
      <c r="C3" s="250">
        <v>5</v>
      </c>
      <c r="E3" s="248" t="s">
        <v>253</v>
      </c>
      <c r="G3" s="250">
        <v>2</v>
      </c>
    </row>
    <row r="4" spans="1:7">
      <c r="A4" s="246" t="s">
        <v>13</v>
      </c>
      <c r="C4" s="249">
        <v>10</v>
      </c>
      <c r="G4" s="249">
        <v>3</v>
      </c>
    </row>
    <row r="5" spans="1:7">
      <c r="C5" s="250">
        <v>15</v>
      </c>
      <c r="G5" s="250">
        <v>5</v>
      </c>
    </row>
    <row r="6" spans="1:7">
      <c r="C6" s="249">
        <v>20</v>
      </c>
      <c r="G6" s="249">
        <v>7</v>
      </c>
    </row>
    <row r="7" spans="1:7">
      <c r="C7" s="250">
        <v>25</v>
      </c>
      <c r="G7" s="250">
        <v>10</v>
      </c>
    </row>
    <row r="8" spans="1:7">
      <c r="C8" s="246">
        <v>30</v>
      </c>
      <c r="G8" s="249">
        <v>20</v>
      </c>
    </row>
    <row r="9" spans="1:7">
      <c r="G9" s="24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"/>
  <sheetViews>
    <sheetView tabSelected="0" workbookViewId="0" showGridLines="true" showRowColHeaders="1">
      <selection activeCell="J24" sqref="J24"/>
    </sheetView>
  </sheetViews>
  <sheetFormatPr defaultRowHeight="14.4" defaultColWidth="11.42578125" outlineLevelRow="0" outlineLevelCol="0"/>
  <sheetData>
    <row r="1" spans="1:7">
      <c r="A1" s="253" t="s">
        <v>254</v>
      </c>
      <c r="B1" s="253" t="s">
        <v>255</v>
      </c>
      <c r="C1" s="253" t="s">
        <v>256</v>
      </c>
      <c r="D1" s="253" t="s">
        <v>257</v>
      </c>
      <c r="E1" s="253" t="s">
        <v>258</v>
      </c>
      <c r="F1" s="253" t="s">
        <v>259</v>
      </c>
      <c r="G1" s="254" t="s">
        <v>260</v>
      </c>
    </row>
    <row r="2" spans="1:7">
      <c r="A2" s="255" t="s">
        <v>261</v>
      </c>
      <c r="B2" s="256">
        <v>0.2</v>
      </c>
      <c r="C2" s="256">
        <v>0.2</v>
      </c>
      <c r="D2" s="256">
        <v>0.2</v>
      </c>
      <c r="E2" s="256">
        <v>0.2</v>
      </c>
      <c r="F2" s="256">
        <v>0.2</v>
      </c>
      <c r="G2" s="257">
        <v>0.2</v>
      </c>
    </row>
    <row r="3" spans="1:7">
      <c r="A3" s="255" t="s">
        <v>262</v>
      </c>
      <c r="B3" s="256">
        <v>0.15</v>
      </c>
      <c r="C3" s="256">
        <v>0.15</v>
      </c>
      <c r="D3" s="256">
        <v>0.15</v>
      </c>
      <c r="E3" s="256">
        <v>0.15</v>
      </c>
      <c r="F3" s="256">
        <v>0.15</v>
      </c>
      <c r="G3" s="257">
        <v>0.15</v>
      </c>
    </row>
    <row r="4" spans="1:7">
      <c r="A4" s="255" t="s">
        <v>263</v>
      </c>
      <c r="B4" s="256">
        <v>0.26</v>
      </c>
      <c r="C4" s="256">
        <v>0.26</v>
      </c>
      <c r="D4" s="256">
        <v>0.26</v>
      </c>
      <c r="E4" s="256">
        <v>0.26</v>
      </c>
      <c r="F4" s="256">
        <v>0.26</v>
      </c>
      <c r="G4" s="257">
        <v>0.26</v>
      </c>
    </row>
    <row r="5" spans="1:7">
      <c r="A5" s="255" t="s">
        <v>264</v>
      </c>
      <c r="B5" s="256">
        <v>0</v>
      </c>
      <c r="C5" s="256">
        <v>0</v>
      </c>
      <c r="D5" s="256">
        <v>0.1</v>
      </c>
      <c r="E5" s="256">
        <v>0.1</v>
      </c>
      <c r="F5" s="256">
        <v>0.1</v>
      </c>
      <c r="G5" s="257">
        <v>0.1</v>
      </c>
    </row>
    <row r="6" spans="1:7">
      <c r="A6" s="255" t="s">
        <v>265</v>
      </c>
      <c r="B6" s="256">
        <v>0.3</v>
      </c>
      <c r="C6" s="256">
        <v>0.3</v>
      </c>
      <c r="D6" s="256">
        <v>0.3</v>
      </c>
      <c r="E6" s="256">
        <v>0.3</v>
      </c>
      <c r="F6" s="256">
        <v>0.3</v>
      </c>
      <c r="G6" s="257">
        <v>0.3</v>
      </c>
    </row>
    <row r="7" spans="1:7">
      <c r="A7" s="255" t="s">
        <v>266</v>
      </c>
      <c r="B7" s="256">
        <v>0</v>
      </c>
      <c r="C7" s="256">
        <v>0</v>
      </c>
      <c r="D7" s="256">
        <v>0</v>
      </c>
      <c r="E7" s="256">
        <v>0</v>
      </c>
      <c r="F7" s="256">
        <v>0</v>
      </c>
      <c r="G7" s="257">
        <v>0</v>
      </c>
    </row>
    <row r="8" spans="1:7">
      <c r="A8" s="255" t="s">
        <v>267</v>
      </c>
      <c r="B8" s="256">
        <v>0</v>
      </c>
      <c r="C8" s="256">
        <v>0</v>
      </c>
      <c r="D8" s="256">
        <v>0.25</v>
      </c>
      <c r="E8" s="256">
        <v>0.25</v>
      </c>
      <c r="F8" s="256">
        <v>0.25</v>
      </c>
      <c r="G8" s="257">
        <v>0.25</v>
      </c>
    </row>
    <row r="9" spans="1:7">
      <c r="A9" s="255" t="s">
        <v>268</v>
      </c>
      <c r="B9" s="256">
        <v>0.35</v>
      </c>
      <c r="C9" s="256">
        <v>0.35</v>
      </c>
      <c r="D9" s="256">
        <v>0.35</v>
      </c>
      <c r="E9" s="256">
        <v>0.3</v>
      </c>
      <c r="F9" s="256">
        <v>0.3</v>
      </c>
      <c r="G9" s="257">
        <v>0.3</v>
      </c>
    </row>
    <row r="10" spans="1:7">
      <c r="A10" s="255" t="s">
        <v>269</v>
      </c>
      <c r="B10" s="256">
        <v>0.2</v>
      </c>
      <c r="C10" s="256">
        <v>0.2</v>
      </c>
      <c r="D10" s="256">
        <v>0.2</v>
      </c>
      <c r="E10" s="256">
        <v>0.2</v>
      </c>
      <c r="F10" s="256">
        <v>0.2</v>
      </c>
      <c r="G10" s="257">
        <v>0.18</v>
      </c>
    </row>
    <row r="11" spans="1:7">
      <c r="A11" s="255" t="s">
        <v>270</v>
      </c>
      <c r="B11" s="256">
        <v>0.25</v>
      </c>
      <c r="C11" s="256">
        <v>0.25</v>
      </c>
      <c r="D11" s="256">
        <v>0.25</v>
      </c>
      <c r="E11" s="256">
        <v>0.25</v>
      </c>
      <c r="F11" s="256">
        <v>0.25</v>
      </c>
      <c r="G11" s="257">
        <v>0.25</v>
      </c>
    </row>
    <row r="12" spans="1:7">
      <c r="A12" s="255" t="s">
        <v>271</v>
      </c>
      <c r="B12" s="256">
        <v>0.3</v>
      </c>
      <c r="C12" s="256">
        <v>0.3</v>
      </c>
      <c r="D12" s="256">
        <v>0.3</v>
      </c>
      <c r="E12" s="256">
        <v>0.3</v>
      </c>
      <c r="F12" s="256">
        <v>0.3</v>
      </c>
      <c r="G12" s="257">
        <v>0.3</v>
      </c>
    </row>
    <row r="13" spans="1:7">
      <c r="A13" s="255" t="s">
        <v>272</v>
      </c>
      <c r="B13" s="256">
        <v>0.25</v>
      </c>
      <c r="C13" s="256">
        <v>0.25</v>
      </c>
      <c r="D13" s="256">
        <v>0.25</v>
      </c>
      <c r="E13" s="256">
        <v>0.25</v>
      </c>
      <c r="F13" s="256">
        <v>0.25</v>
      </c>
      <c r="G13" s="257">
        <v>0.25</v>
      </c>
    </row>
    <row r="14" spans="1:7">
      <c r="A14" s="255" t="s">
        <v>273</v>
      </c>
      <c r="B14" s="256">
        <v>0</v>
      </c>
      <c r="C14" s="256">
        <v>0</v>
      </c>
      <c r="D14" s="256">
        <v>0.2</v>
      </c>
      <c r="E14" s="256">
        <v>0.2</v>
      </c>
      <c r="F14" s="256">
        <v>0.2</v>
      </c>
      <c r="G14" s="257">
        <v>0.2</v>
      </c>
    </row>
    <row r="15" spans="1:7">
      <c r="A15" s="255" t="s">
        <v>274</v>
      </c>
      <c r="B15" s="256">
        <v>0</v>
      </c>
      <c r="C15" s="256">
        <v>0</v>
      </c>
      <c r="D15" s="256">
        <v>0</v>
      </c>
      <c r="E15" s="256">
        <v>0</v>
      </c>
      <c r="F15" s="256">
        <v>0</v>
      </c>
      <c r="G15" s="257">
        <v>0</v>
      </c>
    </row>
    <row r="16" spans="1:7">
      <c r="A16" s="255" t="s">
        <v>275</v>
      </c>
      <c r="B16" s="256">
        <v>0</v>
      </c>
      <c r="C16" s="256" t="e">
        <f>VLOOKUP($C$6,IR!$A$1:$G$184,6,FALSE)</f>
        <v>#N/A</v>
      </c>
      <c r="D16" s="256">
        <v>0</v>
      </c>
      <c r="E16" s="256">
        <v>0</v>
      </c>
      <c r="F16" s="256">
        <v>0</v>
      </c>
      <c r="G16" s="257">
        <v>0</v>
      </c>
    </row>
    <row r="17" spans="1:7">
      <c r="A17" s="255" t="s">
        <v>276</v>
      </c>
      <c r="B17" s="256">
        <v>0.25</v>
      </c>
      <c r="C17" s="256">
        <v>0.25</v>
      </c>
      <c r="D17" s="256">
        <v>0.25</v>
      </c>
      <c r="E17" s="256">
        <v>0.25</v>
      </c>
      <c r="F17" s="256">
        <v>0.25</v>
      </c>
      <c r="G17" s="257">
        <v>0.25</v>
      </c>
    </row>
    <row r="18" spans="1:7">
      <c r="A18" s="255" t="s">
        <v>277</v>
      </c>
      <c r="B18" s="256">
        <v>0.25</v>
      </c>
      <c r="C18" s="256">
        <v>0.25</v>
      </c>
      <c r="D18" s="256">
        <v>0.25</v>
      </c>
      <c r="E18" s="256">
        <v>0.3</v>
      </c>
      <c r="F18" s="256">
        <v>0.055</v>
      </c>
      <c r="G18" s="257">
        <v>0.055</v>
      </c>
    </row>
    <row r="19" spans="1:7">
      <c r="A19" s="255" t="s">
        <v>278</v>
      </c>
      <c r="B19" s="256">
        <v>0.18</v>
      </c>
      <c r="C19" s="256">
        <v>0.18</v>
      </c>
      <c r="D19" s="256">
        <v>0.18</v>
      </c>
      <c r="E19" s="256">
        <v>0.18</v>
      </c>
      <c r="F19" s="256">
        <v>0.18</v>
      </c>
      <c r="G19" s="257">
        <v>0.18</v>
      </c>
    </row>
    <row r="20" spans="1:7">
      <c r="A20" s="255" t="s">
        <v>279</v>
      </c>
      <c r="B20" s="256">
        <v>0.3399</v>
      </c>
      <c r="C20" s="256">
        <v>0.3399</v>
      </c>
      <c r="D20" s="256">
        <v>0.3399</v>
      </c>
      <c r="E20" s="256">
        <v>0.29</v>
      </c>
      <c r="F20" s="256">
        <v>0.29</v>
      </c>
      <c r="G20" s="257">
        <v>0.29</v>
      </c>
    </row>
    <row r="21" spans="1:7">
      <c r="A21" s="255" t="s">
        <v>280</v>
      </c>
      <c r="B21" s="256">
        <v>0</v>
      </c>
      <c r="C21" s="256">
        <v>0</v>
      </c>
      <c r="D21" s="256">
        <v>0.3</v>
      </c>
      <c r="E21" s="256">
        <v>0.3</v>
      </c>
      <c r="F21" s="256">
        <v>0.3</v>
      </c>
      <c r="G21" s="257">
        <v>0.3</v>
      </c>
    </row>
    <row r="22" spans="1:7">
      <c r="A22" s="255" t="s">
        <v>281</v>
      </c>
      <c r="B22" s="256">
        <v>0</v>
      </c>
      <c r="C22" s="256">
        <v>0</v>
      </c>
      <c r="D22" s="256">
        <v>0</v>
      </c>
      <c r="E22" s="256">
        <v>0</v>
      </c>
      <c r="F22" s="256">
        <v>0</v>
      </c>
      <c r="G22" s="257">
        <v>0</v>
      </c>
    </row>
    <row r="23" spans="1:7">
      <c r="A23" s="255" t="s">
        <v>282</v>
      </c>
      <c r="B23" s="256">
        <v>0.25</v>
      </c>
      <c r="C23" s="256">
        <v>0.25</v>
      </c>
      <c r="D23" s="256">
        <v>0.25</v>
      </c>
      <c r="E23" s="256">
        <v>0.25</v>
      </c>
      <c r="F23" s="256">
        <v>0.25</v>
      </c>
      <c r="G23" s="257">
        <v>0.25</v>
      </c>
    </row>
    <row r="24" spans="1:7">
      <c r="A24" s="255" t="s">
        <v>283</v>
      </c>
      <c r="B24" s="256">
        <v>0</v>
      </c>
      <c r="C24" s="256">
        <v>0</v>
      </c>
      <c r="D24" s="256">
        <v>0.25</v>
      </c>
      <c r="E24" s="256">
        <v>0.25</v>
      </c>
      <c r="F24" s="256">
        <v>0.25</v>
      </c>
      <c r="G24" s="257">
        <v>0.25</v>
      </c>
    </row>
    <row r="25" spans="1:7">
      <c r="A25" s="255" t="s">
        <v>284</v>
      </c>
      <c r="B25" s="256">
        <v>0.1</v>
      </c>
      <c r="C25" s="256">
        <v>0.1</v>
      </c>
      <c r="D25" s="256">
        <v>0.1</v>
      </c>
      <c r="E25" s="256">
        <v>0.1</v>
      </c>
      <c r="F25" s="256">
        <v>0.1</v>
      </c>
      <c r="G25" s="257">
        <v>0.1</v>
      </c>
    </row>
    <row r="26" spans="1:7">
      <c r="A26" s="255" t="s">
        <v>285</v>
      </c>
      <c r="B26" s="256">
        <v>0.22</v>
      </c>
      <c r="C26" s="256">
        <v>0.22</v>
      </c>
      <c r="D26" s="256">
        <v>0.22</v>
      </c>
      <c r="E26" s="256">
        <v>0.22</v>
      </c>
      <c r="F26" s="256">
        <v>0.22</v>
      </c>
      <c r="G26" s="257">
        <v>0.22</v>
      </c>
    </row>
    <row r="27" spans="1:7">
      <c r="A27" s="255" t="s">
        <v>286</v>
      </c>
      <c r="B27" s="256">
        <v>0.34</v>
      </c>
      <c r="C27" s="256">
        <v>0.34</v>
      </c>
      <c r="D27" s="256">
        <v>0.34</v>
      </c>
      <c r="E27" s="256">
        <v>0.34</v>
      </c>
      <c r="F27" s="256">
        <v>0.34</v>
      </c>
      <c r="G27" s="257">
        <v>0.34</v>
      </c>
    </row>
    <row r="28" spans="1:7">
      <c r="A28" s="255" t="s">
        <v>287</v>
      </c>
      <c r="B28" s="256">
        <v>0</v>
      </c>
      <c r="C28" s="256">
        <v>0</v>
      </c>
      <c r="D28" s="256">
        <v>0.185</v>
      </c>
      <c r="E28" s="256">
        <v>0.185</v>
      </c>
      <c r="F28" s="256">
        <v>0.185</v>
      </c>
      <c r="G28" s="257">
        <v>0.185</v>
      </c>
    </row>
    <row r="29" spans="1:7">
      <c r="A29" s="255" t="s">
        <v>288</v>
      </c>
      <c r="B29" s="256">
        <v>0.1</v>
      </c>
      <c r="C29" s="256">
        <v>0.1</v>
      </c>
      <c r="D29" s="256">
        <v>0.1</v>
      </c>
      <c r="E29" s="256">
        <v>0.1</v>
      </c>
      <c r="F29" s="256">
        <v>0.1</v>
      </c>
      <c r="G29" s="257">
        <v>0.1</v>
      </c>
    </row>
    <row r="30" spans="1:7">
      <c r="A30" s="255" t="s">
        <v>289</v>
      </c>
      <c r="B30" s="256">
        <v>0</v>
      </c>
      <c r="C30" s="256">
        <v>0</v>
      </c>
      <c r="D30" s="256">
        <v>0.275</v>
      </c>
      <c r="E30" s="256">
        <v>0.28</v>
      </c>
      <c r="F30" s="256">
        <v>0.28</v>
      </c>
      <c r="G30" s="257">
        <v>0.28</v>
      </c>
    </row>
    <row r="31" spans="1:7">
      <c r="A31" s="255" t="s">
        <v>290</v>
      </c>
      <c r="B31" s="256">
        <v>0</v>
      </c>
      <c r="C31" s="256">
        <v>0</v>
      </c>
      <c r="D31" s="256">
        <v>0.3</v>
      </c>
      <c r="E31" s="256">
        <v>0.3</v>
      </c>
      <c r="F31" s="256">
        <v>0.3</v>
      </c>
      <c r="G31" s="257">
        <v>0.3</v>
      </c>
    </row>
    <row r="32" spans="1:7">
      <c r="A32" s="255" t="s">
        <v>291</v>
      </c>
      <c r="B32" s="256">
        <v>0.2</v>
      </c>
      <c r="C32" s="256">
        <v>0.2</v>
      </c>
      <c r="D32" s="256">
        <v>0.2</v>
      </c>
      <c r="E32" s="256">
        <v>0.2</v>
      </c>
      <c r="F32" s="256">
        <v>0.2</v>
      </c>
      <c r="G32" s="257">
        <v>0.2</v>
      </c>
    </row>
    <row r="33" spans="1:7">
      <c r="A33" s="255" t="s">
        <v>292</v>
      </c>
      <c r="B33" s="256">
        <v>0.33</v>
      </c>
      <c r="C33" s="256">
        <v>0.33</v>
      </c>
      <c r="D33" s="256">
        <v>0.33</v>
      </c>
      <c r="E33" s="256">
        <v>0.33</v>
      </c>
      <c r="F33" s="256">
        <v>0.33</v>
      </c>
      <c r="G33" s="257">
        <v>0.33</v>
      </c>
    </row>
    <row r="34" spans="1:7">
      <c r="A34" s="255" t="s">
        <v>293</v>
      </c>
      <c r="B34" s="256">
        <v>0.265</v>
      </c>
      <c r="C34" s="256">
        <v>0.265</v>
      </c>
      <c r="D34" s="256">
        <v>0.265</v>
      </c>
      <c r="E34" s="256">
        <v>0.265</v>
      </c>
      <c r="F34" s="256">
        <v>0.265</v>
      </c>
      <c r="G34" s="257">
        <v>0.265</v>
      </c>
    </row>
    <row r="35" spans="1:7">
      <c r="A35" s="255" t="s">
        <v>294</v>
      </c>
      <c r="B35" s="256">
        <v>0</v>
      </c>
      <c r="C35" s="256">
        <v>0</v>
      </c>
      <c r="D35" s="256">
        <v>0</v>
      </c>
      <c r="E35" s="256">
        <v>0</v>
      </c>
      <c r="F35" s="256">
        <v>0</v>
      </c>
      <c r="G35" s="257">
        <v>0</v>
      </c>
    </row>
    <row r="36" spans="1:7">
      <c r="A36" s="255" t="s">
        <v>295</v>
      </c>
      <c r="B36" s="256">
        <v>0.24</v>
      </c>
      <c r="C36" s="256">
        <v>0.24</v>
      </c>
      <c r="D36" s="256">
        <v>0.255</v>
      </c>
      <c r="E36" s="256">
        <v>0.26</v>
      </c>
      <c r="F36" s="256">
        <v>0.27</v>
      </c>
      <c r="G36" s="257">
        <v>0.27</v>
      </c>
    </row>
    <row r="37" spans="1:7">
      <c r="A37" s="255" t="s">
        <v>296</v>
      </c>
      <c r="B37" s="256">
        <v>0.25</v>
      </c>
      <c r="C37" s="256">
        <v>0.25</v>
      </c>
      <c r="D37" s="256">
        <v>0.25</v>
      </c>
      <c r="E37" s="256">
        <v>0.25</v>
      </c>
      <c r="F37" s="256">
        <v>0.25</v>
      </c>
      <c r="G37" s="257">
        <v>0.25</v>
      </c>
    </row>
    <row r="38" spans="1:7">
      <c r="A38" s="255" t="s">
        <v>297</v>
      </c>
      <c r="B38" s="256">
        <v>0.25</v>
      </c>
      <c r="C38" s="256">
        <v>0.25</v>
      </c>
      <c r="D38" s="256">
        <v>0.34</v>
      </c>
      <c r="E38" s="256">
        <v>0.33</v>
      </c>
      <c r="F38" s="256">
        <v>0.33</v>
      </c>
      <c r="G38" s="257">
        <v>0.32</v>
      </c>
    </row>
    <row r="39" spans="1:7">
      <c r="A39" s="255" t="s">
        <v>298</v>
      </c>
      <c r="B39" s="256">
        <v>0</v>
      </c>
      <c r="C39" s="256">
        <v>0</v>
      </c>
      <c r="D39" s="256">
        <v>0</v>
      </c>
      <c r="E39" s="256">
        <v>0</v>
      </c>
      <c r="F39" s="256">
        <v>0</v>
      </c>
      <c r="G39" s="257">
        <v>0.3</v>
      </c>
    </row>
    <row r="40" spans="1:7">
      <c r="A40" s="255" t="s">
        <v>299</v>
      </c>
      <c r="B40" s="256">
        <v>0</v>
      </c>
      <c r="C40" s="256">
        <v>0</v>
      </c>
      <c r="D40" s="256">
        <v>0.35</v>
      </c>
      <c r="E40" s="256">
        <v>0.35</v>
      </c>
      <c r="F40" s="256">
        <v>0.35</v>
      </c>
      <c r="G40" s="257">
        <v>0.35</v>
      </c>
    </row>
    <row r="41" spans="1:7">
      <c r="A41" s="255" t="s">
        <v>300</v>
      </c>
      <c r="B41" s="256">
        <v>0.3</v>
      </c>
      <c r="C41" s="256">
        <v>0.3</v>
      </c>
      <c r="D41" s="256">
        <v>0.3</v>
      </c>
      <c r="E41" s="256">
        <v>0.3</v>
      </c>
      <c r="F41" s="256">
        <v>0.3</v>
      </c>
      <c r="G41" s="257">
        <v>0.3</v>
      </c>
    </row>
    <row r="42" spans="1:7">
      <c r="A42" s="255" t="s">
        <v>301</v>
      </c>
      <c r="B42" s="256">
        <v>0.2</v>
      </c>
      <c r="C42" s="256">
        <v>0.2</v>
      </c>
      <c r="D42" s="256">
        <v>0.2</v>
      </c>
      <c r="E42" s="256">
        <v>0.18</v>
      </c>
      <c r="F42" s="256">
        <v>0.18</v>
      </c>
      <c r="G42" s="257">
        <v>0.18</v>
      </c>
    </row>
    <row r="43" spans="1:7">
      <c r="A43" s="255" t="s">
        <v>302</v>
      </c>
      <c r="B43" s="256">
        <v>0.22</v>
      </c>
      <c r="C43" s="256">
        <v>0.22</v>
      </c>
      <c r="D43" s="256">
        <v>0.22</v>
      </c>
      <c r="E43" s="256">
        <v>0.22</v>
      </c>
      <c r="F43" s="256">
        <v>0.22</v>
      </c>
      <c r="G43" s="257">
        <v>0.22</v>
      </c>
    </row>
    <row r="44" spans="1:7">
      <c r="A44" s="255" t="s">
        <v>303</v>
      </c>
      <c r="B44" s="256">
        <v>0.125</v>
      </c>
      <c r="C44" s="256">
        <v>0.125</v>
      </c>
      <c r="D44" s="256">
        <v>0.125</v>
      </c>
      <c r="E44" s="256">
        <v>0.125</v>
      </c>
      <c r="F44" s="256">
        <v>0.125</v>
      </c>
      <c r="G44" s="257">
        <v>0.125</v>
      </c>
    </row>
    <row r="45" spans="1:7">
      <c r="A45" s="255" t="s">
        <v>304</v>
      </c>
      <c r="B45" s="256">
        <v>0.19</v>
      </c>
      <c r="C45" s="256">
        <v>0.19</v>
      </c>
      <c r="D45" s="256">
        <v>0.19</v>
      </c>
      <c r="E45" s="256">
        <v>0.19</v>
      </c>
      <c r="F45" s="256">
        <v>0.19</v>
      </c>
      <c r="G45" s="257">
        <v>0.19</v>
      </c>
    </row>
    <row r="46" spans="1:7">
      <c r="A46" s="255" t="s">
        <v>305</v>
      </c>
      <c r="B46" s="256">
        <v>0.22</v>
      </c>
      <c r="C46" s="256">
        <v>0.22</v>
      </c>
      <c r="D46" s="256">
        <v>0.22</v>
      </c>
      <c r="E46" s="256">
        <v>0.22</v>
      </c>
      <c r="F46" s="256">
        <v>0.22</v>
      </c>
      <c r="G46" s="257">
        <v>0.22</v>
      </c>
    </row>
    <row r="47" spans="1:7">
      <c r="A47" s="255" t="s">
        <v>306</v>
      </c>
      <c r="B47" s="256">
        <v>0</v>
      </c>
      <c r="C47" s="256">
        <v>0</v>
      </c>
      <c r="D47" s="256">
        <v>0.25</v>
      </c>
      <c r="E47" s="256">
        <v>0.25</v>
      </c>
      <c r="F47" s="256">
        <v>0.25</v>
      </c>
      <c r="G47" s="257">
        <v>0.25</v>
      </c>
    </row>
    <row r="48" spans="1:7">
      <c r="A48" s="255" t="s">
        <v>307</v>
      </c>
      <c r="B48" s="256">
        <v>0</v>
      </c>
      <c r="C48" s="256">
        <v>0</v>
      </c>
      <c r="D48" s="256">
        <v>0.25</v>
      </c>
      <c r="E48" s="256">
        <v>0.25</v>
      </c>
      <c r="F48" s="256">
        <v>0.25</v>
      </c>
      <c r="G48" s="257">
        <v>0.25</v>
      </c>
    </row>
    <row r="49" spans="1:7">
      <c r="A49" s="255" t="s">
        <v>308</v>
      </c>
      <c r="B49" s="256">
        <v>0.27</v>
      </c>
      <c r="C49" s="256">
        <v>0.27</v>
      </c>
      <c r="D49" s="256">
        <v>0.27</v>
      </c>
      <c r="E49" s="256">
        <v>0.27</v>
      </c>
      <c r="F49" s="256">
        <v>0.27</v>
      </c>
      <c r="G49" s="257">
        <v>0.27</v>
      </c>
    </row>
    <row r="50" spans="1:7">
      <c r="A50" s="255" t="s">
        <v>309</v>
      </c>
      <c r="B50" s="256">
        <v>0.22</v>
      </c>
      <c r="C50" s="256">
        <v>0.22</v>
      </c>
      <c r="D50" s="256">
        <v>0.22</v>
      </c>
      <c r="E50" s="256">
        <v>0.25</v>
      </c>
      <c r="F50" s="256">
        <v>0.25</v>
      </c>
      <c r="G50" s="257">
        <v>0.25</v>
      </c>
    </row>
    <row r="51" spans="1:7">
      <c r="A51" s="255" t="s">
        <v>310</v>
      </c>
      <c r="B51" s="256">
        <v>0.225</v>
      </c>
      <c r="C51" s="256">
        <v>0.225</v>
      </c>
      <c r="D51" s="256">
        <v>0.225</v>
      </c>
      <c r="E51" s="256">
        <v>0.23</v>
      </c>
      <c r="F51" s="256">
        <v>0.225</v>
      </c>
      <c r="G51" s="257">
        <v>0.225</v>
      </c>
    </row>
    <row r="52" spans="1:7">
      <c r="A52" s="255" t="s">
        <v>311</v>
      </c>
      <c r="B52" s="256">
        <v>0.3</v>
      </c>
      <c r="C52" s="256">
        <v>0.3</v>
      </c>
      <c r="D52" s="256">
        <v>0.3</v>
      </c>
      <c r="E52" s="256">
        <v>0.3</v>
      </c>
      <c r="F52" s="256">
        <v>0.3</v>
      </c>
      <c r="G52" s="257">
        <v>0.3</v>
      </c>
    </row>
    <row r="53" spans="1:7">
      <c r="A53" s="255" t="s">
        <v>312</v>
      </c>
      <c r="B53" s="256">
        <v>0.2</v>
      </c>
      <c r="C53" s="256">
        <v>0.2</v>
      </c>
      <c r="D53" s="256">
        <v>0.2</v>
      </c>
      <c r="E53" s="256">
        <v>0.2</v>
      </c>
      <c r="F53" s="256">
        <v>0.2</v>
      </c>
      <c r="G53" s="257">
        <v>0.2</v>
      </c>
    </row>
    <row r="54" spans="1:7">
      <c r="A54" s="255" t="s">
        <v>313</v>
      </c>
      <c r="B54" s="256">
        <v>0</v>
      </c>
      <c r="C54" s="256">
        <v>0</v>
      </c>
      <c r="D54" s="256">
        <v>0.3</v>
      </c>
      <c r="E54" s="256">
        <v>0.3</v>
      </c>
      <c r="F54" s="256">
        <v>0.3</v>
      </c>
      <c r="G54" s="257">
        <v>0.3</v>
      </c>
    </row>
    <row r="55" spans="1:7">
      <c r="A55" s="255" t="s">
        <v>314</v>
      </c>
      <c r="B55" s="256">
        <v>0.2</v>
      </c>
      <c r="C55" s="256">
        <v>0.2</v>
      </c>
      <c r="D55" s="256">
        <v>0.2</v>
      </c>
      <c r="E55" s="256">
        <v>0.2</v>
      </c>
      <c r="F55" s="256">
        <v>0.2</v>
      </c>
      <c r="G55" s="257">
        <v>0.2</v>
      </c>
    </row>
    <row r="56" spans="1:7">
      <c r="A56" s="255" t="s">
        <v>315</v>
      </c>
      <c r="B56" s="256">
        <v>0.2</v>
      </c>
      <c r="C56" s="256">
        <v>0.2</v>
      </c>
      <c r="D56" s="256">
        <v>0.2</v>
      </c>
      <c r="E56" s="256">
        <v>0.2</v>
      </c>
      <c r="F56" s="256">
        <v>0.2</v>
      </c>
      <c r="G56" s="257">
        <v>0.2</v>
      </c>
    </row>
    <row r="57" spans="1:7">
      <c r="A57" s="255" t="s">
        <v>316</v>
      </c>
      <c r="B57" s="256">
        <v>0.3333</v>
      </c>
      <c r="C57" s="256">
        <v>0.333</v>
      </c>
      <c r="D57" s="256">
        <v>0.3333</v>
      </c>
      <c r="E57" s="256">
        <v>0.33</v>
      </c>
      <c r="F57" s="256">
        <v>0.31</v>
      </c>
      <c r="G57" s="257">
        <v>0.28</v>
      </c>
    </row>
    <row r="58" spans="1:7">
      <c r="A58" s="255" t="s">
        <v>317</v>
      </c>
      <c r="B58" s="256">
        <v>0</v>
      </c>
      <c r="C58" s="256">
        <v>0</v>
      </c>
      <c r="D58" s="256">
        <v>0.3</v>
      </c>
      <c r="E58" s="256">
        <v>0.3</v>
      </c>
      <c r="F58" s="256">
        <v>0.3</v>
      </c>
      <c r="G58" s="257">
        <v>0.3</v>
      </c>
    </row>
    <row r="59" spans="1:7">
      <c r="A59" s="255" t="s">
        <v>318</v>
      </c>
      <c r="B59" s="256">
        <v>0</v>
      </c>
      <c r="C59" s="256">
        <v>0</v>
      </c>
      <c r="D59" s="256">
        <v>0.31</v>
      </c>
      <c r="E59" s="256">
        <v>0.31</v>
      </c>
      <c r="F59" s="256">
        <v>0.31</v>
      </c>
      <c r="G59" s="257">
        <v>0.31</v>
      </c>
    </row>
    <row r="60" spans="1:7">
      <c r="A60" s="255" t="s">
        <v>319</v>
      </c>
      <c r="B60" s="256">
        <v>0.15</v>
      </c>
      <c r="C60" s="256">
        <v>0.15</v>
      </c>
      <c r="D60" s="256">
        <v>0.15</v>
      </c>
      <c r="E60" s="256">
        <v>0.15</v>
      </c>
      <c r="F60" s="256">
        <v>0.15</v>
      </c>
      <c r="G60" s="257">
        <v>0.15</v>
      </c>
    </row>
    <row r="61" spans="1:7">
      <c r="A61" s="255" t="s">
        <v>320</v>
      </c>
      <c r="B61" s="256">
        <v>0.2972</v>
      </c>
      <c r="C61" s="256">
        <v>0.2972</v>
      </c>
      <c r="D61" s="256">
        <v>0.2979</v>
      </c>
      <c r="E61" s="256">
        <v>0.3</v>
      </c>
      <c r="F61" s="256">
        <v>0.3</v>
      </c>
      <c r="G61" s="257">
        <v>0.3</v>
      </c>
    </row>
    <row r="62" spans="1:7">
      <c r="A62" s="255" t="s">
        <v>321</v>
      </c>
      <c r="B62" s="256">
        <v>0.25</v>
      </c>
      <c r="C62" s="256">
        <v>0.25</v>
      </c>
      <c r="D62" s="256">
        <v>0.25</v>
      </c>
      <c r="E62" s="256">
        <v>0.25</v>
      </c>
      <c r="F62" s="256">
        <v>0.25</v>
      </c>
      <c r="G62" s="257">
        <v>0.25</v>
      </c>
    </row>
    <row r="63" spans="1:7">
      <c r="A63" s="255" t="s">
        <v>322</v>
      </c>
      <c r="B63" s="256">
        <v>0.1</v>
      </c>
      <c r="C63" s="256">
        <v>0.1</v>
      </c>
      <c r="D63" s="256">
        <v>0.1</v>
      </c>
      <c r="E63" s="256">
        <v>0.1</v>
      </c>
      <c r="F63" s="256">
        <v>0.1</v>
      </c>
      <c r="G63" s="257">
        <v>0.1</v>
      </c>
    </row>
    <row r="64" spans="1:7">
      <c r="A64" s="255" t="s">
        <v>323</v>
      </c>
      <c r="B64" s="256">
        <v>0.29</v>
      </c>
      <c r="C64" s="256">
        <v>0.29</v>
      </c>
      <c r="D64" s="256">
        <v>0.29</v>
      </c>
      <c r="E64" s="256">
        <v>0.29</v>
      </c>
      <c r="F64" s="256">
        <v>0.28</v>
      </c>
      <c r="G64" s="257">
        <v>0.24</v>
      </c>
    </row>
    <row r="65" spans="1:7">
      <c r="A65" s="255" t="s">
        <v>324</v>
      </c>
      <c r="B65" s="256">
        <v>0</v>
      </c>
      <c r="C65" s="256">
        <v>0</v>
      </c>
      <c r="D65" s="256">
        <v>0.3</v>
      </c>
      <c r="E65" s="256">
        <v>0.3</v>
      </c>
      <c r="F65" s="256">
        <v>0.28</v>
      </c>
      <c r="G65" s="257">
        <v>0.28</v>
      </c>
    </row>
    <row r="66" spans="1:7">
      <c r="A66" s="255" t="s">
        <v>325</v>
      </c>
      <c r="B66" s="256">
        <v>0.25</v>
      </c>
      <c r="C66" s="256">
        <v>0.25</v>
      </c>
      <c r="D66" s="256">
        <v>0.25</v>
      </c>
      <c r="E66" s="256">
        <v>0.25</v>
      </c>
      <c r="F66" s="256">
        <v>0.25</v>
      </c>
      <c r="G66" s="257">
        <v>0.25</v>
      </c>
    </row>
    <row r="67" spans="1:7">
      <c r="A67" s="255" t="s">
        <v>326</v>
      </c>
      <c r="B67" s="256">
        <v>0</v>
      </c>
      <c r="C67" s="256">
        <v>0</v>
      </c>
      <c r="D67" s="256">
        <v>0</v>
      </c>
      <c r="E67" s="256">
        <v>0</v>
      </c>
      <c r="F67" s="256">
        <v>0</v>
      </c>
      <c r="G67" s="257">
        <v>0</v>
      </c>
    </row>
    <row r="68" spans="1:7">
      <c r="A68" s="255" t="s">
        <v>327</v>
      </c>
      <c r="B68" s="256">
        <v>0.3</v>
      </c>
      <c r="C68" s="256">
        <v>0.3</v>
      </c>
      <c r="D68" s="256">
        <v>0.25</v>
      </c>
      <c r="E68" s="256">
        <v>0.25</v>
      </c>
      <c r="F68" s="256">
        <v>0.25</v>
      </c>
      <c r="G68" s="257">
        <v>0.25</v>
      </c>
    </row>
    <row r="69" spans="1:7">
      <c r="A69" s="255" t="s">
        <v>328</v>
      </c>
      <c r="B69" s="256">
        <v>0.165</v>
      </c>
      <c r="C69" s="256">
        <v>0.165</v>
      </c>
      <c r="D69" s="256">
        <v>0.165</v>
      </c>
      <c r="E69" s="256">
        <v>0.165</v>
      </c>
      <c r="F69" s="256">
        <v>0.165</v>
      </c>
      <c r="G69" s="257">
        <v>0.165</v>
      </c>
    </row>
    <row r="70" spans="1:7">
      <c r="A70" s="255" t="s">
        <v>329</v>
      </c>
      <c r="B70" s="256">
        <v>0.19</v>
      </c>
      <c r="C70" s="256">
        <v>0.19</v>
      </c>
      <c r="D70" s="256">
        <v>0.09</v>
      </c>
      <c r="E70" s="256">
        <v>0.09</v>
      </c>
      <c r="F70" s="256">
        <v>0.09</v>
      </c>
      <c r="G70" s="257">
        <v>0.09</v>
      </c>
    </row>
    <row r="71" spans="1:7">
      <c r="A71" s="255" t="s">
        <v>330</v>
      </c>
      <c r="B71" s="256">
        <v>0.2</v>
      </c>
      <c r="C71" s="256">
        <v>0.2</v>
      </c>
      <c r="D71" s="256">
        <v>0.2</v>
      </c>
      <c r="E71" s="256">
        <v>0.2</v>
      </c>
      <c r="F71" s="256">
        <v>0.2</v>
      </c>
      <c r="G71" s="257">
        <v>0.2</v>
      </c>
    </row>
    <row r="72" spans="1:7">
      <c r="A72" s="255" t="s">
        <v>331</v>
      </c>
      <c r="B72" s="256">
        <v>0.3461</v>
      </c>
      <c r="C72" s="256">
        <v>0.3461</v>
      </c>
      <c r="D72" s="256">
        <v>0.3461</v>
      </c>
      <c r="E72" s="256">
        <v>0.35</v>
      </c>
      <c r="F72" s="256">
        <v>0.3</v>
      </c>
      <c r="G72" s="257">
        <v>0.3</v>
      </c>
    </row>
    <row r="73" spans="1:7">
      <c r="A73" s="255" t="s">
        <v>332</v>
      </c>
      <c r="B73" s="256">
        <v>0.25</v>
      </c>
      <c r="C73" s="256">
        <v>0.25</v>
      </c>
      <c r="D73" s="256">
        <v>0.25</v>
      </c>
      <c r="E73" s="256">
        <v>0.25</v>
      </c>
      <c r="F73" s="256">
        <v>0.25</v>
      </c>
      <c r="G73" s="257">
        <v>0.25</v>
      </c>
    </row>
    <row r="74" spans="1:7">
      <c r="A74" s="255" t="s">
        <v>333</v>
      </c>
      <c r="B74" s="256">
        <v>0.15</v>
      </c>
      <c r="C74" s="256">
        <v>0.15</v>
      </c>
      <c r="D74" s="256">
        <v>0.15</v>
      </c>
      <c r="E74" s="256">
        <v>0.15</v>
      </c>
      <c r="F74" s="256">
        <v>0.15</v>
      </c>
      <c r="G74" s="257">
        <v>0.15</v>
      </c>
    </row>
    <row r="75" spans="1:7">
      <c r="A75" s="255" t="s">
        <v>334</v>
      </c>
      <c r="B75" s="256">
        <v>0.125</v>
      </c>
      <c r="C75" s="256">
        <v>0.125</v>
      </c>
      <c r="D75" s="256">
        <v>0.125</v>
      </c>
      <c r="E75" s="256">
        <v>0.125</v>
      </c>
      <c r="F75" s="256">
        <v>0.125</v>
      </c>
      <c r="G75" s="257">
        <v>0.125</v>
      </c>
    </row>
    <row r="76" spans="1:7">
      <c r="A76" s="255" t="s">
        <v>335</v>
      </c>
      <c r="B76" s="256">
        <v>0</v>
      </c>
      <c r="C76" s="256">
        <v>0</v>
      </c>
      <c r="D76" s="256">
        <v>0</v>
      </c>
      <c r="E76" s="256">
        <v>0</v>
      </c>
      <c r="F76" s="256">
        <v>0</v>
      </c>
      <c r="G76" s="257">
        <v>0</v>
      </c>
    </row>
    <row r="77" spans="1:7">
      <c r="A77" s="255" t="s">
        <v>336</v>
      </c>
      <c r="B77" s="256">
        <v>0.25</v>
      </c>
      <c r="C77" s="256">
        <v>0.25</v>
      </c>
      <c r="D77" s="256">
        <v>0.24</v>
      </c>
      <c r="E77" s="256">
        <v>0.23</v>
      </c>
      <c r="F77" s="256">
        <v>0.23</v>
      </c>
      <c r="G77" s="257">
        <v>0.23</v>
      </c>
    </row>
    <row r="78" spans="1:7">
      <c r="A78" s="255" t="s">
        <v>337</v>
      </c>
      <c r="B78" s="256">
        <v>0.314</v>
      </c>
      <c r="C78" s="256">
        <v>0.314</v>
      </c>
      <c r="D78" s="256">
        <v>0.24</v>
      </c>
      <c r="E78" s="256">
        <v>0.24</v>
      </c>
      <c r="F78" s="256">
        <v>0.24</v>
      </c>
      <c r="G78" s="257">
        <v>0.24</v>
      </c>
    </row>
    <row r="79" spans="1:7">
      <c r="A79" s="255" t="s">
        <v>338</v>
      </c>
      <c r="B79" s="256">
        <v>0</v>
      </c>
      <c r="C79" s="256">
        <v>0</v>
      </c>
      <c r="D79" s="256">
        <v>0.25</v>
      </c>
      <c r="E79" s="256">
        <v>0.25</v>
      </c>
      <c r="F79" s="256">
        <v>0.25</v>
      </c>
      <c r="G79" s="257">
        <v>0.25</v>
      </c>
    </row>
    <row r="80" spans="1:7">
      <c r="A80" s="255" t="s">
        <v>339</v>
      </c>
      <c r="B80" s="256">
        <v>0.25</v>
      </c>
      <c r="C80" s="256">
        <v>0.25</v>
      </c>
      <c r="D80" s="256">
        <v>0.25</v>
      </c>
      <c r="E80" s="256">
        <v>0.25</v>
      </c>
      <c r="F80" s="256">
        <v>0.25</v>
      </c>
      <c r="G80" s="257">
        <v>0.25</v>
      </c>
    </row>
    <row r="81" spans="1:7">
      <c r="A81" s="255" t="s">
        <v>340</v>
      </c>
      <c r="B81" s="256">
        <v>0.3386</v>
      </c>
      <c r="C81" s="256">
        <v>0.3086</v>
      </c>
      <c r="D81" s="256">
        <v>0.3086</v>
      </c>
      <c r="E81" s="256">
        <v>0.3086</v>
      </c>
      <c r="F81" s="256">
        <v>0.3062</v>
      </c>
      <c r="G81" s="257">
        <v>0.3062</v>
      </c>
    </row>
    <row r="82" spans="1:7">
      <c r="A82" s="255" t="s">
        <v>341</v>
      </c>
      <c r="B82" s="256">
        <v>0.2</v>
      </c>
      <c r="C82" s="256">
        <v>0.2</v>
      </c>
      <c r="D82" s="256">
        <v>0.2</v>
      </c>
      <c r="E82" s="256">
        <v>0.2</v>
      </c>
      <c r="F82" s="256">
        <v>0</v>
      </c>
      <c r="G82" s="257">
        <v>0</v>
      </c>
    </row>
    <row r="83" spans="1:7">
      <c r="A83" s="255" t="s">
        <v>342</v>
      </c>
      <c r="B83" s="256">
        <v>0.2</v>
      </c>
      <c r="C83" s="256">
        <v>0.2</v>
      </c>
      <c r="D83" s="256">
        <v>0.2</v>
      </c>
      <c r="E83" s="256">
        <v>0.2</v>
      </c>
      <c r="F83" s="256">
        <v>0.2</v>
      </c>
      <c r="G83" s="257">
        <v>0.2</v>
      </c>
    </row>
    <row r="84" spans="1:7">
      <c r="A84" s="255" t="s">
        <v>343</v>
      </c>
      <c r="B84" s="256">
        <v>0.2</v>
      </c>
      <c r="C84" s="256">
        <v>0.2</v>
      </c>
      <c r="D84" s="256">
        <v>0.2</v>
      </c>
      <c r="E84" s="256">
        <v>0.2</v>
      </c>
      <c r="F84" s="256">
        <v>0.2</v>
      </c>
      <c r="G84" s="257">
        <v>0.2</v>
      </c>
    </row>
    <row r="85" spans="1:7">
      <c r="A85" s="255" t="s">
        <v>344</v>
      </c>
      <c r="B85" s="256">
        <v>0.3</v>
      </c>
      <c r="C85" s="256">
        <v>0.3</v>
      </c>
      <c r="D85" s="256">
        <v>0.3</v>
      </c>
      <c r="E85" s="256">
        <v>0.3</v>
      </c>
      <c r="F85" s="256">
        <v>0.3</v>
      </c>
      <c r="G85" s="257">
        <v>0.3</v>
      </c>
    </row>
    <row r="86" spans="1:7">
      <c r="A86" s="255" t="s">
        <v>345</v>
      </c>
      <c r="B86" s="256">
        <v>0.242</v>
      </c>
      <c r="C86" s="256">
        <v>0.242</v>
      </c>
      <c r="D86" s="256">
        <v>0.22</v>
      </c>
      <c r="E86" s="256">
        <v>0.25</v>
      </c>
      <c r="F86" s="256">
        <v>0.25</v>
      </c>
      <c r="G86" s="257">
        <v>0.25</v>
      </c>
    </row>
    <row r="87" spans="1:7">
      <c r="A87" s="255" t="s">
        <v>346</v>
      </c>
      <c r="B87" s="256">
        <v>0.15</v>
      </c>
      <c r="C87" s="256">
        <v>0.15</v>
      </c>
      <c r="D87" s="256">
        <v>0.15</v>
      </c>
      <c r="E87" s="256">
        <v>0.15</v>
      </c>
      <c r="F87" s="256">
        <v>0.15</v>
      </c>
      <c r="G87" s="257">
        <v>0.15</v>
      </c>
    </row>
    <row r="88" spans="1:7">
      <c r="A88" s="255" t="s">
        <v>347</v>
      </c>
      <c r="B88" s="256">
        <v>0</v>
      </c>
      <c r="C88" s="256">
        <v>0</v>
      </c>
      <c r="D88" s="256">
        <v>0.1</v>
      </c>
      <c r="E88" s="256">
        <v>0.1</v>
      </c>
      <c r="F88" s="256">
        <v>0.1</v>
      </c>
      <c r="G88" s="257">
        <v>0.1</v>
      </c>
    </row>
    <row r="89" spans="1:7">
      <c r="A89" s="255" t="s">
        <v>348</v>
      </c>
      <c r="B89" s="256">
        <v>0.15</v>
      </c>
      <c r="C89" s="256">
        <v>0.15</v>
      </c>
      <c r="D89" s="256">
        <v>0.15</v>
      </c>
      <c r="E89" s="256">
        <v>0.2</v>
      </c>
      <c r="F89" s="256">
        <v>0.2</v>
      </c>
      <c r="G89" s="257">
        <v>0.2</v>
      </c>
    </row>
    <row r="90" spans="1:7">
      <c r="A90" s="255" t="s">
        <v>349</v>
      </c>
      <c r="B90" s="256">
        <v>0.15</v>
      </c>
      <c r="C90" s="256">
        <v>0.15</v>
      </c>
      <c r="D90" s="256">
        <v>0.15</v>
      </c>
      <c r="E90" s="256">
        <v>0.15</v>
      </c>
      <c r="F90" s="256">
        <v>0.17</v>
      </c>
      <c r="G90" s="257">
        <v>0.17</v>
      </c>
    </row>
    <row r="91" spans="1:7">
      <c r="A91" s="255" t="s">
        <v>350</v>
      </c>
      <c r="B91" s="256">
        <v>0.2</v>
      </c>
      <c r="C91" s="256">
        <v>0.2</v>
      </c>
      <c r="D91" s="256">
        <v>0.2</v>
      </c>
      <c r="E91" s="256">
        <v>0.2</v>
      </c>
      <c r="F91" s="256">
        <v>0.2</v>
      </c>
      <c r="G91" s="257">
        <v>0.2</v>
      </c>
    </row>
    <row r="92" spans="1:7">
      <c r="A92" s="255" t="s">
        <v>351</v>
      </c>
      <c r="B92" s="256">
        <v>0.125</v>
      </c>
      <c r="C92" s="256">
        <v>0.125</v>
      </c>
      <c r="D92" s="256">
        <v>0.125</v>
      </c>
      <c r="E92" s="256">
        <v>0.125</v>
      </c>
      <c r="F92" s="256">
        <v>0.125</v>
      </c>
      <c r="G92" s="257">
        <v>0.125</v>
      </c>
    </row>
    <row r="93" spans="1:7">
      <c r="A93" s="255" t="s">
        <v>352</v>
      </c>
      <c r="B93" s="256">
        <v>0.15</v>
      </c>
      <c r="C93" s="256">
        <v>0.15</v>
      </c>
      <c r="D93" s="256">
        <v>0.15</v>
      </c>
      <c r="E93" s="256">
        <v>0.15</v>
      </c>
      <c r="F93" s="256">
        <v>0.15</v>
      </c>
      <c r="G93" s="257">
        <v>0.15</v>
      </c>
    </row>
    <row r="94" spans="1:7">
      <c r="A94" s="255" t="s">
        <v>353</v>
      </c>
      <c r="B94" s="256">
        <v>0.2922</v>
      </c>
      <c r="C94" s="256">
        <v>0.2922</v>
      </c>
      <c r="D94" s="256">
        <v>0.2708</v>
      </c>
      <c r="E94" s="256">
        <v>0.2601</v>
      </c>
      <c r="F94" s="256">
        <v>0.2494</v>
      </c>
      <c r="G94" s="257">
        <v>0.2494</v>
      </c>
    </row>
    <row r="95" spans="1:7">
      <c r="A95" s="255" t="s">
        <v>354</v>
      </c>
      <c r="B95" s="256">
        <v>0.12</v>
      </c>
      <c r="C95" s="256">
        <v>0.12</v>
      </c>
      <c r="D95" s="256">
        <v>0.12</v>
      </c>
      <c r="E95" s="256">
        <v>0.12</v>
      </c>
      <c r="F95" s="256">
        <v>0.12</v>
      </c>
      <c r="G95" s="257">
        <v>0.12</v>
      </c>
    </row>
    <row r="96" spans="1:7">
      <c r="A96" s="255" t="s">
        <v>355</v>
      </c>
      <c r="B96" s="256">
        <v>0.1</v>
      </c>
      <c r="C96" s="256">
        <v>0.1</v>
      </c>
      <c r="D96" s="256">
        <v>0.1</v>
      </c>
      <c r="E96" s="256">
        <v>0.1</v>
      </c>
      <c r="F96" s="256">
        <v>0.1</v>
      </c>
      <c r="G96" s="257">
        <v>0.1</v>
      </c>
    </row>
    <row r="97" spans="1:7">
      <c r="A97" s="255" t="s">
        <v>356</v>
      </c>
      <c r="B97" s="256">
        <v>0</v>
      </c>
      <c r="C97" s="256">
        <v>0</v>
      </c>
      <c r="D97" s="256">
        <v>0.2</v>
      </c>
      <c r="E97" s="256">
        <v>0.2</v>
      </c>
      <c r="F97" s="256">
        <v>0.2</v>
      </c>
      <c r="G97" s="257">
        <v>0.2</v>
      </c>
    </row>
    <row r="98" spans="1:7">
      <c r="A98" s="255" t="s">
        <v>357</v>
      </c>
      <c r="B98" s="256">
        <v>0.3</v>
      </c>
      <c r="C98" s="256">
        <v>0.3</v>
      </c>
      <c r="D98" s="256">
        <v>0.3</v>
      </c>
      <c r="E98" s="256">
        <v>0.3</v>
      </c>
      <c r="F98" s="256">
        <v>0.3</v>
      </c>
      <c r="G98" s="257">
        <v>0.3</v>
      </c>
    </row>
    <row r="99" spans="1:7">
      <c r="A99" s="255" t="s">
        <v>358</v>
      </c>
      <c r="B99" s="256">
        <v>0.24</v>
      </c>
      <c r="C99" s="256">
        <v>0.24</v>
      </c>
      <c r="D99" s="256">
        <v>0.24</v>
      </c>
      <c r="E99" s="256">
        <v>0.24</v>
      </c>
      <c r="F99" s="256">
        <v>0.24</v>
      </c>
      <c r="G99" s="257">
        <v>0.24</v>
      </c>
    </row>
    <row r="100" spans="1:7">
      <c r="A100" s="255" t="s">
        <v>359</v>
      </c>
      <c r="B100" s="256">
        <v>0.35</v>
      </c>
      <c r="C100" s="256">
        <v>0.35</v>
      </c>
      <c r="D100" s="256">
        <v>0.35</v>
      </c>
      <c r="E100" s="256">
        <v>0.35</v>
      </c>
      <c r="F100" s="256">
        <v>0.35</v>
      </c>
      <c r="G100" s="257">
        <v>0.35</v>
      </c>
    </row>
    <row r="101" spans="1:7">
      <c r="A101" s="255" t="s">
        <v>360</v>
      </c>
      <c r="B101" s="256">
        <v>0.15</v>
      </c>
      <c r="C101" s="256">
        <v>0.15</v>
      </c>
      <c r="D101" s="256">
        <v>0.15</v>
      </c>
      <c r="E101" s="256">
        <v>0.15</v>
      </c>
      <c r="F101" s="256">
        <v>0.15</v>
      </c>
      <c r="G101" s="257">
        <v>0.15</v>
      </c>
    </row>
    <row r="102" spans="1:7">
      <c r="A102" s="255" t="s">
        <v>361</v>
      </c>
      <c r="B102" s="256">
        <v>0.3</v>
      </c>
      <c r="C102" s="256">
        <v>0.3</v>
      </c>
      <c r="D102" s="256">
        <v>0.3</v>
      </c>
      <c r="E102" s="256">
        <v>0.3</v>
      </c>
      <c r="F102" s="256">
        <v>0.3</v>
      </c>
      <c r="G102" s="257">
        <v>0.3</v>
      </c>
    </row>
    <row r="103" spans="1:7">
      <c r="A103" s="255" t="s">
        <v>362</v>
      </c>
      <c r="B103" s="256">
        <v>0.12</v>
      </c>
      <c r="C103" s="256">
        <v>0.12</v>
      </c>
      <c r="D103" s="256">
        <v>0.12</v>
      </c>
      <c r="E103" s="256">
        <v>0.12</v>
      </c>
      <c r="F103" s="256">
        <v>0.12</v>
      </c>
      <c r="G103" s="257">
        <v>0.12</v>
      </c>
    </row>
    <row r="104" spans="1:7">
      <c r="A104" s="255" t="s">
        <v>363</v>
      </c>
      <c r="B104" s="256">
        <v>0</v>
      </c>
      <c r="C104" s="256">
        <v>0</v>
      </c>
      <c r="D104" s="256">
        <v>0.3333</v>
      </c>
      <c r="E104" s="256">
        <v>0.33</v>
      </c>
      <c r="F104" s="256">
        <v>0.33</v>
      </c>
      <c r="G104" s="257">
        <v>0.33</v>
      </c>
    </row>
    <row r="105" spans="1:7">
      <c r="A105" s="255" t="s">
        <v>364</v>
      </c>
      <c r="B105" s="256">
        <v>0</v>
      </c>
      <c r="C105" s="256">
        <v>0</v>
      </c>
      <c r="D105" s="256">
        <v>0.25</v>
      </c>
      <c r="E105" s="256">
        <v>0.25</v>
      </c>
      <c r="F105" s="256">
        <v>0.25</v>
      </c>
      <c r="G105" s="257">
        <v>0.25</v>
      </c>
    </row>
    <row r="106" spans="1:7">
      <c r="A106" s="255" t="s">
        <v>365</v>
      </c>
      <c r="B106" s="256">
        <v>0.09</v>
      </c>
      <c r="C106" s="256">
        <v>0.09</v>
      </c>
      <c r="D106" s="256">
        <v>0.09</v>
      </c>
      <c r="E106" s="256">
        <v>0.09</v>
      </c>
      <c r="F106" s="256">
        <v>0.09</v>
      </c>
      <c r="G106" s="257">
        <v>0.09</v>
      </c>
    </row>
    <row r="107" spans="1:7">
      <c r="A107" s="255" t="s">
        <v>366</v>
      </c>
      <c r="B107" s="256">
        <v>0.31</v>
      </c>
      <c r="C107" s="256">
        <v>0.31</v>
      </c>
      <c r="D107" s="256">
        <v>0.31</v>
      </c>
      <c r="E107" s="256">
        <v>0.31</v>
      </c>
      <c r="F107" s="256">
        <v>0.31</v>
      </c>
      <c r="G107" s="257">
        <v>0.31</v>
      </c>
    </row>
    <row r="108" spans="1:7">
      <c r="A108" s="255" t="s">
        <v>367</v>
      </c>
      <c r="B108" s="256">
        <v>0.32</v>
      </c>
      <c r="C108" s="256">
        <v>0.32</v>
      </c>
      <c r="D108" s="256">
        <v>0.32</v>
      </c>
      <c r="E108" s="256">
        <v>0.32</v>
      </c>
      <c r="F108" s="256">
        <v>0.32</v>
      </c>
      <c r="G108" s="257">
        <v>0.32</v>
      </c>
    </row>
    <row r="109" spans="1:7">
      <c r="A109" s="255" t="s">
        <v>368</v>
      </c>
      <c r="B109" s="256">
        <v>0</v>
      </c>
      <c r="C109" s="256">
        <v>0</v>
      </c>
      <c r="D109" s="256">
        <v>0.25</v>
      </c>
      <c r="E109" s="256">
        <v>0.25</v>
      </c>
      <c r="F109" s="256">
        <v>0.25</v>
      </c>
      <c r="G109" s="257">
        <v>0.25</v>
      </c>
    </row>
    <row r="110" spans="1:7">
      <c r="A110" s="255" t="s">
        <v>369</v>
      </c>
      <c r="B110" s="256">
        <v>0.33</v>
      </c>
      <c r="C110" s="256">
        <v>0.32</v>
      </c>
      <c r="D110" s="256">
        <v>0.32</v>
      </c>
      <c r="E110" s="256">
        <v>0.32</v>
      </c>
      <c r="F110" s="256">
        <v>0.32</v>
      </c>
      <c r="G110" s="257">
        <v>0.32</v>
      </c>
    </row>
    <row r="111" spans="1:7">
      <c r="A111" s="255" t="s">
        <v>370</v>
      </c>
      <c r="B111" s="256">
        <v>0.25</v>
      </c>
      <c r="C111" s="256">
        <v>0.25</v>
      </c>
      <c r="D111" s="256">
        <v>0.25</v>
      </c>
      <c r="E111" s="256">
        <v>0.25</v>
      </c>
      <c r="F111" s="256">
        <v>0.25</v>
      </c>
      <c r="G111" s="257">
        <v>0.25</v>
      </c>
    </row>
    <row r="112" spans="1:7">
      <c r="A112" s="255" t="s">
        <v>371</v>
      </c>
      <c r="B112" s="256">
        <v>0.28</v>
      </c>
      <c r="C112" s="256">
        <v>0.28</v>
      </c>
      <c r="D112" s="256">
        <v>0.28</v>
      </c>
      <c r="E112" s="256">
        <v>0.28</v>
      </c>
      <c r="F112" s="256">
        <v>0.28</v>
      </c>
      <c r="G112" s="257">
        <v>0.28</v>
      </c>
    </row>
    <row r="113" spans="1:7">
      <c r="A113" s="255" t="s">
        <v>372</v>
      </c>
      <c r="B113" s="256">
        <v>0</v>
      </c>
      <c r="C113" s="256">
        <v>0</v>
      </c>
      <c r="D113" s="256">
        <v>0.3</v>
      </c>
      <c r="E113" s="256">
        <v>0.3</v>
      </c>
      <c r="F113" s="256">
        <v>0.3</v>
      </c>
      <c r="G113" s="257">
        <v>0.3</v>
      </c>
    </row>
    <row r="114" spans="1:7">
      <c r="A114" s="255" t="s">
        <v>373</v>
      </c>
      <c r="B114" s="256">
        <v>0.3</v>
      </c>
      <c r="C114" s="256">
        <v>0.3</v>
      </c>
      <c r="D114" s="256">
        <v>0.3</v>
      </c>
      <c r="E114" s="256">
        <v>0.3</v>
      </c>
      <c r="F114" s="256">
        <v>0.3</v>
      </c>
      <c r="G114" s="257">
        <v>0.3</v>
      </c>
    </row>
    <row r="115" spans="1:7">
      <c r="A115" s="255" t="s">
        <v>374</v>
      </c>
      <c r="B115" s="256">
        <v>0.27</v>
      </c>
      <c r="C115" s="256">
        <v>0.25</v>
      </c>
      <c r="D115" s="256">
        <v>0.24</v>
      </c>
      <c r="E115" s="256">
        <v>0.23</v>
      </c>
      <c r="F115" s="256">
        <v>0.22</v>
      </c>
      <c r="G115" s="257">
        <v>0.22</v>
      </c>
    </row>
    <row r="116" spans="1:7">
      <c r="A116" s="255" t="s">
        <v>375</v>
      </c>
      <c r="B116" s="256">
        <v>0.12</v>
      </c>
      <c r="C116" s="256">
        <v>0.12</v>
      </c>
      <c r="D116" s="256">
        <v>0.15</v>
      </c>
      <c r="E116" s="256">
        <v>0.15</v>
      </c>
      <c r="F116" s="256">
        <v>0.15</v>
      </c>
      <c r="G116" s="257">
        <v>0.15</v>
      </c>
    </row>
    <row r="117" spans="1:7">
      <c r="A117" s="255" t="s">
        <v>376</v>
      </c>
      <c r="B117" s="256">
        <v>0.33</v>
      </c>
      <c r="C117" s="256">
        <v>0.32</v>
      </c>
      <c r="D117" s="256">
        <v>0.31</v>
      </c>
      <c r="E117" s="256">
        <v>0.3</v>
      </c>
      <c r="F117" s="256">
        <v>0.3</v>
      </c>
      <c r="G117" s="257">
        <v>0.35</v>
      </c>
    </row>
    <row r="118" spans="1:7">
      <c r="A118" s="255" t="s">
        <v>377</v>
      </c>
      <c r="B118" s="256">
        <v>0</v>
      </c>
      <c r="C118" s="256">
        <v>0</v>
      </c>
      <c r="D118" s="256">
        <v>0.15</v>
      </c>
      <c r="E118" s="256">
        <v>0.15</v>
      </c>
      <c r="F118" s="256">
        <v>0.15</v>
      </c>
      <c r="G118" s="257">
        <v>0.15</v>
      </c>
    </row>
    <row r="119" spans="1:7">
      <c r="A119" s="255" t="s">
        <v>378</v>
      </c>
      <c r="B119" s="256">
        <v>0.25</v>
      </c>
      <c r="C119" s="256">
        <v>0.25</v>
      </c>
      <c r="D119" s="256">
        <v>0.25</v>
      </c>
      <c r="E119" s="256">
        <v>0.25</v>
      </c>
      <c r="F119" s="256">
        <v>0.25</v>
      </c>
      <c r="G119" s="257">
        <v>0.25</v>
      </c>
    </row>
    <row r="120" spans="1:7">
      <c r="A120" s="255" t="s">
        <v>379</v>
      </c>
      <c r="B120" s="256">
        <v>0.3</v>
      </c>
      <c r="C120" s="256">
        <v>0.3</v>
      </c>
      <c r="D120" s="256">
        <v>0.3</v>
      </c>
      <c r="E120" s="256">
        <v>0.3</v>
      </c>
      <c r="F120" s="256">
        <v>0.3</v>
      </c>
      <c r="G120" s="257">
        <v>0.3</v>
      </c>
    </row>
    <row r="121" spans="1:7">
      <c r="A121" s="255" t="s">
        <v>380</v>
      </c>
      <c r="B121" s="256">
        <v>0.1</v>
      </c>
      <c r="C121" s="256">
        <v>0.1</v>
      </c>
      <c r="D121" s="256">
        <v>0.1</v>
      </c>
      <c r="E121" s="256">
        <v>0.1</v>
      </c>
      <c r="F121" s="256">
        <v>0.1</v>
      </c>
      <c r="G121" s="257">
        <v>0.1</v>
      </c>
    </row>
    <row r="122" spans="1:7">
      <c r="A122" s="255" t="s">
        <v>40</v>
      </c>
      <c r="B122" s="256">
        <v>0.28</v>
      </c>
      <c r="C122" s="256">
        <v>0.28</v>
      </c>
      <c r="D122" s="256">
        <v>0.295</v>
      </c>
      <c r="E122" s="256">
        <v>0.295</v>
      </c>
      <c r="F122" s="256">
        <v>0.295</v>
      </c>
      <c r="G122" s="257">
        <v>0.295</v>
      </c>
    </row>
    <row r="123" spans="1:7">
      <c r="A123" s="255" t="s">
        <v>381</v>
      </c>
      <c r="B123" s="256">
        <v>0.3</v>
      </c>
      <c r="C123" s="256">
        <v>0.3</v>
      </c>
      <c r="D123" s="256">
        <v>0.3</v>
      </c>
      <c r="E123" s="256">
        <v>0.3</v>
      </c>
      <c r="F123" s="256">
        <v>0.3</v>
      </c>
      <c r="G123" s="257">
        <v>0.3</v>
      </c>
    </row>
    <row r="124" spans="1:7">
      <c r="A124" s="255" t="s">
        <v>382</v>
      </c>
      <c r="B124" s="256">
        <v>0.19</v>
      </c>
      <c r="C124" s="256">
        <v>0.19</v>
      </c>
      <c r="D124" s="256">
        <v>0.19</v>
      </c>
      <c r="E124" s="256">
        <v>0.19</v>
      </c>
      <c r="F124" s="256">
        <v>0.19</v>
      </c>
      <c r="G124" s="257">
        <v>0.19</v>
      </c>
    </row>
    <row r="125" spans="1:7">
      <c r="A125" s="255" t="s">
        <v>383</v>
      </c>
      <c r="B125" s="256">
        <v>0.21</v>
      </c>
      <c r="C125" s="256">
        <v>0.21</v>
      </c>
      <c r="D125" s="256">
        <v>0.21</v>
      </c>
      <c r="E125" s="256">
        <v>0.21</v>
      </c>
      <c r="F125" s="256">
        <v>0.21</v>
      </c>
      <c r="G125" s="257">
        <v>0.21</v>
      </c>
    </row>
    <row r="126" spans="1:7">
      <c r="A126" s="255" t="s">
        <v>384</v>
      </c>
      <c r="B126" s="256">
        <v>0.1</v>
      </c>
      <c r="C126" s="256">
        <v>0</v>
      </c>
      <c r="D126" s="256">
        <v>0.1</v>
      </c>
      <c r="E126" s="256">
        <v>0.1</v>
      </c>
      <c r="F126" s="256">
        <v>0.1</v>
      </c>
      <c r="G126" s="257">
        <v>0.1</v>
      </c>
    </row>
    <row r="127" spans="1:7">
      <c r="A127" s="255" t="s">
        <v>385</v>
      </c>
      <c r="B127" s="256">
        <v>0.16</v>
      </c>
      <c r="C127" s="256">
        <v>0.16</v>
      </c>
      <c r="D127" s="256">
        <v>0.16</v>
      </c>
      <c r="E127" s="256">
        <v>0.16</v>
      </c>
      <c r="F127" s="256">
        <v>0.16</v>
      </c>
      <c r="G127" s="257">
        <v>0.16</v>
      </c>
    </row>
    <row r="128" spans="1:7">
      <c r="A128" s="255" t="s">
        <v>386</v>
      </c>
      <c r="B128" s="256">
        <v>0.2</v>
      </c>
      <c r="C128" s="256">
        <v>0.2</v>
      </c>
      <c r="D128" s="256">
        <v>0.2</v>
      </c>
      <c r="E128" s="256">
        <v>0.2</v>
      </c>
      <c r="F128" s="256">
        <v>0.2</v>
      </c>
      <c r="G128" s="257">
        <v>0.2</v>
      </c>
    </row>
    <row r="129" spans="1:7">
      <c r="A129" s="255" t="s">
        <v>387</v>
      </c>
      <c r="B129" s="256">
        <v>0</v>
      </c>
      <c r="C129" s="256">
        <v>0</v>
      </c>
      <c r="D129" s="256">
        <v>0.3</v>
      </c>
      <c r="E129" s="256">
        <v>0.3</v>
      </c>
      <c r="F129" s="256">
        <v>0.3</v>
      </c>
      <c r="G129" s="257">
        <v>0.3</v>
      </c>
    </row>
    <row r="130" spans="1:7">
      <c r="A130" s="255" t="s">
        <v>388</v>
      </c>
      <c r="B130" s="256">
        <v>0</v>
      </c>
      <c r="C130" s="256">
        <v>0</v>
      </c>
      <c r="D130" s="256">
        <v>0.33</v>
      </c>
      <c r="E130" s="256">
        <v>0.33</v>
      </c>
      <c r="F130" s="256">
        <v>0.33</v>
      </c>
      <c r="G130" s="257">
        <v>0.33</v>
      </c>
    </row>
    <row r="131" spans="1:7">
      <c r="A131" s="255" t="s">
        <v>389</v>
      </c>
      <c r="B131" s="256">
        <v>0</v>
      </c>
      <c r="C131" s="256">
        <v>0</v>
      </c>
      <c r="D131" s="256">
        <v>0.3</v>
      </c>
      <c r="E131" s="256">
        <v>0.3</v>
      </c>
      <c r="F131" s="256">
        <v>0.3</v>
      </c>
      <c r="G131" s="257">
        <v>0.3</v>
      </c>
    </row>
    <row r="132" spans="1:7">
      <c r="A132" s="255" t="s">
        <v>390</v>
      </c>
      <c r="B132" s="256">
        <v>0</v>
      </c>
      <c r="C132" s="256">
        <v>0</v>
      </c>
      <c r="D132" s="256">
        <v>0.325</v>
      </c>
      <c r="E132" s="256">
        <v>0.33</v>
      </c>
      <c r="F132" s="256">
        <v>0.3</v>
      </c>
      <c r="G132" s="257">
        <v>0.3</v>
      </c>
    </row>
    <row r="133" spans="1:7">
      <c r="A133" s="255" t="s">
        <v>391</v>
      </c>
      <c r="B133" s="256">
        <v>0.27</v>
      </c>
      <c r="C133" s="256">
        <v>0.27</v>
      </c>
      <c r="D133" s="256">
        <v>0.27</v>
      </c>
      <c r="E133" s="256">
        <v>0.27</v>
      </c>
      <c r="F133" s="256">
        <v>0.27</v>
      </c>
      <c r="G133" s="257">
        <v>0.27</v>
      </c>
    </row>
    <row r="134" spans="1:7">
      <c r="A134" s="255" t="s">
        <v>392</v>
      </c>
      <c r="B134" s="256">
        <v>0.2</v>
      </c>
      <c r="C134" s="256">
        <v>0.2</v>
      </c>
      <c r="D134" s="256">
        <v>0.2</v>
      </c>
      <c r="E134" s="256">
        <v>0.2</v>
      </c>
      <c r="F134" s="256">
        <v>0.2</v>
      </c>
      <c r="G134" s="257">
        <v>0.2</v>
      </c>
    </row>
    <row r="135" spans="1:7">
      <c r="A135" s="255" t="s">
        <v>393</v>
      </c>
      <c r="B135" s="256">
        <v>0</v>
      </c>
      <c r="C135" s="256">
        <v>0</v>
      </c>
      <c r="D135" s="256">
        <v>0.3</v>
      </c>
      <c r="E135" s="256">
        <v>0.3</v>
      </c>
      <c r="F135" s="256">
        <v>0.3</v>
      </c>
      <c r="G135" s="257">
        <v>0.3</v>
      </c>
    </row>
    <row r="136" spans="1:7">
      <c r="A136" s="255" t="s">
        <v>394</v>
      </c>
      <c r="B136" s="256">
        <v>0.15</v>
      </c>
      <c r="C136" s="256">
        <v>0.15</v>
      </c>
      <c r="D136" s="256">
        <v>0.15</v>
      </c>
      <c r="E136" s="256">
        <v>0.15</v>
      </c>
      <c r="F136" s="256">
        <v>0.15</v>
      </c>
      <c r="G136" s="257">
        <v>0.15</v>
      </c>
    </row>
    <row r="137" spans="1:7">
      <c r="A137" s="255" t="s">
        <v>395</v>
      </c>
      <c r="B137" s="256">
        <v>0.3</v>
      </c>
      <c r="C137" s="256">
        <v>0.3</v>
      </c>
      <c r="D137" s="256">
        <v>0.3</v>
      </c>
      <c r="E137" s="256">
        <v>0.3</v>
      </c>
      <c r="F137" s="256">
        <v>0.3</v>
      </c>
      <c r="G137" s="257">
        <v>0.3</v>
      </c>
    </row>
    <row r="138" spans="1:7">
      <c r="A138" s="255" t="s">
        <v>396</v>
      </c>
      <c r="B138" s="256">
        <v>0.17</v>
      </c>
      <c r="C138" s="256">
        <v>0.17</v>
      </c>
      <c r="D138" s="256">
        <v>0.17</v>
      </c>
      <c r="E138" s="256">
        <v>0.17</v>
      </c>
      <c r="F138" s="256">
        <v>0.17</v>
      </c>
      <c r="G138" s="257">
        <v>0.17</v>
      </c>
    </row>
    <row r="139" spans="1:7">
      <c r="A139" s="255" t="s">
        <v>397</v>
      </c>
      <c r="B139" s="256">
        <v>0.345</v>
      </c>
      <c r="C139" s="256">
        <v>0.345</v>
      </c>
      <c r="D139" s="256">
        <v>0.345</v>
      </c>
      <c r="E139" s="256">
        <v>0.35</v>
      </c>
      <c r="F139" s="256">
        <v>0.35</v>
      </c>
      <c r="G139" s="257">
        <v>0.35</v>
      </c>
    </row>
    <row r="140" spans="1:7">
      <c r="A140" s="255" t="s">
        <v>398</v>
      </c>
      <c r="B140" s="256">
        <v>0.22</v>
      </c>
      <c r="C140" s="256">
        <v>0.22</v>
      </c>
      <c r="D140" s="256">
        <v>0.21</v>
      </c>
      <c r="E140" s="256">
        <v>0.21</v>
      </c>
      <c r="F140" s="256">
        <v>0.21</v>
      </c>
      <c r="G140" s="257">
        <v>0.21</v>
      </c>
    </row>
    <row r="141" spans="1:7">
      <c r="A141" s="255" t="s">
        <v>399</v>
      </c>
      <c r="B141" s="256">
        <v>0.17</v>
      </c>
      <c r="C141" s="256">
        <v>0.17</v>
      </c>
      <c r="D141" s="256">
        <v>0.19</v>
      </c>
      <c r="E141" s="256">
        <v>0.19</v>
      </c>
      <c r="F141" s="256">
        <v>0.19</v>
      </c>
      <c r="G141" s="257">
        <v>0.19</v>
      </c>
    </row>
    <row r="142" spans="1:7">
      <c r="A142" s="255" t="s">
        <v>400</v>
      </c>
      <c r="B142" s="256">
        <v>0</v>
      </c>
      <c r="C142" s="256">
        <v>0</v>
      </c>
      <c r="D142" s="256">
        <v>0.3</v>
      </c>
      <c r="E142" s="256">
        <v>0.3</v>
      </c>
      <c r="F142" s="256">
        <v>0.3</v>
      </c>
      <c r="G142" s="257">
        <v>0.3</v>
      </c>
    </row>
    <row r="143" spans="1:7">
      <c r="A143" s="255" t="s">
        <v>401</v>
      </c>
      <c r="B143" s="256">
        <v>0.28</v>
      </c>
      <c r="C143" s="256">
        <v>0.28</v>
      </c>
      <c r="D143" s="256">
        <v>0.28</v>
      </c>
      <c r="E143" s="256">
        <v>0.28</v>
      </c>
      <c r="F143" s="256">
        <v>0.28</v>
      </c>
      <c r="G143" s="257">
        <v>0.28</v>
      </c>
    </row>
    <row r="144" spans="1:7">
      <c r="A144" s="255" t="s">
        <v>402</v>
      </c>
      <c r="B144" s="256">
        <v>0.28</v>
      </c>
      <c r="C144" s="256">
        <v>0.25</v>
      </c>
      <c r="D144" s="256">
        <v>0.25</v>
      </c>
      <c r="E144" s="256">
        <v>0.25</v>
      </c>
      <c r="F144" s="256">
        <v>0.25</v>
      </c>
      <c r="G144" s="257">
        <v>0.25</v>
      </c>
    </row>
    <row r="145" spans="1:7">
      <c r="A145" s="255" t="s">
        <v>403</v>
      </c>
      <c r="B145" s="256">
        <v>0.28</v>
      </c>
      <c r="C145" s="256">
        <v>0.15</v>
      </c>
      <c r="D145" s="256">
        <v>0.28</v>
      </c>
      <c r="E145" s="256">
        <v>0.28</v>
      </c>
      <c r="F145" s="256">
        <v>0.28</v>
      </c>
      <c r="G145" s="257">
        <v>0.28</v>
      </c>
    </row>
    <row r="146" spans="1:7">
      <c r="A146" s="255" t="s">
        <v>404</v>
      </c>
      <c r="B146" s="256">
        <v>0.245</v>
      </c>
      <c r="C146" s="256">
        <v>0.345</v>
      </c>
      <c r="D146" s="256">
        <v>0.345</v>
      </c>
      <c r="E146" s="256">
        <v>0.35</v>
      </c>
      <c r="F146" s="256">
        <v>0.35</v>
      </c>
      <c r="G146" s="257">
        <v>0.35</v>
      </c>
    </row>
    <row r="147" spans="1:7">
      <c r="A147" s="255" t="s">
        <v>405</v>
      </c>
      <c r="B147" s="256">
        <v>0.35</v>
      </c>
      <c r="C147" s="256">
        <v>0.35</v>
      </c>
      <c r="D147" s="256">
        <v>0.35</v>
      </c>
      <c r="E147" s="256">
        <v>0.35</v>
      </c>
      <c r="F147" s="256">
        <v>0.35</v>
      </c>
      <c r="G147" s="257">
        <v>0.35</v>
      </c>
    </row>
    <row r="148" spans="1:7">
      <c r="A148" s="255" t="s">
        <v>406</v>
      </c>
      <c r="B148" s="256">
        <v>0.345</v>
      </c>
      <c r="C148" s="256">
        <v>0.345</v>
      </c>
      <c r="D148" s="256">
        <v>0.36</v>
      </c>
      <c r="E148" s="256">
        <v>0.36</v>
      </c>
      <c r="F148" s="256">
        <v>0.36</v>
      </c>
      <c r="G148" s="257">
        <v>0.36</v>
      </c>
    </row>
    <row r="149" spans="1:7">
      <c r="A149" s="255" t="s">
        <v>407</v>
      </c>
      <c r="B149" s="256">
        <v>0</v>
      </c>
      <c r="C149" s="256">
        <v>0</v>
      </c>
      <c r="D149" s="256">
        <v>0.275</v>
      </c>
      <c r="E149" s="256">
        <v>0.28</v>
      </c>
      <c r="F149" s="256">
        <v>0.275</v>
      </c>
      <c r="G149" s="257">
        <v>0.275</v>
      </c>
    </row>
    <row r="150" spans="1:7">
      <c r="A150" s="255" t="s">
        <v>408</v>
      </c>
      <c r="B150" s="256">
        <v>0.22</v>
      </c>
      <c r="C150" s="256">
        <v>0.22</v>
      </c>
      <c r="D150" s="256">
        <v>0.22</v>
      </c>
      <c r="E150" s="256">
        <v>0.22</v>
      </c>
      <c r="F150" s="256">
        <v>0.214</v>
      </c>
      <c r="G150" s="257">
        <v>0.214</v>
      </c>
    </row>
    <row r="151" spans="1:7">
      <c r="A151" s="255" t="s">
        <v>409</v>
      </c>
      <c r="B151" s="256">
        <v>0.1792</v>
      </c>
      <c r="C151" s="256">
        <v>0.1792</v>
      </c>
      <c r="D151" s="256">
        <v>0.1777</v>
      </c>
      <c r="E151" s="256">
        <v>0.18</v>
      </c>
      <c r="F151" s="256">
        <v>0.18</v>
      </c>
      <c r="G151" s="257">
        <v>0.1484</v>
      </c>
    </row>
    <row r="152" spans="1:7">
      <c r="A152" s="255" t="s">
        <v>410</v>
      </c>
      <c r="B152" s="256">
        <v>0.22</v>
      </c>
      <c r="C152" s="256">
        <v>0.22</v>
      </c>
      <c r="D152" s="256">
        <v>0.28</v>
      </c>
      <c r="E152" s="256">
        <v>0.28</v>
      </c>
      <c r="F152" s="256">
        <v>0.28</v>
      </c>
      <c r="G152" s="257">
        <v>0.28</v>
      </c>
    </row>
    <row r="153" spans="1:7">
      <c r="A153" s="255" t="s">
        <v>411</v>
      </c>
      <c r="B153" s="256">
        <v>0.17</v>
      </c>
      <c r="C153" s="256">
        <v>0.17</v>
      </c>
      <c r="D153" s="256">
        <v>0.17</v>
      </c>
      <c r="E153" s="256">
        <v>0.2</v>
      </c>
      <c r="F153" s="256">
        <v>0.2</v>
      </c>
      <c r="G153" s="257">
        <v>0.2</v>
      </c>
    </row>
    <row r="154" spans="1:7">
      <c r="A154" s="255" t="s">
        <v>412</v>
      </c>
      <c r="B154" s="256">
        <v>0.3</v>
      </c>
      <c r="C154" s="256">
        <v>0.3</v>
      </c>
      <c r="D154" s="256">
        <v>0.3</v>
      </c>
      <c r="E154" s="256">
        <v>0.3</v>
      </c>
      <c r="F154" s="256">
        <v>0.3</v>
      </c>
      <c r="G154" s="257">
        <v>0.3</v>
      </c>
    </row>
    <row r="155" spans="1:7">
      <c r="A155" s="255" t="s">
        <v>413</v>
      </c>
      <c r="B155" s="256">
        <v>0.2</v>
      </c>
      <c r="C155" s="256">
        <v>0.2</v>
      </c>
      <c r="D155" s="256">
        <v>0.2</v>
      </c>
      <c r="E155" s="256">
        <v>0.2</v>
      </c>
      <c r="F155" s="256">
        <v>0.2</v>
      </c>
      <c r="G155" s="257">
        <v>0.2</v>
      </c>
    </row>
    <row r="156" spans="1:7">
      <c r="A156" s="255" t="s">
        <v>414</v>
      </c>
      <c r="B156" s="256">
        <v>0.25</v>
      </c>
      <c r="C156" s="256">
        <v>0.25</v>
      </c>
      <c r="D156" s="256">
        <v>0.25</v>
      </c>
      <c r="E156" s="256">
        <v>0.25</v>
      </c>
      <c r="F156" s="256">
        <v>0.25</v>
      </c>
      <c r="G156" s="257">
        <v>0.3</v>
      </c>
    </row>
    <row r="157" spans="1:7">
      <c r="A157" s="255" t="s">
        <v>415</v>
      </c>
      <c r="B157" s="256">
        <v>0.25</v>
      </c>
      <c r="C157" s="256">
        <v>0.25</v>
      </c>
      <c r="D157" s="256">
        <v>0.25</v>
      </c>
      <c r="E157" s="256">
        <v>0.25</v>
      </c>
      <c r="F157" s="256">
        <v>0.25</v>
      </c>
      <c r="G157" s="257">
        <v>0.25</v>
      </c>
    </row>
    <row r="158" spans="1:7">
      <c r="A158" s="255" t="s">
        <v>416</v>
      </c>
      <c r="B158" s="256">
        <v>0.2</v>
      </c>
      <c r="C158" s="256">
        <v>0.2</v>
      </c>
      <c r="D158" s="256">
        <v>0.2</v>
      </c>
      <c r="E158" s="256">
        <v>0.22</v>
      </c>
      <c r="F158" s="256">
        <v>0.22</v>
      </c>
      <c r="G158" s="257">
        <v>0.22</v>
      </c>
    </row>
    <row r="159" spans="1:7">
      <c r="A159" s="255" t="s">
        <v>417</v>
      </c>
      <c r="B159" s="256">
        <v>0</v>
      </c>
      <c r="C159" s="256">
        <v>0</v>
      </c>
      <c r="D159" s="256">
        <v>0.2</v>
      </c>
      <c r="E159" s="256">
        <v>0.2</v>
      </c>
      <c r="F159" s="256">
        <v>0.2</v>
      </c>
      <c r="G159" s="257">
        <v>0.2</v>
      </c>
    </row>
    <row r="160" spans="1:7">
      <c r="A160" s="255" t="s">
        <v>418</v>
      </c>
      <c r="B160" s="256">
        <v>0</v>
      </c>
      <c r="C160" s="256">
        <v>0</v>
      </c>
      <c r="D160" s="256">
        <v>0</v>
      </c>
      <c r="E160" s="256">
        <v>0</v>
      </c>
      <c r="F160" s="256">
        <v>0</v>
      </c>
      <c r="G160" s="257">
        <v>0</v>
      </c>
    </row>
    <row r="161" spans="1:7">
      <c r="A161" s="255" t="s">
        <v>419</v>
      </c>
      <c r="B161" s="256">
        <v>0.3</v>
      </c>
      <c r="C161" s="256">
        <v>0.3</v>
      </c>
      <c r="D161" s="256">
        <v>0.3</v>
      </c>
      <c r="E161" s="256">
        <v>0.3</v>
      </c>
      <c r="F161" s="256">
        <v>0.3</v>
      </c>
      <c r="G161" s="257">
        <v>0.3</v>
      </c>
    </row>
    <row r="162" spans="1:7">
      <c r="A162" s="255" t="s">
        <v>420</v>
      </c>
      <c r="B162" s="256">
        <v>0.18</v>
      </c>
      <c r="C162" s="256">
        <v>0.18</v>
      </c>
      <c r="D162" s="256">
        <v>0.18</v>
      </c>
      <c r="E162" s="256">
        <v>0.18</v>
      </c>
      <c r="F162" s="256">
        <v>0.18</v>
      </c>
      <c r="G162" s="257">
        <v>0.18</v>
      </c>
    </row>
    <row r="163" spans="1:7">
      <c r="A163" s="255" t="s">
        <v>421</v>
      </c>
      <c r="B163" s="256">
        <v>0.55</v>
      </c>
      <c r="C163" s="256">
        <v>0.55</v>
      </c>
      <c r="D163" s="256">
        <v>0.55</v>
      </c>
      <c r="E163" s="256">
        <v>0.55</v>
      </c>
      <c r="F163" s="256">
        <v>0.55</v>
      </c>
      <c r="G163" s="257">
        <v>0.55</v>
      </c>
    </row>
    <row r="164" spans="1:7">
      <c r="A164" s="255" t="s">
        <v>422</v>
      </c>
      <c r="B164" s="256">
        <v>0.2</v>
      </c>
      <c r="C164" s="256">
        <v>0.2</v>
      </c>
      <c r="D164" s="256">
        <v>0.19</v>
      </c>
      <c r="E164" s="256">
        <v>0.19</v>
      </c>
      <c r="F164" s="256">
        <v>0.19</v>
      </c>
      <c r="G164" s="257">
        <v>0.19</v>
      </c>
    </row>
    <row r="165" spans="1:7">
      <c r="A165" s="255" t="s">
        <v>423</v>
      </c>
      <c r="B165" s="256">
        <v>0.4</v>
      </c>
      <c r="C165" s="256">
        <v>0.4</v>
      </c>
      <c r="D165" s="256">
        <v>0.4</v>
      </c>
      <c r="E165" s="256">
        <v>0.27</v>
      </c>
      <c r="F165" s="256">
        <v>0.27</v>
      </c>
      <c r="G165" s="257">
        <v>0.27</v>
      </c>
    </row>
    <row r="166" spans="1:7">
      <c r="A166" s="255" t="s">
        <v>424</v>
      </c>
      <c r="B166" s="256">
        <v>0.25</v>
      </c>
      <c r="C166" s="256">
        <v>0.25</v>
      </c>
      <c r="D166" s="256">
        <v>0.25</v>
      </c>
      <c r="E166" s="256">
        <v>0.25</v>
      </c>
      <c r="F166" s="256">
        <v>0.25</v>
      </c>
      <c r="G166" s="257">
        <v>0.25</v>
      </c>
    </row>
    <row r="167" spans="1:7">
      <c r="A167" s="255" t="s">
        <v>425</v>
      </c>
      <c r="B167" s="256">
        <v>0</v>
      </c>
      <c r="C167" s="256">
        <v>0.075</v>
      </c>
      <c r="D167" s="256">
        <v>0.075</v>
      </c>
      <c r="E167" s="256">
        <v>0.075</v>
      </c>
      <c r="F167" s="256">
        <v>0.075</v>
      </c>
      <c r="G167" s="257">
        <v>0.075</v>
      </c>
    </row>
    <row r="168" spans="1:7">
      <c r="A168" s="255" t="s">
        <v>426</v>
      </c>
      <c r="B168" s="256">
        <v>0</v>
      </c>
      <c r="C168" s="256">
        <v>0</v>
      </c>
      <c r="D168" s="256">
        <v>0.34</v>
      </c>
      <c r="E168" s="256">
        <v>0</v>
      </c>
      <c r="F168" s="256">
        <v>0</v>
      </c>
      <c r="G168" s="257">
        <v>0</v>
      </c>
    </row>
    <row r="169" spans="1:7">
      <c r="A169" s="255" t="s">
        <v>427</v>
      </c>
      <c r="B169" s="256">
        <v>0.34</v>
      </c>
      <c r="C169" s="256">
        <v>0.34</v>
      </c>
      <c r="D169" s="256">
        <v>0.34</v>
      </c>
      <c r="E169" s="256">
        <v>0.34</v>
      </c>
      <c r="F169" s="256">
        <v>0.34</v>
      </c>
      <c r="G169" s="257">
        <v>0.34</v>
      </c>
    </row>
    <row r="170" spans="1:7">
      <c r="A170" s="255" t="s">
        <v>428</v>
      </c>
      <c r="B170" s="256">
        <v>0.22</v>
      </c>
      <c r="C170" s="256">
        <v>0.22</v>
      </c>
      <c r="D170" s="256">
        <v>0.2</v>
      </c>
      <c r="E170" s="256">
        <v>0.2</v>
      </c>
      <c r="F170" s="256">
        <v>0.2</v>
      </c>
      <c r="G170" s="257">
        <v>0.2</v>
      </c>
    </row>
    <row r="171" spans="1:7">
      <c r="A171" s="255" t="s">
        <v>429</v>
      </c>
      <c r="B171" s="256">
        <v>0.2</v>
      </c>
      <c r="C171" s="256">
        <v>0.2</v>
      </c>
      <c r="D171" s="256">
        <v>0.2</v>
      </c>
      <c r="E171" s="256">
        <v>0.2</v>
      </c>
      <c r="F171" s="256">
        <v>0.2</v>
      </c>
      <c r="G171" s="257">
        <v>0.2</v>
      </c>
    </row>
    <row r="172" spans="1:7">
      <c r="A172" s="255" t="s">
        <v>430</v>
      </c>
      <c r="B172" s="256">
        <v>0.35</v>
      </c>
      <c r="C172" s="256">
        <v>0.35</v>
      </c>
      <c r="D172" s="256">
        <v>0.35</v>
      </c>
      <c r="E172" s="256">
        <v>0.35</v>
      </c>
      <c r="F172" s="256">
        <v>0.35</v>
      </c>
      <c r="G172" s="257">
        <v>0.35</v>
      </c>
    </row>
    <row r="173" spans="1:7">
      <c r="A173" s="255" t="s">
        <v>431</v>
      </c>
      <c r="B173" s="256">
        <v>0.2575</v>
      </c>
      <c r="C173" s="256">
        <v>0.2575</v>
      </c>
      <c r="D173" s="256">
        <v>0.25</v>
      </c>
      <c r="E173" s="256">
        <v>0.25</v>
      </c>
      <c r="F173" s="256">
        <v>0.25</v>
      </c>
      <c r="G173" s="257">
        <v>0.24</v>
      </c>
    </row>
    <row r="174" spans="1:7">
      <c r="A174" s="255" t="s">
        <v>432</v>
      </c>
      <c r="B174" s="256">
        <v>0.2814</v>
      </c>
      <c r="C174" s="256">
        <v>0.2803</v>
      </c>
      <c r="D174" s="256">
        <v>0.2821</v>
      </c>
      <c r="E174" s="256">
        <v>0.2826</v>
      </c>
      <c r="F174" s="256">
        <v>0.2823</v>
      </c>
      <c r="G174" s="257">
        <v>0.2825</v>
      </c>
    </row>
    <row r="175" spans="1:7">
      <c r="A175" s="255" t="s">
        <v>433</v>
      </c>
      <c r="B175" s="256">
        <v>0.2761</v>
      </c>
      <c r="C175" s="256">
        <v>0.2771</v>
      </c>
      <c r="D175" s="256">
        <v>0.2829</v>
      </c>
      <c r="E175" s="256">
        <v>0.2811</v>
      </c>
      <c r="F175" s="256">
        <v>0.2736</v>
      </c>
      <c r="G175" s="257">
        <v>0.2733</v>
      </c>
    </row>
    <row r="176" spans="1:7">
      <c r="A176" s="255" t="s">
        <v>434</v>
      </c>
      <c r="B176" s="256">
        <v>0.2198</v>
      </c>
      <c r="C176" s="256">
        <v>0.2141</v>
      </c>
      <c r="D176" s="256">
        <v>0.2108</v>
      </c>
      <c r="E176" s="256">
        <v>0.2121</v>
      </c>
      <c r="F176" s="256">
        <v>0.2118</v>
      </c>
      <c r="G176" s="257">
        <v>0.2113</v>
      </c>
    </row>
    <row r="177" spans="1:7">
      <c r="A177" s="255" t="s">
        <v>435</v>
      </c>
      <c r="B177" s="256">
        <v>0.2215</v>
      </c>
      <c r="C177" s="256">
        <v>0.2209</v>
      </c>
      <c r="D177" s="256">
        <v>0.2133</v>
      </c>
      <c r="E177" s="256">
        <v>0.2129</v>
      </c>
      <c r="F177" s="256">
        <v>0.2098</v>
      </c>
      <c r="G177" s="257">
        <v>0.2087</v>
      </c>
    </row>
    <row r="178" spans="1:7">
      <c r="A178" s="255" t="s">
        <v>436</v>
      </c>
      <c r="B178" s="256">
        <v>0.2005</v>
      </c>
      <c r="C178" s="256">
        <v>0.1997</v>
      </c>
      <c r="D178" s="256">
        <v>0.1953</v>
      </c>
      <c r="E178" s="256">
        <v>0.1948</v>
      </c>
      <c r="F178" s="256">
        <v>0.1926</v>
      </c>
      <c r="G178" s="257">
        <v>0.1912</v>
      </c>
    </row>
    <row r="179" spans="1:7">
      <c r="A179" s="255" t="s">
        <v>437</v>
      </c>
      <c r="B179" s="256">
        <v>0.2377</v>
      </c>
      <c r="C179" s="256">
        <v>0.2362</v>
      </c>
      <c r="D179" s="256">
        <v>0.2406</v>
      </c>
      <c r="E179" s="256">
        <v>0.2405</v>
      </c>
      <c r="F179" s="256">
        <v>0.2381</v>
      </c>
      <c r="G179" s="257">
        <v>0.2379</v>
      </c>
    </row>
    <row r="180" spans="1:7">
      <c r="A180" s="255" t="s">
        <v>438</v>
      </c>
      <c r="B180" s="256">
        <v>0.2716</v>
      </c>
      <c r="C180" s="256">
        <v>0.2729</v>
      </c>
      <c r="D180" s="256">
        <v>0.2798</v>
      </c>
      <c r="E180" s="256">
        <v>0.282</v>
      </c>
      <c r="F180" s="256">
        <v>0.2739</v>
      </c>
      <c r="G180" s="257">
        <v>0.2736</v>
      </c>
    </row>
    <row r="181" spans="1:7">
      <c r="A181" s="255" t="s">
        <v>439</v>
      </c>
      <c r="B181" s="256">
        <v>0.3325</v>
      </c>
      <c r="C181" s="256">
        <v>0.3325</v>
      </c>
      <c r="D181" s="256">
        <v>0.3325</v>
      </c>
      <c r="E181" s="256">
        <v>0.2675</v>
      </c>
      <c r="F181" s="256">
        <v>0.2675</v>
      </c>
      <c r="G181" s="257">
        <v>0.2675</v>
      </c>
    </row>
    <row r="182" spans="1:7">
      <c r="A182" s="255" t="s">
        <v>440</v>
      </c>
      <c r="B182" s="256">
        <v>0.27</v>
      </c>
      <c r="C182" s="256">
        <v>0.27</v>
      </c>
      <c r="D182" s="256">
        <v>0.2843</v>
      </c>
      <c r="E182" s="256">
        <v>0.2843</v>
      </c>
      <c r="F182" s="256">
        <v>0.2843</v>
      </c>
      <c r="G182" s="257">
        <v>0.2843</v>
      </c>
    </row>
    <row r="183" spans="1:7">
      <c r="A183" s="255" t="s">
        <v>441</v>
      </c>
      <c r="B183" s="256">
        <v>0.2477</v>
      </c>
      <c r="C183" s="256">
        <v>0.2469</v>
      </c>
      <c r="D183" s="256">
        <v>0.2395</v>
      </c>
      <c r="E183" s="256">
        <v>0.2353</v>
      </c>
      <c r="F183" s="256">
        <v>0.2323</v>
      </c>
      <c r="G183" s="257">
        <v>0.2305</v>
      </c>
    </row>
    <row r="184" spans="1:7">
      <c r="A184" s="258" t="s">
        <v>442</v>
      </c>
      <c r="B184" s="259">
        <v>0.2716</v>
      </c>
      <c r="C184" s="259">
        <v>0.2729</v>
      </c>
      <c r="D184" s="259">
        <v>0.2798</v>
      </c>
      <c r="E184" s="259">
        <v>0.282</v>
      </c>
      <c r="F184" s="259">
        <v>0.2739</v>
      </c>
      <c r="G184" s="110">
        <v>0.2736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I14"/>
  <sheetViews>
    <sheetView tabSelected="0" workbookViewId="0" showGridLines="true" showRowColHeaders="1">
      <selection activeCell="I21" sqref="I21"/>
    </sheetView>
  </sheetViews>
  <sheetFormatPr defaultRowHeight="14.4" defaultColWidth="11.42578125" outlineLevelRow="0" outlineLevelCol="0"/>
  <cols>
    <col min="1" max="1" width="30.140625" customWidth="true" style="0"/>
    <col min="2" max="2" width="18.140625" customWidth="true" style="0"/>
  </cols>
  <sheetData>
    <row r="1" spans="1:1569" customHeight="1" ht="15.75">
      <c r="A1" s="260" t="s">
        <v>443</v>
      </c>
      <c r="B1" s="261" t="s">
        <v>444</v>
      </c>
      <c r="C1" s="58" t="s">
        <v>445</v>
      </c>
      <c r="D1" s="45" t="s">
        <v>446</v>
      </c>
      <c r="E1" s="45" t="s">
        <v>447</v>
      </c>
      <c r="F1" s="45" t="s">
        <v>448</v>
      </c>
      <c r="G1" s="45" t="s">
        <v>449</v>
      </c>
      <c r="H1" s="45" t="s">
        <v>450</v>
      </c>
      <c r="I1" s="45" t="s">
        <v>451</v>
      </c>
      <c r="J1" s="45" t="s">
        <v>452</v>
      </c>
      <c r="K1" s="45" t="s">
        <v>453</v>
      </c>
      <c r="L1" s="45" t="s">
        <v>454</v>
      </c>
      <c r="M1" s="45" t="s">
        <v>455</v>
      </c>
      <c r="N1" s="45" t="s">
        <v>456</v>
      </c>
      <c r="O1" s="45" t="s">
        <v>457</v>
      </c>
      <c r="P1" s="45" t="s">
        <v>458</v>
      </c>
      <c r="Q1" s="45" t="s">
        <v>459</v>
      </c>
      <c r="R1" s="45" t="s">
        <v>460</v>
      </c>
      <c r="S1" s="45" t="s">
        <v>461</v>
      </c>
      <c r="T1" s="45" t="s">
        <v>462</v>
      </c>
      <c r="U1" s="45" t="s">
        <v>463</v>
      </c>
      <c r="V1" s="45" t="s">
        <v>464</v>
      </c>
      <c r="W1" s="45" t="s">
        <v>465</v>
      </c>
      <c r="X1" s="45" t="s">
        <v>466</v>
      </c>
      <c r="Y1" s="45" t="s">
        <v>467</v>
      </c>
      <c r="Z1" s="45" t="s">
        <v>468</v>
      </c>
      <c r="AA1" s="45" t="s">
        <v>469</v>
      </c>
      <c r="AB1" s="45" t="s">
        <v>470</v>
      </c>
      <c r="AC1" s="45" t="s">
        <v>471</v>
      </c>
      <c r="AD1" s="45" t="s">
        <v>472</v>
      </c>
      <c r="AE1" s="45" t="s">
        <v>473</v>
      </c>
      <c r="AF1" s="45" t="s">
        <v>474</v>
      </c>
      <c r="AG1" s="45" t="s">
        <v>475</v>
      </c>
      <c r="AH1" s="45" t="s">
        <v>476</v>
      </c>
      <c r="AI1" s="45" t="s">
        <v>477</v>
      </c>
      <c r="AJ1" s="45" t="s">
        <v>478</v>
      </c>
      <c r="AK1" s="45" t="s">
        <v>479</v>
      </c>
      <c r="AL1" s="45" t="s">
        <v>480</v>
      </c>
      <c r="AM1" s="45" t="s">
        <v>481</v>
      </c>
      <c r="AN1" s="45" t="s">
        <v>482</v>
      </c>
      <c r="AO1" s="45" t="s">
        <v>483</v>
      </c>
      <c r="AP1" s="45" t="s">
        <v>484</v>
      </c>
      <c r="AQ1" s="45" t="s">
        <v>485</v>
      </c>
      <c r="AR1" s="45" t="s">
        <v>486</v>
      </c>
      <c r="AS1" s="45" t="s">
        <v>487</v>
      </c>
      <c r="AT1" s="45" t="s">
        <v>488</v>
      </c>
      <c r="AU1" s="45" t="s">
        <v>489</v>
      </c>
      <c r="AV1" s="45" t="s">
        <v>490</v>
      </c>
      <c r="AW1" s="45" t="s">
        <v>491</v>
      </c>
      <c r="AX1" s="45" t="s">
        <v>492</v>
      </c>
      <c r="AY1" s="45" t="s">
        <v>493</v>
      </c>
      <c r="AZ1" s="45" t="s">
        <v>494</v>
      </c>
      <c r="BA1" s="45" t="s">
        <v>495</v>
      </c>
      <c r="BB1" s="45" t="s">
        <v>496</v>
      </c>
      <c r="BC1" s="45" t="s">
        <v>497</v>
      </c>
      <c r="BD1" s="45" t="s">
        <v>498</v>
      </c>
      <c r="BE1" s="45" t="s">
        <v>499</v>
      </c>
      <c r="BF1" s="45" t="s">
        <v>500</v>
      </c>
      <c r="BG1" s="45" t="s">
        <v>501</v>
      </c>
      <c r="BH1" s="45" t="s">
        <v>502</v>
      </c>
      <c r="BI1" s="45" t="s">
        <v>503</v>
      </c>
      <c r="BJ1" s="45" t="s">
        <v>504</v>
      </c>
      <c r="BK1" s="45" t="s">
        <v>505</v>
      </c>
      <c r="BL1" s="45" t="s">
        <v>506</v>
      </c>
      <c r="BM1" s="45" t="s">
        <v>507</v>
      </c>
      <c r="BN1" s="45" t="s">
        <v>508</v>
      </c>
      <c r="BO1" s="45" t="s">
        <v>509</v>
      </c>
      <c r="BP1" s="45" t="s">
        <v>510</v>
      </c>
      <c r="BQ1" s="45" t="s">
        <v>511</v>
      </c>
      <c r="BR1" s="45" t="s">
        <v>512</v>
      </c>
      <c r="BS1" s="45" t="s">
        <v>513</v>
      </c>
      <c r="BT1" s="45" t="s">
        <v>514</v>
      </c>
      <c r="BU1" s="45" t="s">
        <v>515</v>
      </c>
      <c r="BV1" s="45" t="s">
        <v>516</v>
      </c>
      <c r="BW1" s="45" t="s">
        <v>517</v>
      </c>
      <c r="BX1" s="45" t="s">
        <v>518</v>
      </c>
      <c r="BY1" s="45" t="s">
        <v>519</v>
      </c>
      <c r="BZ1" s="45" t="s">
        <v>520</v>
      </c>
      <c r="CA1" s="45" t="s">
        <v>521</v>
      </c>
      <c r="CB1" s="45" t="s">
        <v>522</v>
      </c>
      <c r="CC1" s="45" t="s">
        <v>523</v>
      </c>
      <c r="CD1" s="45" t="s">
        <v>524</v>
      </c>
      <c r="CE1" s="45" t="s">
        <v>525</v>
      </c>
      <c r="CF1" s="45" t="s">
        <v>526</v>
      </c>
      <c r="CG1" s="45" t="s">
        <v>527</v>
      </c>
      <c r="CH1" s="45" t="s">
        <v>528</v>
      </c>
      <c r="CI1" s="45" t="s">
        <v>529</v>
      </c>
      <c r="CJ1" s="45" t="s">
        <v>530</v>
      </c>
      <c r="CK1" s="45" t="s">
        <v>531</v>
      </c>
      <c r="CL1" s="45" t="s">
        <v>532</v>
      </c>
      <c r="CM1" s="45" t="s">
        <v>533</v>
      </c>
      <c r="CN1" s="45" t="s">
        <v>534</v>
      </c>
      <c r="CO1" s="45" t="s">
        <v>535</v>
      </c>
      <c r="CP1" s="45" t="s">
        <v>536</v>
      </c>
      <c r="CQ1" s="45" t="s">
        <v>537</v>
      </c>
      <c r="CR1" s="45" t="s">
        <v>538</v>
      </c>
      <c r="CS1" s="45" t="s">
        <v>539</v>
      </c>
      <c r="CT1" s="45" t="s">
        <v>540</v>
      </c>
      <c r="CU1" s="45" t="s">
        <v>541</v>
      </c>
      <c r="CV1" s="45" t="s">
        <v>542</v>
      </c>
      <c r="CW1" s="45" t="s">
        <v>543</v>
      </c>
      <c r="CX1" s="45" t="s">
        <v>544</v>
      </c>
      <c r="CY1" s="45" t="s">
        <v>545</v>
      </c>
      <c r="CZ1" s="45" t="s">
        <v>546</v>
      </c>
      <c r="DA1" s="45" t="s">
        <v>547</v>
      </c>
      <c r="DB1" s="45" t="s">
        <v>548</v>
      </c>
      <c r="DC1" s="45" t="s">
        <v>549</v>
      </c>
      <c r="DD1" s="45" t="s">
        <v>550</v>
      </c>
      <c r="DE1" s="45" t="s">
        <v>551</v>
      </c>
      <c r="DF1" s="45" t="s">
        <v>552</v>
      </c>
      <c r="DG1" s="45" t="s">
        <v>553</v>
      </c>
      <c r="DH1" s="45" t="s">
        <v>554</v>
      </c>
      <c r="DI1" s="45" t="s">
        <v>555</v>
      </c>
      <c r="DJ1" s="45" t="s">
        <v>556</v>
      </c>
      <c r="DK1" s="45" t="s">
        <v>557</v>
      </c>
      <c r="DL1" s="45" t="s">
        <v>558</v>
      </c>
      <c r="DM1" s="45" t="s">
        <v>559</v>
      </c>
      <c r="DN1" s="45" t="s">
        <v>560</v>
      </c>
      <c r="DO1" s="45" t="s">
        <v>561</v>
      </c>
      <c r="DP1" s="45" t="s">
        <v>562</v>
      </c>
      <c r="DQ1" s="45" t="s">
        <v>563</v>
      </c>
      <c r="DR1" s="45" t="s">
        <v>564</v>
      </c>
      <c r="DS1" s="45" t="s">
        <v>565</v>
      </c>
      <c r="DT1" s="45" t="s">
        <v>566</v>
      </c>
      <c r="DU1" s="45" t="s">
        <v>567</v>
      </c>
      <c r="DV1" s="45" t="s">
        <v>568</v>
      </c>
      <c r="DW1" s="45" t="s">
        <v>569</v>
      </c>
      <c r="DX1" s="45" t="s">
        <v>570</v>
      </c>
      <c r="DY1" s="45" t="s">
        <v>571</v>
      </c>
      <c r="DZ1" s="45" t="s">
        <v>572</v>
      </c>
      <c r="EA1" s="45" t="s">
        <v>573</v>
      </c>
      <c r="EB1" s="45" t="s">
        <v>574</v>
      </c>
      <c r="EC1" s="45" t="s">
        <v>575</v>
      </c>
      <c r="ED1" s="45" t="s">
        <v>576</v>
      </c>
      <c r="EE1" s="45" t="s">
        <v>577</v>
      </c>
      <c r="EF1" s="45" t="s">
        <v>578</v>
      </c>
      <c r="EG1" s="45" t="s">
        <v>579</v>
      </c>
      <c r="EH1" s="45" t="s">
        <v>580</v>
      </c>
      <c r="EI1" s="45" t="s">
        <v>581</v>
      </c>
      <c r="EJ1" s="45" t="s">
        <v>582</v>
      </c>
      <c r="EK1" s="45" t="s">
        <v>583</v>
      </c>
      <c r="EL1" s="45" t="s">
        <v>584</v>
      </c>
      <c r="EM1" s="45" t="s">
        <v>585</v>
      </c>
      <c r="EN1" s="45" t="s">
        <v>586</v>
      </c>
      <c r="EO1" s="45" t="s">
        <v>587</v>
      </c>
      <c r="EP1" s="45" t="s">
        <v>588</v>
      </c>
      <c r="EQ1" s="45" t="s">
        <v>589</v>
      </c>
      <c r="ER1" s="45" t="s">
        <v>590</v>
      </c>
      <c r="ES1" s="45" t="s">
        <v>591</v>
      </c>
      <c r="ET1" s="45" t="s">
        <v>592</v>
      </c>
      <c r="EU1" s="45" t="s">
        <v>593</v>
      </c>
      <c r="EV1" s="45" t="s">
        <v>594</v>
      </c>
      <c r="EW1" s="45" t="s">
        <v>595</v>
      </c>
      <c r="EX1" s="45" t="s">
        <v>596</v>
      </c>
      <c r="EY1" s="45" t="s">
        <v>597</v>
      </c>
      <c r="EZ1" s="45" t="s">
        <v>598</v>
      </c>
      <c r="FA1" s="45" t="s">
        <v>599</v>
      </c>
      <c r="FB1" s="45" t="s">
        <v>600</v>
      </c>
      <c r="FC1" s="45" t="s">
        <v>601</v>
      </c>
      <c r="FD1" s="45" t="s">
        <v>602</v>
      </c>
      <c r="FE1" s="45" t="s">
        <v>603</v>
      </c>
      <c r="FF1" s="45" t="s">
        <v>604</v>
      </c>
      <c r="FG1" s="45" t="s">
        <v>605</v>
      </c>
      <c r="FH1" s="45" t="s">
        <v>606</v>
      </c>
      <c r="FI1" s="45" t="s">
        <v>607</v>
      </c>
      <c r="FJ1" s="45" t="s">
        <v>608</v>
      </c>
      <c r="FK1" s="45" t="s">
        <v>609</v>
      </c>
      <c r="FL1" s="45" t="s">
        <v>610</v>
      </c>
      <c r="FM1" s="45" t="s">
        <v>611</v>
      </c>
      <c r="FN1" s="45" t="s">
        <v>612</v>
      </c>
      <c r="FO1" s="45" t="s">
        <v>613</v>
      </c>
      <c r="FP1" s="45" t="s">
        <v>614</v>
      </c>
      <c r="FQ1" s="45" t="s">
        <v>615</v>
      </c>
      <c r="FR1" s="45" t="s">
        <v>616</v>
      </c>
      <c r="FS1" s="45" t="s">
        <v>617</v>
      </c>
      <c r="FT1" s="45" t="s">
        <v>618</v>
      </c>
      <c r="FU1" s="45" t="s">
        <v>619</v>
      </c>
      <c r="FV1" s="45" t="s">
        <v>620</v>
      </c>
      <c r="FW1" s="45" t="s">
        <v>621</v>
      </c>
      <c r="FX1" s="45" t="s">
        <v>622</v>
      </c>
      <c r="FY1" s="45" t="s">
        <v>623</v>
      </c>
      <c r="FZ1" s="45" t="s">
        <v>624</v>
      </c>
      <c r="GA1" s="45" t="s">
        <v>625</v>
      </c>
      <c r="GB1" s="45" t="s">
        <v>626</v>
      </c>
      <c r="GC1" s="45" t="s">
        <v>627</v>
      </c>
      <c r="GD1" s="45" t="s">
        <v>628</v>
      </c>
      <c r="GE1" s="45" t="s">
        <v>629</v>
      </c>
      <c r="GF1" s="45" t="s">
        <v>630</v>
      </c>
      <c r="GG1" s="45" t="s">
        <v>631</v>
      </c>
      <c r="GH1" s="45" t="s">
        <v>632</v>
      </c>
      <c r="GI1" s="45" t="s">
        <v>633</v>
      </c>
      <c r="GJ1" s="45" t="s">
        <v>634</v>
      </c>
      <c r="GK1" s="45" t="s">
        <v>635</v>
      </c>
      <c r="GL1" s="45" t="s">
        <v>636</v>
      </c>
      <c r="GM1" s="45" t="s">
        <v>637</v>
      </c>
      <c r="GN1" s="45" t="s">
        <v>638</v>
      </c>
      <c r="GO1" s="45" t="s">
        <v>639</v>
      </c>
      <c r="GP1" s="45" t="s">
        <v>640</v>
      </c>
      <c r="GQ1" s="45" t="s">
        <v>641</v>
      </c>
      <c r="GR1" s="45" t="s">
        <v>642</v>
      </c>
      <c r="GS1" s="45" t="s">
        <v>643</v>
      </c>
      <c r="GT1" s="45" t="s">
        <v>644</v>
      </c>
      <c r="GU1" s="45" t="s">
        <v>645</v>
      </c>
      <c r="GV1" s="45" t="s">
        <v>646</v>
      </c>
      <c r="GW1" s="45" t="s">
        <v>647</v>
      </c>
      <c r="GX1" s="45" t="s">
        <v>648</v>
      </c>
      <c r="GY1" s="45" t="s">
        <v>649</v>
      </c>
      <c r="GZ1" s="45" t="s">
        <v>650</v>
      </c>
      <c r="HA1" s="45" t="s">
        <v>651</v>
      </c>
      <c r="HB1" s="45" t="s">
        <v>652</v>
      </c>
      <c r="HC1" s="45" t="s">
        <v>653</v>
      </c>
      <c r="HD1" s="45" t="s">
        <v>654</v>
      </c>
      <c r="HE1" s="45" t="s">
        <v>655</v>
      </c>
      <c r="HF1" s="45" t="s">
        <v>656</v>
      </c>
      <c r="HG1" s="45" t="s">
        <v>657</v>
      </c>
      <c r="HH1" s="45" t="s">
        <v>658</v>
      </c>
      <c r="HI1" s="45" t="s">
        <v>659</v>
      </c>
      <c r="HJ1" s="45" t="s">
        <v>660</v>
      </c>
      <c r="HK1" s="45" t="s">
        <v>661</v>
      </c>
      <c r="HL1" s="45" t="s">
        <v>662</v>
      </c>
      <c r="HM1" s="45" t="s">
        <v>663</v>
      </c>
      <c r="HN1" s="45" t="s">
        <v>664</v>
      </c>
      <c r="HO1" s="45" t="s">
        <v>665</v>
      </c>
      <c r="HP1" s="45" t="s">
        <v>666</v>
      </c>
      <c r="HQ1" s="45" t="s">
        <v>667</v>
      </c>
      <c r="HR1" s="45" t="s">
        <v>668</v>
      </c>
      <c r="HS1" s="45" t="s">
        <v>669</v>
      </c>
      <c r="HT1" s="45" t="s">
        <v>670</v>
      </c>
      <c r="HU1" s="45" t="s">
        <v>671</v>
      </c>
      <c r="HV1" s="45" t="s">
        <v>672</v>
      </c>
      <c r="HW1" s="45" t="s">
        <v>673</v>
      </c>
      <c r="HX1" s="45" t="s">
        <v>674</v>
      </c>
      <c r="HY1" s="45" t="s">
        <v>675</v>
      </c>
      <c r="HZ1" s="45" t="s">
        <v>676</v>
      </c>
      <c r="IA1" s="45" t="s">
        <v>677</v>
      </c>
      <c r="IB1" s="45" t="s">
        <v>678</v>
      </c>
      <c r="IC1" s="45" t="s">
        <v>679</v>
      </c>
      <c r="ID1" s="45" t="s">
        <v>680</v>
      </c>
      <c r="IE1" s="45" t="s">
        <v>681</v>
      </c>
      <c r="IF1" s="45" t="s">
        <v>682</v>
      </c>
      <c r="IG1" s="45" t="s">
        <v>683</v>
      </c>
      <c r="IH1" s="45" t="s">
        <v>684</v>
      </c>
      <c r="II1" s="45" t="s">
        <v>685</v>
      </c>
      <c r="IJ1" s="45" t="s">
        <v>686</v>
      </c>
      <c r="IK1" s="45" t="s">
        <v>687</v>
      </c>
      <c r="IL1" s="45" t="s">
        <v>688</v>
      </c>
      <c r="IM1" s="45" t="s">
        <v>689</v>
      </c>
      <c r="IN1" s="45" t="s">
        <v>690</v>
      </c>
      <c r="IO1" s="45" t="s">
        <v>691</v>
      </c>
      <c r="IP1" s="45" t="s">
        <v>692</v>
      </c>
      <c r="IQ1" s="45" t="s">
        <v>693</v>
      </c>
      <c r="IR1" s="45" t="s">
        <v>694</v>
      </c>
      <c r="IS1" s="45" t="s">
        <v>695</v>
      </c>
      <c r="IT1" s="45" t="s">
        <v>696</v>
      </c>
      <c r="IU1" s="45" t="s">
        <v>697</v>
      </c>
      <c r="IV1" s="45" t="s">
        <v>698</v>
      </c>
      <c r="IW1" s="45" t="s">
        <v>699</v>
      </c>
      <c r="IX1" s="45" t="s">
        <v>700</v>
      </c>
      <c r="IY1" s="45" t="s">
        <v>701</v>
      </c>
      <c r="IZ1" s="45" t="s">
        <v>702</v>
      </c>
      <c r="JA1" s="45" t="s">
        <v>703</v>
      </c>
      <c r="JB1" s="45" t="s">
        <v>704</v>
      </c>
      <c r="JC1" s="45" t="s">
        <v>705</v>
      </c>
      <c r="JD1" s="45" t="s">
        <v>706</v>
      </c>
      <c r="JE1" s="45" t="s">
        <v>707</v>
      </c>
      <c r="JF1" s="45" t="s">
        <v>708</v>
      </c>
      <c r="JG1" s="45" t="s">
        <v>709</v>
      </c>
      <c r="JH1" s="45" t="s">
        <v>710</v>
      </c>
      <c r="JI1" s="45" t="s">
        <v>711</v>
      </c>
      <c r="JJ1" s="45" t="s">
        <v>712</v>
      </c>
      <c r="JK1" s="45" t="s">
        <v>713</v>
      </c>
      <c r="JL1" s="45" t="s">
        <v>714</v>
      </c>
      <c r="JM1" s="45" t="s">
        <v>715</v>
      </c>
      <c r="JN1" s="45" t="s">
        <v>716</v>
      </c>
      <c r="JO1" s="45" t="s">
        <v>717</v>
      </c>
      <c r="JP1" s="45" t="s">
        <v>718</v>
      </c>
      <c r="JQ1" s="45" t="s">
        <v>719</v>
      </c>
      <c r="JR1" s="45" t="s">
        <v>720</v>
      </c>
      <c r="JS1" s="45" t="s">
        <v>721</v>
      </c>
      <c r="JT1" s="45" t="s">
        <v>722</v>
      </c>
      <c r="JU1" s="45" t="s">
        <v>723</v>
      </c>
      <c r="JV1" s="45" t="s">
        <v>724</v>
      </c>
      <c r="JW1" s="45" t="s">
        <v>725</v>
      </c>
      <c r="JX1" s="45" t="s">
        <v>726</v>
      </c>
      <c r="JY1" s="45" t="s">
        <v>727</v>
      </c>
      <c r="JZ1" s="45" t="s">
        <v>728</v>
      </c>
      <c r="KA1" s="45" t="s">
        <v>729</v>
      </c>
      <c r="KB1" s="45" t="s">
        <v>730</v>
      </c>
      <c r="KC1" s="45" t="s">
        <v>731</v>
      </c>
      <c r="KD1" s="45" t="s">
        <v>732</v>
      </c>
      <c r="KE1" s="45" t="s">
        <v>733</v>
      </c>
      <c r="KF1" s="45" t="s">
        <v>734</v>
      </c>
      <c r="KG1" s="45" t="s">
        <v>735</v>
      </c>
      <c r="KH1" s="45" t="s">
        <v>736</v>
      </c>
      <c r="KI1" s="45" t="s">
        <v>737</v>
      </c>
      <c r="KJ1" s="45" t="s">
        <v>738</v>
      </c>
      <c r="KK1" s="45" t="s">
        <v>739</v>
      </c>
      <c r="KL1" s="45" t="s">
        <v>740</v>
      </c>
      <c r="KM1" s="45" t="s">
        <v>741</v>
      </c>
      <c r="KN1" s="45" t="s">
        <v>742</v>
      </c>
      <c r="KO1" s="45" t="s">
        <v>743</v>
      </c>
      <c r="KP1" s="45" t="s">
        <v>744</v>
      </c>
      <c r="KQ1" s="45" t="s">
        <v>745</v>
      </c>
      <c r="KR1" s="45" t="s">
        <v>746</v>
      </c>
      <c r="KS1" s="45" t="s">
        <v>747</v>
      </c>
      <c r="KT1" s="45" t="s">
        <v>748</v>
      </c>
      <c r="KU1" s="45" t="s">
        <v>749</v>
      </c>
      <c r="KV1" s="45" t="s">
        <v>750</v>
      </c>
      <c r="KW1" s="45" t="s">
        <v>751</v>
      </c>
      <c r="KX1" s="45" t="s">
        <v>752</v>
      </c>
      <c r="KY1" s="45" t="s">
        <v>753</v>
      </c>
      <c r="KZ1" s="45" t="s">
        <v>754</v>
      </c>
      <c r="LA1" s="45" t="s">
        <v>755</v>
      </c>
      <c r="LB1" s="45" t="s">
        <v>756</v>
      </c>
      <c r="LC1" s="45" t="s">
        <v>757</v>
      </c>
      <c r="LD1" s="45" t="s">
        <v>758</v>
      </c>
      <c r="LE1" s="45" t="s">
        <v>759</v>
      </c>
      <c r="LF1" s="45" t="s">
        <v>760</v>
      </c>
      <c r="LG1" s="45" t="s">
        <v>761</v>
      </c>
      <c r="LH1" s="45" t="s">
        <v>762</v>
      </c>
      <c r="LI1" s="45" t="s">
        <v>763</v>
      </c>
      <c r="LJ1" s="45" t="s">
        <v>764</v>
      </c>
      <c r="LK1" s="45" t="s">
        <v>765</v>
      </c>
      <c r="LL1" s="45" t="s">
        <v>766</v>
      </c>
      <c r="LM1" s="45" t="s">
        <v>767</v>
      </c>
      <c r="LN1" s="45" t="s">
        <v>768</v>
      </c>
      <c r="LO1" s="45" t="s">
        <v>769</v>
      </c>
      <c r="LP1" s="45" t="s">
        <v>770</v>
      </c>
      <c r="LQ1" s="45" t="s">
        <v>771</v>
      </c>
      <c r="LR1" s="45" t="s">
        <v>772</v>
      </c>
      <c r="LS1" s="45" t="s">
        <v>773</v>
      </c>
      <c r="LT1" s="45" t="s">
        <v>774</v>
      </c>
      <c r="LU1" s="45" t="s">
        <v>775</v>
      </c>
      <c r="LV1" s="45" t="s">
        <v>776</v>
      </c>
      <c r="LW1" s="45" t="s">
        <v>777</v>
      </c>
      <c r="LX1" s="45" t="s">
        <v>778</v>
      </c>
      <c r="LY1" s="45" t="s">
        <v>779</v>
      </c>
      <c r="LZ1" s="45" t="s">
        <v>780</v>
      </c>
      <c r="MA1" s="45" t="s">
        <v>781</v>
      </c>
      <c r="MB1" s="45" t="s">
        <v>782</v>
      </c>
      <c r="MC1" s="45" t="s">
        <v>783</v>
      </c>
      <c r="MD1" s="45" t="s">
        <v>784</v>
      </c>
      <c r="ME1" s="45" t="s">
        <v>785</v>
      </c>
      <c r="MF1" s="45" t="s">
        <v>786</v>
      </c>
      <c r="MG1" s="45" t="s">
        <v>787</v>
      </c>
      <c r="MH1" s="45" t="s">
        <v>788</v>
      </c>
      <c r="MI1" s="45" t="s">
        <v>789</v>
      </c>
      <c r="MJ1" s="45" t="s">
        <v>790</v>
      </c>
      <c r="MK1" s="45" t="s">
        <v>791</v>
      </c>
      <c r="ML1" s="45" t="s">
        <v>792</v>
      </c>
      <c r="MM1" s="45" t="s">
        <v>793</v>
      </c>
      <c r="MN1" s="45" t="s">
        <v>794</v>
      </c>
      <c r="MO1" s="45" t="s">
        <v>795</v>
      </c>
      <c r="MP1" s="45" t="s">
        <v>796</v>
      </c>
      <c r="MQ1" s="45" t="s">
        <v>797</v>
      </c>
      <c r="MR1" s="45" t="s">
        <v>798</v>
      </c>
      <c r="MS1" s="45" t="s">
        <v>799</v>
      </c>
      <c r="MT1" s="45" t="s">
        <v>800</v>
      </c>
      <c r="MU1" s="45" t="s">
        <v>801</v>
      </c>
      <c r="MV1" s="45" t="s">
        <v>802</v>
      </c>
      <c r="MW1" s="45" t="s">
        <v>803</v>
      </c>
      <c r="MX1" s="45" t="s">
        <v>804</v>
      </c>
      <c r="MY1" s="45" t="s">
        <v>805</v>
      </c>
      <c r="MZ1" s="45" t="s">
        <v>806</v>
      </c>
      <c r="NA1" s="45" t="s">
        <v>807</v>
      </c>
      <c r="NB1" s="45" t="s">
        <v>808</v>
      </c>
      <c r="NC1" s="45" t="s">
        <v>809</v>
      </c>
      <c r="ND1" s="45" t="s">
        <v>810</v>
      </c>
      <c r="NE1" s="45" t="s">
        <v>811</v>
      </c>
      <c r="NF1" s="45" t="s">
        <v>812</v>
      </c>
      <c r="NG1" s="45" t="s">
        <v>813</v>
      </c>
      <c r="NH1" s="45" t="s">
        <v>814</v>
      </c>
      <c r="NI1" s="45" t="s">
        <v>815</v>
      </c>
      <c r="NJ1" s="45" t="s">
        <v>816</v>
      </c>
      <c r="NK1" s="45" t="s">
        <v>817</v>
      </c>
      <c r="NL1" s="45" t="s">
        <v>818</v>
      </c>
      <c r="NM1" s="45" t="s">
        <v>819</v>
      </c>
      <c r="NN1" s="45" t="s">
        <v>820</v>
      </c>
      <c r="NO1" s="45" t="s">
        <v>821</v>
      </c>
      <c r="NP1" s="45" t="s">
        <v>822</v>
      </c>
      <c r="NQ1" s="45" t="s">
        <v>823</v>
      </c>
      <c r="NR1" s="45" t="s">
        <v>824</v>
      </c>
      <c r="NS1" s="45" t="s">
        <v>825</v>
      </c>
      <c r="NT1" s="45" t="s">
        <v>826</v>
      </c>
      <c r="NU1" s="45" t="s">
        <v>827</v>
      </c>
      <c r="NV1" s="45" t="s">
        <v>828</v>
      </c>
      <c r="NW1" s="45" t="s">
        <v>829</v>
      </c>
      <c r="NX1" s="45" t="s">
        <v>830</v>
      </c>
      <c r="NY1" s="45" t="s">
        <v>831</v>
      </c>
      <c r="NZ1" s="45" t="s">
        <v>832</v>
      </c>
      <c r="OA1" s="45" t="s">
        <v>833</v>
      </c>
      <c r="OB1" s="45" t="s">
        <v>834</v>
      </c>
      <c r="OC1" s="45" t="s">
        <v>835</v>
      </c>
      <c r="OD1" s="45" t="s">
        <v>836</v>
      </c>
      <c r="OE1" s="45" t="s">
        <v>837</v>
      </c>
      <c r="OF1" s="45" t="s">
        <v>838</v>
      </c>
      <c r="OG1" s="45" t="s">
        <v>839</v>
      </c>
      <c r="OH1" s="45" t="s">
        <v>840</v>
      </c>
      <c r="OI1" s="45" t="s">
        <v>841</v>
      </c>
      <c r="OJ1" s="45" t="s">
        <v>842</v>
      </c>
      <c r="OK1" s="45" t="s">
        <v>843</v>
      </c>
      <c r="OL1" s="45" t="s">
        <v>844</v>
      </c>
      <c r="OM1" s="45" t="s">
        <v>845</v>
      </c>
      <c r="ON1" s="45" t="s">
        <v>846</v>
      </c>
      <c r="OO1" s="45" t="s">
        <v>847</v>
      </c>
      <c r="OP1" s="45" t="s">
        <v>848</v>
      </c>
      <c r="OQ1" s="45" t="s">
        <v>849</v>
      </c>
      <c r="OR1" s="45" t="s">
        <v>850</v>
      </c>
      <c r="OS1" s="45" t="s">
        <v>851</v>
      </c>
      <c r="OT1" s="45" t="s">
        <v>852</v>
      </c>
      <c r="OU1" s="45" t="s">
        <v>853</v>
      </c>
      <c r="OV1" s="45" t="s">
        <v>854</v>
      </c>
      <c r="OW1" s="45" t="s">
        <v>855</v>
      </c>
      <c r="OX1" s="45" t="s">
        <v>856</v>
      </c>
      <c r="OY1" s="45" t="s">
        <v>857</v>
      </c>
      <c r="OZ1" s="45" t="s">
        <v>858</v>
      </c>
      <c r="PA1" s="45" t="s">
        <v>859</v>
      </c>
      <c r="PB1" s="45" t="s">
        <v>860</v>
      </c>
      <c r="PC1" s="45" t="s">
        <v>861</v>
      </c>
      <c r="PD1" s="45" t="s">
        <v>862</v>
      </c>
      <c r="PE1" s="45" t="s">
        <v>863</v>
      </c>
      <c r="PF1" s="45" t="s">
        <v>864</v>
      </c>
      <c r="PG1" s="45" t="s">
        <v>865</v>
      </c>
      <c r="PH1" s="45" t="s">
        <v>866</v>
      </c>
      <c r="PI1" s="45" t="s">
        <v>867</v>
      </c>
      <c r="PJ1" s="45" t="s">
        <v>868</v>
      </c>
      <c r="PK1" s="45" t="s">
        <v>869</v>
      </c>
      <c r="PL1" s="45" t="s">
        <v>870</v>
      </c>
      <c r="PM1" s="45" t="s">
        <v>871</v>
      </c>
      <c r="PN1" s="45" t="s">
        <v>872</v>
      </c>
      <c r="PO1" s="45" t="s">
        <v>873</v>
      </c>
      <c r="PP1" s="45" t="s">
        <v>874</v>
      </c>
      <c r="PQ1" s="45" t="s">
        <v>875</v>
      </c>
      <c r="PR1" s="45" t="s">
        <v>876</v>
      </c>
      <c r="PS1" s="45" t="s">
        <v>877</v>
      </c>
      <c r="PT1" s="45" t="s">
        <v>878</v>
      </c>
      <c r="PU1" s="45" t="s">
        <v>879</v>
      </c>
      <c r="PV1" s="45" t="s">
        <v>880</v>
      </c>
      <c r="PW1" s="45" t="s">
        <v>881</v>
      </c>
      <c r="PX1" s="45" t="s">
        <v>882</v>
      </c>
      <c r="PY1" s="45" t="s">
        <v>883</v>
      </c>
      <c r="PZ1" s="45" t="s">
        <v>884</v>
      </c>
      <c r="QA1" s="45" t="s">
        <v>885</v>
      </c>
      <c r="QB1" s="45" t="s">
        <v>886</v>
      </c>
      <c r="QC1" s="45" t="s">
        <v>887</v>
      </c>
      <c r="QD1" s="45" t="s">
        <v>888</v>
      </c>
      <c r="QE1" s="45" t="s">
        <v>889</v>
      </c>
      <c r="QF1" s="45" t="s">
        <v>890</v>
      </c>
      <c r="QG1" s="45" t="s">
        <v>891</v>
      </c>
      <c r="QH1" s="45" t="s">
        <v>892</v>
      </c>
      <c r="QI1" s="45" t="s">
        <v>893</v>
      </c>
      <c r="QJ1" s="45" t="s">
        <v>894</v>
      </c>
      <c r="QK1" s="45" t="s">
        <v>895</v>
      </c>
      <c r="QL1" s="45" t="s">
        <v>896</v>
      </c>
      <c r="QM1" s="45" t="s">
        <v>897</v>
      </c>
      <c r="QN1" s="45" t="s">
        <v>898</v>
      </c>
      <c r="QO1" s="45" t="s">
        <v>899</v>
      </c>
      <c r="QP1" s="45" t="s">
        <v>900</v>
      </c>
      <c r="QQ1" s="45" t="s">
        <v>901</v>
      </c>
      <c r="QR1" s="45" t="s">
        <v>902</v>
      </c>
      <c r="QS1" s="45" t="s">
        <v>903</v>
      </c>
      <c r="QT1" s="45" t="s">
        <v>904</v>
      </c>
      <c r="QU1" s="45" t="s">
        <v>905</v>
      </c>
      <c r="QV1" s="45" t="s">
        <v>906</v>
      </c>
      <c r="QW1" s="45" t="s">
        <v>907</v>
      </c>
      <c r="QX1" s="45" t="s">
        <v>908</v>
      </c>
      <c r="QY1" s="45" t="s">
        <v>909</v>
      </c>
      <c r="QZ1" s="45" t="s">
        <v>910</v>
      </c>
      <c r="RA1" s="45" t="s">
        <v>911</v>
      </c>
      <c r="RB1" s="45" t="s">
        <v>912</v>
      </c>
      <c r="RC1" s="45" t="s">
        <v>913</v>
      </c>
      <c r="RD1" s="45" t="s">
        <v>914</v>
      </c>
      <c r="RE1" s="45" t="s">
        <v>915</v>
      </c>
      <c r="RF1" s="45" t="s">
        <v>916</v>
      </c>
      <c r="RG1" s="45" t="s">
        <v>917</v>
      </c>
      <c r="RH1" s="45" t="s">
        <v>918</v>
      </c>
      <c r="RI1" s="45" t="s">
        <v>919</v>
      </c>
      <c r="RJ1" s="45" t="s">
        <v>920</v>
      </c>
      <c r="RK1" s="45" t="s">
        <v>921</v>
      </c>
      <c r="RL1" s="45" t="s">
        <v>922</v>
      </c>
      <c r="RM1" s="45" t="s">
        <v>923</v>
      </c>
      <c r="RN1" s="45" t="s">
        <v>924</v>
      </c>
      <c r="RO1" s="45" t="s">
        <v>925</v>
      </c>
      <c r="RP1" s="45" t="s">
        <v>926</v>
      </c>
      <c r="RQ1" s="45" t="s">
        <v>927</v>
      </c>
      <c r="RR1" s="45" t="s">
        <v>928</v>
      </c>
      <c r="RS1" s="45" t="s">
        <v>929</v>
      </c>
      <c r="RT1" s="45" t="s">
        <v>930</v>
      </c>
      <c r="RU1" s="45" t="s">
        <v>931</v>
      </c>
      <c r="RV1" s="45" t="s">
        <v>932</v>
      </c>
      <c r="RW1" s="45" t="s">
        <v>933</v>
      </c>
      <c r="RX1" s="45" t="s">
        <v>934</v>
      </c>
      <c r="RY1" s="45" t="s">
        <v>935</v>
      </c>
      <c r="RZ1" s="45" t="s">
        <v>936</v>
      </c>
      <c r="SA1" s="45" t="s">
        <v>937</v>
      </c>
      <c r="SB1" s="45" t="s">
        <v>938</v>
      </c>
      <c r="SC1" s="45" t="s">
        <v>939</v>
      </c>
      <c r="SD1" s="45" t="s">
        <v>940</v>
      </c>
      <c r="SE1" s="45" t="s">
        <v>941</v>
      </c>
      <c r="SF1" s="45" t="s">
        <v>942</v>
      </c>
      <c r="SG1" s="45" t="s">
        <v>943</v>
      </c>
      <c r="SH1" s="45" t="s">
        <v>944</v>
      </c>
      <c r="SI1" s="45" t="s">
        <v>945</v>
      </c>
      <c r="SJ1" s="45" t="s">
        <v>946</v>
      </c>
      <c r="SK1" s="45" t="s">
        <v>947</v>
      </c>
      <c r="SL1" s="45" t="s">
        <v>948</v>
      </c>
      <c r="SM1" s="45" t="s">
        <v>949</v>
      </c>
      <c r="SN1" s="45" t="s">
        <v>950</v>
      </c>
      <c r="SO1" s="45" t="s">
        <v>951</v>
      </c>
      <c r="SP1" s="45" t="s">
        <v>952</v>
      </c>
      <c r="SQ1" s="45" t="s">
        <v>953</v>
      </c>
      <c r="SR1" s="45" t="s">
        <v>954</v>
      </c>
      <c r="SS1" s="45" t="s">
        <v>955</v>
      </c>
      <c r="ST1" s="45" t="s">
        <v>956</v>
      </c>
      <c r="SU1" s="45" t="s">
        <v>957</v>
      </c>
      <c r="SV1" s="45" t="s">
        <v>958</v>
      </c>
      <c r="SW1" s="45" t="s">
        <v>959</v>
      </c>
      <c r="SX1" s="45" t="s">
        <v>960</v>
      </c>
      <c r="SY1" s="45" t="s">
        <v>961</v>
      </c>
      <c r="SZ1" s="45" t="s">
        <v>962</v>
      </c>
      <c r="TA1" s="45" t="s">
        <v>963</v>
      </c>
      <c r="TB1" s="45" t="s">
        <v>964</v>
      </c>
      <c r="TC1" s="45" t="s">
        <v>965</v>
      </c>
      <c r="TD1" s="45" t="s">
        <v>966</v>
      </c>
      <c r="TE1" s="45" t="s">
        <v>967</v>
      </c>
      <c r="TF1" s="45" t="s">
        <v>968</v>
      </c>
      <c r="TG1" s="45" t="s">
        <v>969</v>
      </c>
      <c r="TH1" s="45" t="s">
        <v>970</v>
      </c>
      <c r="TI1" s="45" t="s">
        <v>971</v>
      </c>
      <c r="TJ1" s="45" t="s">
        <v>972</v>
      </c>
      <c r="TK1" s="45" t="s">
        <v>973</v>
      </c>
      <c r="TL1" s="45" t="s">
        <v>974</v>
      </c>
      <c r="TM1" s="45" t="s">
        <v>975</v>
      </c>
      <c r="TN1" s="45" t="s">
        <v>976</v>
      </c>
      <c r="TO1" s="45" t="s">
        <v>977</v>
      </c>
      <c r="TP1" s="45" t="s">
        <v>978</v>
      </c>
      <c r="TQ1" s="45" t="s">
        <v>979</v>
      </c>
      <c r="TR1" s="45" t="s">
        <v>980</v>
      </c>
      <c r="TS1" s="45" t="s">
        <v>981</v>
      </c>
      <c r="TT1" s="45" t="s">
        <v>982</v>
      </c>
      <c r="TU1" s="45" t="s">
        <v>983</v>
      </c>
      <c r="TV1" s="45" t="s">
        <v>984</v>
      </c>
      <c r="TW1" s="45" t="s">
        <v>985</v>
      </c>
      <c r="TX1" s="45" t="s">
        <v>986</v>
      </c>
      <c r="TY1" s="45" t="s">
        <v>987</v>
      </c>
      <c r="TZ1" s="45" t="s">
        <v>988</v>
      </c>
      <c r="UA1" s="45" t="s">
        <v>989</v>
      </c>
      <c r="UB1" s="45" t="s">
        <v>990</v>
      </c>
      <c r="UC1" s="45" t="s">
        <v>991</v>
      </c>
      <c r="UD1" s="45" t="s">
        <v>992</v>
      </c>
      <c r="UE1" s="45" t="s">
        <v>993</v>
      </c>
      <c r="UF1" s="45" t="s">
        <v>994</v>
      </c>
      <c r="UG1" s="45" t="s">
        <v>995</v>
      </c>
      <c r="UH1" s="45" t="s">
        <v>996</v>
      </c>
      <c r="UI1" s="45" t="s">
        <v>997</v>
      </c>
      <c r="UJ1" s="45" t="s">
        <v>998</v>
      </c>
      <c r="UK1" s="45" t="s">
        <v>999</v>
      </c>
      <c r="UL1" s="45" t="s">
        <v>1000</v>
      </c>
      <c r="UM1" s="45" t="s">
        <v>1001</v>
      </c>
      <c r="UN1" s="45" t="s">
        <v>1002</v>
      </c>
      <c r="UO1" s="45" t="s">
        <v>1003</v>
      </c>
      <c r="UP1" s="45" t="s">
        <v>1004</v>
      </c>
      <c r="UQ1" s="45" t="s">
        <v>1005</v>
      </c>
      <c r="UR1" s="45" t="s">
        <v>1006</v>
      </c>
      <c r="US1" s="45" t="s">
        <v>1007</v>
      </c>
      <c r="UT1" s="45" t="s">
        <v>1008</v>
      </c>
      <c r="UU1" s="45" t="s">
        <v>1009</v>
      </c>
      <c r="UV1" s="45" t="s">
        <v>1010</v>
      </c>
      <c r="UW1" s="45" t="s">
        <v>1011</v>
      </c>
      <c r="UX1" s="45" t="s">
        <v>1012</v>
      </c>
      <c r="UY1" s="45" t="s">
        <v>1013</v>
      </c>
      <c r="UZ1" s="45" t="s">
        <v>1014</v>
      </c>
      <c r="VA1" s="45" t="s">
        <v>1015</v>
      </c>
      <c r="VB1" s="45" t="s">
        <v>1016</v>
      </c>
      <c r="VC1" s="45" t="s">
        <v>1017</v>
      </c>
      <c r="VD1" s="45" t="s">
        <v>1018</v>
      </c>
      <c r="VE1" s="45" t="s">
        <v>1019</v>
      </c>
      <c r="VF1" s="45" t="s">
        <v>1020</v>
      </c>
      <c r="VG1" s="45" t="s">
        <v>1021</v>
      </c>
      <c r="VH1" s="45" t="s">
        <v>1022</v>
      </c>
      <c r="VI1" s="45" t="s">
        <v>1023</v>
      </c>
      <c r="VJ1" s="45" t="s">
        <v>1024</v>
      </c>
      <c r="VK1" s="45" t="s">
        <v>1025</v>
      </c>
      <c r="VL1" s="45" t="s">
        <v>1026</v>
      </c>
      <c r="VM1" s="45" t="s">
        <v>1027</v>
      </c>
      <c r="VN1" s="45" t="s">
        <v>1028</v>
      </c>
      <c r="VO1" s="45" t="s">
        <v>1029</v>
      </c>
      <c r="VP1" s="45" t="s">
        <v>1030</v>
      </c>
      <c r="VQ1" s="45" t="s">
        <v>1031</v>
      </c>
      <c r="VR1" s="45" t="s">
        <v>1032</v>
      </c>
      <c r="VS1" s="45" t="s">
        <v>1033</v>
      </c>
      <c r="VT1" s="45" t="s">
        <v>1034</v>
      </c>
      <c r="VU1" s="45" t="s">
        <v>1035</v>
      </c>
      <c r="VV1" s="45" t="s">
        <v>1036</v>
      </c>
      <c r="VW1" s="45" t="s">
        <v>1037</v>
      </c>
      <c r="VX1" s="45" t="s">
        <v>1038</v>
      </c>
      <c r="VY1" s="45" t="s">
        <v>1039</v>
      </c>
      <c r="VZ1" s="45" t="s">
        <v>1040</v>
      </c>
      <c r="WA1" s="45" t="s">
        <v>1041</v>
      </c>
      <c r="WB1" s="45" t="s">
        <v>1042</v>
      </c>
      <c r="WC1" s="45" t="s">
        <v>1043</v>
      </c>
      <c r="WD1" s="45" t="s">
        <v>1044</v>
      </c>
      <c r="WE1" s="45" t="s">
        <v>1045</v>
      </c>
      <c r="WF1" s="45" t="s">
        <v>1046</v>
      </c>
      <c r="WG1" s="45" t="s">
        <v>1047</v>
      </c>
      <c r="WH1" s="45" t="s">
        <v>1048</v>
      </c>
      <c r="WI1" s="45" t="s">
        <v>1049</v>
      </c>
      <c r="WJ1" s="45" t="s">
        <v>1050</v>
      </c>
      <c r="WK1" s="45" t="s">
        <v>1051</v>
      </c>
      <c r="WL1" s="45" t="s">
        <v>1052</v>
      </c>
      <c r="WM1" s="45" t="s">
        <v>1053</v>
      </c>
      <c r="WN1" s="45" t="s">
        <v>1054</v>
      </c>
      <c r="WO1" s="45" t="s">
        <v>1055</v>
      </c>
      <c r="WP1" s="45" t="s">
        <v>1056</v>
      </c>
      <c r="WQ1" s="45" t="s">
        <v>1057</v>
      </c>
      <c r="WR1" s="45" t="s">
        <v>1058</v>
      </c>
      <c r="WS1" s="45" t="s">
        <v>1059</v>
      </c>
      <c r="WT1" s="45" t="s">
        <v>1060</v>
      </c>
      <c r="WU1" s="45" t="s">
        <v>1061</v>
      </c>
      <c r="WV1" s="45" t="s">
        <v>1062</v>
      </c>
      <c r="WW1" s="45" t="s">
        <v>1063</v>
      </c>
      <c r="WX1" s="45" t="s">
        <v>1064</v>
      </c>
      <c r="WY1" s="45" t="s">
        <v>1065</v>
      </c>
      <c r="WZ1" s="45" t="s">
        <v>1066</v>
      </c>
      <c r="XA1" s="45" t="s">
        <v>1067</v>
      </c>
      <c r="XB1" s="45" t="s">
        <v>1068</v>
      </c>
      <c r="XC1" s="45" t="s">
        <v>1069</v>
      </c>
      <c r="XD1" s="45" t="s">
        <v>1070</v>
      </c>
      <c r="XE1" s="45" t="s">
        <v>1071</v>
      </c>
      <c r="XF1" s="45" t="s">
        <v>1072</v>
      </c>
      <c r="XG1" s="45" t="s">
        <v>1073</v>
      </c>
      <c r="XH1" s="45" t="s">
        <v>1074</v>
      </c>
      <c r="XI1" s="45" t="s">
        <v>1075</v>
      </c>
      <c r="XJ1" s="45" t="s">
        <v>1076</v>
      </c>
      <c r="XK1" s="45" t="s">
        <v>1077</v>
      </c>
      <c r="XL1" s="45" t="s">
        <v>1078</v>
      </c>
      <c r="XM1" s="45" t="s">
        <v>1079</v>
      </c>
      <c r="XN1" s="45" t="s">
        <v>1080</v>
      </c>
      <c r="XO1" s="45" t="s">
        <v>1081</v>
      </c>
      <c r="XP1" s="45" t="s">
        <v>1082</v>
      </c>
      <c r="XQ1" s="45" t="s">
        <v>1083</v>
      </c>
      <c r="XR1" s="45" t="s">
        <v>1084</v>
      </c>
      <c r="XS1" s="45" t="s">
        <v>1085</v>
      </c>
      <c r="XT1" s="45" t="s">
        <v>1086</v>
      </c>
      <c r="XU1" s="45" t="s">
        <v>1087</v>
      </c>
      <c r="XV1" s="45" t="s">
        <v>1088</v>
      </c>
      <c r="XW1" s="45" t="s">
        <v>1089</v>
      </c>
      <c r="XX1" s="45" t="s">
        <v>1090</v>
      </c>
      <c r="XY1" s="45" t="s">
        <v>1091</v>
      </c>
      <c r="XZ1" s="45" t="s">
        <v>1092</v>
      </c>
      <c r="YA1" s="45" t="s">
        <v>1093</v>
      </c>
      <c r="YB1" s="45" t="s">
        <v>1094</v>
      </c>
      <c r="YC1" s="45" t="s">
        <v>1095</v>
      </c>
      <c r="YD1" s="45" t="s">
        <v>1096</v>
      </c>
      <c r="YE1" s="45" t="s">
        <v>1097</v>
      </c>
      <c r="YF1" s="45" t="s">
        <v>1098</v>
      </c>
      <c r="YG1" s="45" t="s">
        <v>1099</v>
      </c>
      <c r="YH1" s="45" t="s">
        <v>1100</v>
      </c>
      <c r="YI1" s="45" t="s">
        <v>1101</v>
      </c>
      <c r="YJ1" s="45" t="s">
        <v>1102</v>
      </c>
      <c r="YK1" s="45" t="s">
        <v>1103</v>
      </c>
      <c r="YL1" s="45" t="s">
        <v>1104</v>
      </c>
      <c r="YM1" s="45" t="s">
        <v>1105</v>
      </c>
      <c r="YN1" s="45" t="s">
        <v>1106</v>
      </c>
      <c r="YO1" s="45" t="s">
        <v>1107</v>
      </c>
      <c r="YP1" s="45" t="s">
        <v>1108</v>
      </c>
      <c r="YQ1" s="45" t="s">
        <v>1109</v>
      </c>
      <c r="YR1" s="45" t="s">
        <v>1110</v>
      </c>
      <c r="YS1" s="45" t="s">
        <v>1111</v>
      </c>
      <c r="YT1" s="45" t="s">
        <v>1112</v>
      </c>
      <c r="YU1" s="45" t="s">
        <v>1113</v>
      </c>
      <c r="YV1" s="45" t="s">
        <v>1114</v>
      </c>
      <c r="YW1" s="45" t="s">
        <v>1115</v>
      </c>
      <c r="YX1" s="45" t="s">
        <v>1116</v>
      </c>
      <c r="YY1" s="45" t="s">
        <v>1117</v>
      </c>
      <c r="YZ1" s="45" t="s">
        <v>1118</v>
      </c>
      <c r="ZA1" s="45" t="s">
        <v>1119</v>
      </c>
      <c r="ZB1" s="45" t="s">
        <v>1120</v>
      </c>
      <c r="ZC1" s="45" t="s">
        <v>1121</v>
      </c>
      <c r="ZD1" s="45" t="s">
        <v>1122</v>
      </c>
      <c r="ZE1" s="45" t="s">
        <v>1123</v>
      </c>
      <c r="ZF1" s="45" t="s">
        <v>1124</v>
      </c>
      <c r="ZG1" s="45" t="s">
        <v>1125</v>
      </c>
      <c r="ZH1" s="45" t="s">
        <v>1126</v>
      </c>
      <c r="ZI1" s="45" t="s">
        <v>1127</v>
      </c>
      <c r="ZJ1" s="45" t="s">
        <v>1128</v>
      </c>
      <c r="ZK1" s="45" t="s">
        <v>1129</v>
      </c>
      <c r="ZL1" s="45" t="s">
        <v>1130</v>
      </c>
      <c r="ZM1" s="45" t="s">
        <v>1131</v>
      </c>
      <c r="ZN1" s="45" t="s">
        <v>1132</v>
      </c>
      <c r="ZO1" s="45" t="s">
        <v>1133</v>
      </c>
      <c r="ZP1" s="45" t="s">
        <v>1134</v>
      </c>
      <c r="ZQ1" s="45" t="s">
        <v>1135</v>
      </c>
      <c r="ZR1" s="45" t="s">
        <v>1136</v>
      </c>
      <c r="ZS1" s="45" t="s">
        <v>1137</v>
      </c>
      <c r="ZT1" s="45" t="s">
        <v>1138</v>
      </c>
      <c r="ZU1" s="45" t="s">
        <v>1139</v>
      </c>
      <c r="ZV1" s="45" t="s">
        <v>1140</v>
      </c>
      <c r="ZW1" s="45" t="s">
        <v>1141</v>
      </c>
      <c r="ZX1" s="45" t="s">
        <v>1142</v>
      </c>
      <c r="ZY1" s="45" t="s">
        <v>1143</v>
      </c>
      <c r="ZZ1" s="45" t="s">
        <v>1144</v>
      </c>
      <c r="AAA1" s="45" t="s">
        <v>1145</v>
      </c>
      <c r="AAB1" s="45" t="s">
        <v>1146</v>
      </c>
      <c r="AAC1" s="45" t="s">
        <v>1147</v>
      </c>
      <c r="AAD1" s="45" t="s">
        <v>1148</v>
      </c>
      <c r="AAE1" s="45" t="s">
        <v>1149</v>
      </c>
      <c r="AAF1" s="45" t="s">
        <v>1150</v>
      </c>
      <c r="AAG1" s="45" t="s">
        <v>1151</v>
      </c>
      <c r="AAH1" s="45" t="s">
        <v>1152</v>
      </c>
      <c r="AAI1" s="45" t="s">
        <v>1153</v>
      </c>
      <c r="AAJ1" s="45" t="s">
        <v>1154</v>
      </c>
      <c r="AAK1" s="45" t="s">
        <v>1155</v>
      </c>
      <c r="AAL1" s="45" t="s">
        <v>1156</v>
      </c>
      <c r="AAM1" s="45" t="s">
        <v>1157</v>
      </c>
      <c r="AAN1" s="45" t="s">
        <v>1158</v>
      </c>
      <c r="AAO1" s="45" t="s">
        <v>1159</v>
      </c>
      <c r="AAP1" s="45" t="s">
        <v>1160</v>
      </c>
      <c r="AAQ1" s="45" t="s">
        <v>1161</v>
      </c>
      <c r="AAR1" s="45" t="s">
        <v>1162</v>
      </c>
      <c r="AAS1" s="45" t="s">
        <v>1163</v>
      </c>
      <c r="AAT1" s="45" t="s">
        <v>1164</v>
      </c>
      <c r="AAU1" s="45" t="s">
        <v>1165</v>
      </c>
      <c r="AAV1" s="45" t="s">
        <v>1166</v>
      </c>
      <c r="AAW1" s="45" t="s">
        <v>1167</v>
      </c>
      <c r="AAX1" s="45" t="s">
        <v>1168</v>
      </c>
      <c r="AAY1" s="45" t="s">
        <v>1169</v>
      </c>
      <c r="AAZ1" s="45" t="s">
        <v>1170</v>
      </c>
      <c r="ABA1" s="45" t="s">
        <v>1171</v>
      </c>
      <c r="ABB1" s="45" t="s">
        <v>1172</v>
      </c>
      <c r="ABC1" s="45" t="s">
        <v>1173</v>
      </c>
      <c r="ABD1" s="45" t="s">
        <v>1174</v>
      </c>
      <c r="ABE1" s="45" t="s">
        <v>1175</v>
      </c>
      <c r="ABF1" s="45" t="s">
        <v>1176</v>
      </c>
      <c r="ABG1" s="45" t="s">
        <v>1177</v>
      </c>
      <c r="ABH1" s="45" t="s">
        <v>1178</v>
      </c>
      <c r="ABI1" s="45" t="s">
        <v>1179</v>
      </c>
      <c r="ABJ1" s="45" t="s">
        <v>1180</v>
      </c>
      <c r="ABK1" s="45" t="s">
        <v>1181</v>
      </c>
      <c r="ABL1" s="45" t="s">
        <v>1182</v>
      </c>
      <c r="ABM1" s="45" t="s">
        <v>1183</v>
      </c>
      <c r="ABN1" s="45" t="s">
        <v>1184</v>
      </c>
      <c r="ABO1" s="45" t="s">
        <v>1185</v>
      </c>
      <c r="ABP1" s="45" t="s">
        <v>1186</v>
      </c>
      <c r="ABQ1" s="45" t="s">
        <v>1187</v>
      </c>
      <c r="ABR1" s="45" t="s">
        <v>1188</v>
      </c>
      <c r="ABS1" s="45" t="s">
        <v>1189</v>
      </c>
      <c r="ABT1" s="45" t="s">
        <v>1190</v>
      </c>
      <c r="ABU1" s="45" t="s">
        <v>1191</v>
      </c>
      <c r="ABV1" s="45" t="s">
        <v>1192</v>
      </c>
      <c r="ABW1" s="45" t="s">
        <v>1193</v>
      </c>
      <c r="ABX1" s="45" t="s">
        <v>1194</v>
      </c>
      <c r="ABY1" s="45" t="s">
        <v>1195</v>
      </c>
      <c r="ABZ1" s="45" t="s">
        <v>1196</v>
      </c>
      <c r="ACA1" s="45" t="s">
        <v>1197</v>
      </c>
      <c r="ACB1" s="45" t="s">
        <v>1198</v>
      </c>
      <c r="ACC1" s="45" t="s">
        <v>1199</v>
      </c>
      <c r="ACD1" s="45" t="s">
        <v>1200</v>
      </c>
      <c r="ACE1" s="45" t="s">
        <v>1201</v>
      </c>
      <c r="ACF1" s="45" t="s">
        <v>1202</v>
      </c>
      <c r="ACG1" s="45" t="s">
        <v>1203</v>
      </c>
      <c r="ACH1" s="45" t="s">
        <v>1204</v>
      </c>
      <c r="ACI1" s="45" t="s">
        <v>1205</v>
      </c>
      <c r="ACJ1" s="45" t="s">
        <v>1206</v>
      </c>
      <c r="ACK1" s="45" t="s">
        <v>1207</v>
      </c>
      <c r="ACL1" s="45" t="s">
        <v>1208</v>
      </c>
      <c r="ACM1" s="45" t="s">
        <v>1209</v>
      </c>
      <c r="ACN1" s="45" t="s">
        <v>1210</v>
      </c>
      <c r="ACO1" s="45" t="s">
        <v>1211</v>
      </c>
      <c r="ACP1" s="45" t="s">
        <v>1212</v>
      </c>
      <c r="ACQ1" s="45" t="s">
        <v>1213</v>
      </c>
      <c r="ACR1" s="45" t="s">
        <v>1214</v>
      </c>
      <c r="ACS1" s="45" t="s">
        <v>1215</v>
      </c>
      <c r="ACT1" s="45" t="s">
        <v>1216</v>
      </c>
      <c r="ACU1" s="45" t="s">
        <v>1217</v>
      </c>
      <c r="ACV1" s="45" t="s">
        <v>1218</v>
      </c>
      <c r="ACW1" s="45" t="s">
        <v>1219</v>
      </c>
      <c r="ACX1" s="45" t="s">
        <v>1220</v>
      </c>
      <c r="ACY1" s="45" t="s">
        <v>1221</v>
      </c>
      <c r="ACZ1" s="45" t="s">
        <v>1222</v>
      </c>
      <c r="ADA1" s="45" t="s">
        <v>1223</v>
      </c>
      <c r="ADB1" s="45" t="s">
        <v>1224</v>
      </c>
      <c r="ADC1" s="45" t="s">
        <v>1225</v>
      </c>
      <c r="ADD1" s="45" t="s">
        <v>1226</v>
      </c>
      <c r="ADE1" s="45" t="s">
        <v>1227</v>
      </c>
      <c r="ADF1" s="45" t="s">
        <v>1228</v>
      </c>
      <c r="ADG1" s="45" t="s">
        <v>1229</v>
      </c>
      <c r="ADH1" s="45" t="s">
        <v>1230</v>
      </c>
      <c r="ADI1" s="45" t="s">
        <v>1231</v>
      </c>
      <c r="ADJ1" s="45" t="s">
        <v>1232</v>
      </c>
      <c r="ADK1" s="45" t="s">
        <v>1233</v>
      </c>
      <c r="ADL1" s="45" t="s">
        <v>1234</v>
      </c>
      <c r="ADM1" s="45" t="s">
        <v>1235</v>
      </c>
      <c r="ADN1" s="45" t="s">
        <v>1236</v>
      </c>
      <c r="ADO1" s="45" t="s">
        <v>1237</v>
      </c>
      <c r="ADP1" s="45" t="s">
        <v>1238</v>
      </c>
      <c r="ADQ1" s="45" t="s">
        <v>1239</v>
      </c>
      <c r="ADR1" s="45" t="s">
        <v>1240</v>
      </c>
      <c r="ADS1" s="45" t="s">
        <v>1241</v>
      </c>
      <c r="ADT1" s="45" t="s">
        <v>1242</v>
      </c>
      <c r="ADU1" s="45" t="s">
        <v>1243</v>
      </c>
      <c r="ADV1" s="45" t="s">
        <v>1244</v>
      </c>
      <c r="ADW1" s="45" t="s">
        <v>1245</v>
      </c>
      <c r="ADX1" s="45" t="s">
        <v>1246</v>
      </c>
      <c r="ADY1" s="45" t="s">
        <v>1247</v>
      </c>
      <c r="ADZ1" s="45" t="s">
        <v>1248</v>
      </c>
      <c r="AEA1" s="45" t="s">
        <v>1249</v>
      </c>
      <c r="AEB1" s="45" t="s">
        <v>1250</v>
      </c>
      <c r="AEC1" s="45" t="s">
        <v>1251</v>
      </c>
      <c r="AED1" s="45" t="s">
        <v>1252</v>
      </c>
      <c r="AEE1" s="45" t="s">
        <v>1253</v>
      </c>
      <c r="AEF1" s="45" t="s">
        <v>1254</v>
      </c>
      <c r="AEG1" s="45" t="s">
        <v>1255</v>
      </c>
      <c r="AEH1" s="45" t="s">
        <v>1256</v>
      </c>
      <c r="AEI1" s="45" t="s">
        <v>1257</v>
      </c>
      <c r="AEJ1" s="45" t="s">
        <v>1258</v>
      </c>
      <c r="AEK1" s="45" t="s">
        <v>1259</v>
      </c>
      <c r="AEL1" s="45" t="s">
        <v>1260</v>
      </c>
      <c r="AEM1" s="45" t="s">
        <v>1261</v>
      </c>
      <c r="AEN1" s="45" t="s">
        <v>1262</v>
      </c>
      <c r="AEO1" s="45" t="s">
        <v>1263</v>
      </c>
      <c r="AEP1" s="45" t="s">
        <v>1264</v>
      </c>
      <c r="AEQ1" s="45" t="s">
        <v>1265</v>
      </c>
      <c r="AER1" s="45" t="s">
        <v>1266</v>
      </c>
      <c r="AES1" s="45" t="s">
        <v>1267</v>
      </c>
      <c r="AET1" s="45" t="s">
        <v>1268</v>
      </c>
      <c r="AEU1" s="45" t="s">
        <v>1269</v>
      </c>
      <c r="AEV1" s="45" t="s">
        <v>1270</v>
      </c>
      <c r="AEW1" s="45" t="s">
        <v>1271</v>
      </c>
      <c r="AEX1" s="45" t="s">
        <v>1272</v>
      </c>
      <c r="AEY1" s="45" t="s">
        <v>1273</v>
      </c>
      <c r="AEZ1" s="45" t="s">
        <v>1274</v>
      </c>
      <c r="AFA1" s="45" t="s">
        <v>1275</v>
      </c>
      <c r="AFB1" s="45" t="s">
        <v>1276</v>
      </c>
      <c r="AFC1" s="45" t="s">
        <v>1277</v>
      </c>
      <c r="AFD1" s="45" t="s">
        <v>1278</v>
      </c>
      <c r="AFE1" s="45" t="s">
        <v>1279</v>
      </c>
      <c r="AFF1" s="45" t="s">
        <v>1280</v>
      </c>
      <c r="AFG1" s="45" t="s">
        <v>1281</v>
      </c>
      <c r="AFH1" s="45" t="s">
        <v>1282</v>
      </c>
      <c r="AFI1" s="45" t="s">
        <v>1283</v>
      </c>
      <c r="AFJ1" s="45" t="s">
        <v>1284</v>
      </c>
      <c r="AFK1" s="45" t="s">
        <v>1285</v>
      </c>
      <c r="AFL1" s="45" t="s">
        <v>1286</v>
      </c>
      <c r="AFM1" s="45" t="s">
        <v>1287</v>
      </c>
      <c r="AFN1" s="45" t="s">
        <v>1288</v>
      </c>
      <c r="AFO1" s="45" t="s">
        <v>1289</v>
      </c>
      <c r="AFP1" s="45" t="s">
        <v>1290</v>
      </c>
      <c r="AFQ1" s="45" t="s">
        <v>1291</v>
      </c>
      <c r="AFR1" s="45" t="s">
        <v>1292</v>
      </c>
      <c r="AFS1" s="45" t="s">
        <v>1293</v>
      </c>
      <c r="AFT1" s="45" t="s">
        <v>1294</v>
      </c>
      <c r="AFU1" s="45" t="s">
        <v>1295</v>
      </c>
      <c r="AFV1" s="45" t="s">
        <v>1296</v>
      </c>
      <c r="AFW1" s="45" t="s">
        <v>1297</v>
      </c>
      <c r="AFX1" s="45" t="s">
        <v>1298</v>
      </c>
      <c r="AFY1" s="45" t="s">
        <v>1299</v>
      </c>
      <c r="AFZ1" s="45" t="s">
        <v>1300</v>
      </c>
      <c r="AGA1" s="45" t="s">
        <v>1301</v>
      </c>
      <c r="AGB1" s="45" t="s">
        <v>1302</v>
      </c>
      <c r="AGC1" s="45" t="s">
        <v>1303</v>
      </c>
      <c r="AGD1" s="45" t="s">
        <v>1304</v>
      </c>
      <c r="AGE1" s="45" t="s">
        <v>1305</v>
      </c>
      <c r="AGF1" s="45" t="s">
        <v>1306</v>
      </c>
      <c r="AGG1" s="45" t="s">
        <v>1307</v>
      </c>
      <c r="AGH1" s="45" t="s">
        <v>1308</v>
      </c>
      <c r="AGI1" s="45" t="s">
        <v>1309</v>
      </c>
      <c r="AGJ1" s="45" t="s">
        <v>1310</v>
      </c>
      <c r="AGK1" s="45" t="s">
        <v>1311</v>
      </c>
      <c r="AGL1" s="45" t="s">
        <v>1312</v>
      </c>
      <c r="AGM1" s="45" t="s">
        <v>1313</v>
      </c>
      <c r="AGN1" s="45" t="s">
        <v>1314</v>
      </c>
      <c r="AGO1" s="45" t="s">
        <v>1315</v>
      </c>
      <c r="AGP1" s="45" t="s">
        <v>1316</v>
      </c>
      <c r="AGQ1" s="45" t="s">
        <v>1317</v>
      </c>
      <c r="AGR1" s="45" t="s">
        <v>1318</v>
      </c>
      <c r="AGS1" s="45" t="s">
        <v>1319</v>
      </c>
      <c r="AGT1" s="45" t="s">
        <v>1320</v>
      </c>
      <c r="AGU1" s="45" t="s">
        <v>1321</v>
      </c>
      <c r="AGV1" s="45" t="s">
        <v>1322</v>
      </c>
      <c r="AGW1" s="45" t="s">
        <v>1323</v>
      </c>
      <c r="AGX1" s="45" t="s">
        <v>1324</v>
      </c>
      <c r="AGY1" s="45" t="s">
        <v>1325</v>
      </c>
      <c r="AGZ1" s="45" t="s">
        <v>1326</v>
      </c>
      <c r="AHA1" s="45" t="s">
        <v>1327</v>
      </c>
      <c r="AHB1" s="45" t="s">
        <v>1328</v>
      </c>
      <c r="AHC1" s="45" t="s">
        <v>1329</v>
      </c>
      <c r="AHD1" s="45" t="s">
        <v>1330</v>
      </c>
      <c r="AHE1" s="45" t="s">
        <v>1331</v>
      </c>
      <c r="AHF1" s="45" t="s">
        <v>1332</v>
      </c>
      <c r="AHG1" s="45" t="s">
        <v>1333</v>
      </c>
      <c r="AHH1" s="45" t="s">
        <v>1334</v>
      </c>
      <c r="AHI1" s="45" t="s">
        <v>1335</v>
      </c>
      <c r="AHJ1" s="45" t="s">
        <v>1336</v>
      </c>
      <c r="AHK1" s="45" t="s">
        <v>1337</v>
      </c>
      <c r="AHL1" s="45" t="s">
        <v>1338</v>
      </c>
      <c r="AHM1" s="45" t="s">
        <v>1339</v>
      </c>
      <c r="AHN1" s="45" t="s">
        <v>1340</v>
      </c>
      <c r="AHO1" s="45" t="s">
        <v>1341</v>
      </c>
      <c r="AHP1" s="45" t="s">
        <v>1342</v>
      </c>
      <c r="AHQ1" s="45" t="s">
        <v>1343</v>
      </c>
      <c r="AHR1" s="45" t="s">
        <v>1344</v>
      </c>
      <c r="AHS1" s="45" t="s">
        <v>1345</v>
      </c>
      <c r="AHT1" s="45" t="s">
        <v>1346</v>
      </c>
      <c r="AHU1" s="45" t="s">
        <v>1347</v>
      </c>
      <c r="AHV1" s="45" t="s">
        <v>1348</v>
      </c>
      <c r="AHW1" s="45" t="s">
        <v>1349</v>
      </c>
      <c r="AHX1" s="45" t="s">
        <v>1350</v>
      </c>
      <c r="AHY1" s="45" t="s">
        <v>1351</v>
      </c>
      <c r="AHZ1" s="45" t="s">
        <v>1352</v>
      </c>
      <c r="AIA1" s="45" t="s">
        <v>1353</v>
      </c>
      <c r="AIB1" s="45" t="s">
        <v>1354</v>
      </c>
      <c r="AIC1" s="45" t="s">
        <v>1355</v>
      </c>
      <c r="AID1" s="45" t="s">
        <v>1356</v>
      </c>
      <c r="AIE1" s="45" t="s">
        <v>1357</v>
      </c>
      <c r="AIF1" s="45" t="s">
        <v>1358</v>
      </c>
      <c r="AIG1" s="45" t="s">
        <v>1359</v>
      </c>
      <c r="AIH1" s="45" t="s">
        <v>1360</v>
      </c>
      <c r="AII1" s="45" t="s">
        <v>1361</v>
      </c>
      <c r="AIJ1" s="45" t="s">
        <v>1362</v>
      </c>
      <c r="AIK1" s="45" t="s">
        <v>1363</v>
      </c>
      <c r="AIL1" s="45" t="s">
        <v>1364</v>
      </c>
      <c r="AIM1" s="45" t="s">
        <v>1365</v>
      </c>
      <c r="AIN1" s="45" t="s">
        <v>1366</v>
      </c>
      <c r="AIO1" s="45" t="s">
        <v>1367</v>
      </c>
      <c r="AIP1" s="45" t="s">
        <v>1368</v>
      </c>
      <c r="AIQ1" s="45" t="s">
        <v>1369</v>
      </c>
      <c r="AIR1" s="45" t="s">
        <v>1370</v>
      </c>
      <c r="AIS1" s="45" t="s">
        <v>1371</v>
      </c>
      <c r="AIT1" s="45" t="s">
        <v>1372</v>
      </c>
      <c r="AIU1" s="45" t="s">
        <v>1373</v>
      </c>
      <c r="AIV1" s="45" t="s">
        <v>1374</v>
      </c>
      <c r="AIW1" s="45" t="s">
        <v>1375</v>
      </c>
      <c r="AIX1" s="45" t="s">
        <v>1376</v>
      </c>
      <c r="AIY1" s="45" t="s">
        <v>1377</v>
      </c>
      <c r="AIZ1" s="45" t="s">
        <v>1378</v>
      </c>
      <c r="AJA1" s="45" t="s">
        <v>1379</v>
      </c>
      <c r="AJB1" s="45" t="s">
        <v>1380</v>
      </c>
      <c r="AJC1" s="45" t="s">
        <v>1381</v>
      </c>
      <c r="AJD1" s="45" t="s">
        <v>1382</v>
      </c>
      <c r="AJE1" s="45" t="s">
        <v>1383</v>
      </c>
      <c r="AJF1" s="45" t="s">
        <v>1384</v>
      </c>
      <c r="AJG1" s="45" t="s">
        <v>1385</v>
      </c>
      <c r="AJH1" s="45" t="s">
        <v>1386</v>
      </c>
      <c r="AJI1" s="45" t="s">
        <v>1387</v>
      </c>
      <c r="AJJ1" s="45" t="s">
        <v>1388</v>
      </c>
      <c r="AJK1" s="45" t="s">
        <v>1389</v>
      </c>
      <c r="AJL1" s="45" t="s">
        <v>1390</v>
      </c>
      <c r="AJM1" s="45" t="s">
        <v>1391</v>
      </c>
      <c r="AJN1" s="45" t="s">
        <v>1392</v>
      </c>
      <c r="AJO1" s="45" t="s">
        <v>1393</v>
      </c>
      <c r="AJP1" s="45" t="s">
        <v>1394</v>
      </c>
      <c r="AJQ1" s="45" t="s">
        <v>1395</v>
      </c>
      <c r="AJR1" s="45" t="s">
        <v>1396</v>
      </c>
      <c r="AJS1" s="45" t="s">
        <v>1397</v>
      </c>
      <c r="AJT1" s="45" t="s">
        <v>1398</v>
      </c>
      <c r="AJU1" s="45" t="s">
        <v>1399</v>
      </c>
      <c r="AJV1" s="45" t="s">
        <v>1400</v>
      </c>
      <c r="AJW1" s="45" t="s">
        <v>1401</v>
      </c>
      <c r="AJX1" s="45" t="s">
        <v>1402</v>
      </c>
      <c r="AJY1" s="45" t="s">
        <v>1403</v>
      </c>
      <c r="AJZ1" s="45" t="s">
        <v>1404</v>
      </c>
      <c r="AKA1" s="45" t="s">
        <v>1405</v>
      </c>
      <c r="AKB1" s="45" t="s">
        <v>1406</v>
      </c>
      <c r="AKC1" s="45" t="s">
        <v>1407</v>
      </c>
      <c r="AKD1" s="45" t="s">
        <v>1408</v>
      </c>
      <c r="AKE1" s="45" t="s">
        <v>1409</v>
      </c>
      <c r="AKF1" s="45" t="s">
        <v>1410</v>
      </c>
      <c r="AKG1" s="45" t="s">
        <v>1411</v>
      </c>
      <c r="AKH1" s="45" t="s">
        <v>1412</v>
      </c>
      <c r="AKI1" s="45" t="s">
        <v>1413</v>
      </c>
      <c r="AKJ1" s="45" t="s">
        <v>1414</v>
      </c>
      <c r="AKK1" s="45" t="s">
        <v>1415</v>
      </c>
      <c r="AKL1" s="45" t="s">
        <v>1416</v>
      </c>
      <c r="AKM1" s="45" t="s">
        <v>1417</v>
      </c>
      <c r="AKN1" s="45" t="s">
        <v>1418</v>
      </c>
      <c r="AKO1" s="45" t="s">
        <v>1419</v>
      </c>
      <c r="AKP1" s="45" t="s">
        <v>1420</v>
      </c>
      <c r="AKQ1" s="45" t="s">
        <v>1421</v>
      </c>
      <c r="AKR1" s="45" t="s">
        <v>1422</v>
      </c>
      <c r="AKS1" s="45" t="s">
        <v>1423</v>
      </c>
      <c r="AKT1" s="45" t="s">
        <v>1424</v>
      </c>
      <c r="AKU1" s="45" t="s">
        <v>1425</v>
      </c>
      <c r="AKV1" s="45" t="s">
        <v>1426</v>
      </c>
      <c r="AKW1" s="45" t="s">
        <v>1427</v>
      </c>
      <c r="AKX1" s="45" t="s">
        <v>1428</v>
      </c>
      <c r="AKY1" s="45" t="s">
        <v>1429</v>
      </c>
      <c r="AKZ1" s="45" t="s">
        <v>1430</v>
      </c>
      <c r="ALA1" s="45" t="s">
        <v>1431</v>
      </c>
      <c r="ALB1" s="45" t="s">
        <v>1432</v>
      </c>
      <c r="ALC1" s="45" t="s">
        <v>1433</v>
      </c>
      <c r="ALD1" s="45" t="s">
        <v>1434</v>
      </c>
      <c r="ALE1" s="45" t="s">
        <v>1435</v>
      </c>
      <c r="ALF1" s="45" t="s">
        <v>1436</v>
      </c>
      <c r="ALG1" s="45" t="s">
        <v>1437</v>
      </c>
      <c r="ALH1" s="45" t="s">
        <v>1438</v>
      </c>
      <c r="ALI1" s="45" t="s">
        <v>1439</v>
      </c>
      <c r="ALJ1" s="45" t="s">
        <v>1440</v>
      </c>
      <c r="ALK1" s="45" t="s">
        <v>1441</v>
      </c>
      <c r="ALL1" s="45" t="s">
        <v>1442</v>
      </c>
      <c r="ALM1" s="45" t="s">
        <v>1443</v>
      </c>
      <c r="ALN1" s="45" t="s">
        <v>1444</v>
      </c>
      <c r="ALO1" s="45" t="s">
        <v>1445</v>
      </c>
      <c r="ALP1" s="45" t="s">
        <v>1446</v>
      </c>
      <c r="ALQ1" s="45" t="s">
        <v>1447</v>
      </c>
      <c r="ALR1" s="45" t="s">
        <v>1448</v>
      </c>
      <c r="ALS1" s="45" t="s">
        <v>1449</v>
      </c>
      <c r="ALT1" s="45" t="s">
        <v>1450</v>
      </c>
      <c r="ALU1" s="45" t="s">
        <v>1451</v>
      </c>
      <c r="ALV1" s="45" t="s">
        <v>1452</v>
      </c>
      <c r="ALW1" s="45" t="s">
        <v>1453</v>
      </c>
      <c r="ALX1" s="45" t="s">
        <v>1454</v>
      </c>
      <c r="ALY1" s="45" t="s">
        <v>1455</v>
      </c>
      <c r="ALZ1" s="45" t="s">
        <v>1456</v>
      </c>
      <c r="AMA1" s="45" t="s">
        <v>1457</v>
      </c>
      <c r="AMB1" s="45" t="s">
        <v>1458</v>
      </c>
      <c r="AMC1" s="45" t="s">
        <v>1459</v>
      </c>
      <c r="AMD1" s="45" t="s">
        <v>1460</v>
      </c>
      <c r="AME1" s="45" t="s">
        <v>1461</v>
      </c>
      <c r="AMF1" s="45" t="s">
        <v>1462</v>
      </c>
      <c r="AMG1" s="45" t="s">
        <v>1463</v>
      </c>
      <c r="AMH1" s="45" t="s">
        <v>1464</v>
      </c>
      <c r="AMI1" s="45" t="s">
        <v>1465</v>
      </c>
      <c r="AMJ1" s="45" t="s">
        <v>1466</v>
      </c>
      <c r="AMK1" s="45" t="s">
        <v>1467</v>
      </c>
      <c r="AML1" s="45" t="s">
        <v>1468</v>
      </c>
      <c r="AMM1" s="45" t="s">
        <v>1469</v>
      </c>
      <c r="AMN1" s="45" t="s">
        <v>1470</v>
      </c>
      <c r="AMO1" s="45" t="s">
        <v>1471</v>
      </c>
      <c r="AMP1" s="45" t="s">
        <v>1472</v>
      </c>
      <c r="AMQ1" s="45" t="s">
        <v>1473</v>
      </c>
      <c r="AMR1" s="45" t="s">
        <v>1474</v>
      </c>
      <c r="AMS1" s="45" t="s">
        <v>1475</v>
      </c>
      <c r="AMT1" s="45" t="s">
        <v>1476</v>
      </c>
      <c r="AMU1" s="45" t="s">
        <v>1477</v>
      </c>
      <c r="AMV1" s="45" t="s">
        <v>1478</v>
      </c>
      <c r="AMW1" s="45" t="s">
        <v>1479</v>
      </c>
      <c r="AMX1" s="45" t="s">
        <v>1480</v>
      </c>
      <c r="AMY1" s="45" t="s">
        <v>1481</v>
      </c>
      <c r="AMZ1" s="45" t="s">
        <v>1482</v>
      </c>
      <c r="ANA1" s="45" t="s">
        <v>1483</v>
      </c>
      <c r="ANB1" s="45" t="s">
        <v>1484</v>
      </c>
      <c r="ANC1" s="45" t="s">
        <v>1485</v>
      </c>
      <c r="AND1" s="45" t="s">
        <v>1486</v>
      </c>
      <c r="ANE1" s="45" t="s">
        <v>1487</v>
      </c>
      <c r="ANF1" s="45" t="s">
        <v>1488</v>
      </c>
      <c r="ANG1" s="45" t="s">
        <v>1489</v>
      </c>
      <c r="ANH1" s="45" t="s">
        <v>1490</v>
      </c>
      <c r="ANI1" s="45" t="s">
        <v>1491</v>
      </c>
      <c r="ANJ1" s="45" t="s">
        <v>1492</v>
      </c>
      <c r="ANK1" s="45" t="s">
        <v>1493</v>
      </c>
      <c r="ANL1" s="45" t="s">
        <v>1494</v>
      </c>
      <c r="ANM1" s="45" t="s">
        <v>1495</v>
      </c>
      <c r="ANN1" s="45" t="s">
        <v>1496</v>
      </c>
      <c r="ANO1" s="45" t="s">
        <v>1497</v>
      </c>
      <c r="ANP1" s="45" t="s">
        <v>1498</v>
      </c>
      <c r="ANQ1" s="45" t="s">
        <v>1499</v>
      </c>
      <c r="ANR1" s="45" t="s">
        <v>1500</v>
      </c>
      <c r="ANS1" s="45" t="s">
        <v>1501</v>
      </c>
      <c r="ANT1" s="45" t="s">
        <v>1502</v>
      </c>
      <c r="ANU1" s="45" t="s">
        <v>1503</v>
      </c>
      <c r="ANV1" s="45" t="s">
        <v>1504</v>
      </c>
      <c r="ANW1" s="45" t="s">
        <v>1505</v>
      </c>
      <c r="ANX1" s="45" t="s">
        <v>1506</v>
      </c>
      <c r="ANY1" s="45" t="s">
        <v>1507</v>
      </c>
      <c r="ANZ1" s="45" t="s">
        <v>1508</v>
      </c>
      <c r="AOA1" s="45" t="s">
        <v>1509</v>
      </c>
      <c r="AOB1" s="45" t="s">
        <v>1510</v>
      </c>
      <c r="AOC1" s="45" t="s">
        <v>1511</v>
      </c>
      <c r="AOD1" s="45" t="s">
        <v>1512</v>
      </c>
      <c r="AOE1" s="45" t="s">
        <v>1513</v>
      </c>
      <c r="AOF1" s="45" t="s">
        <v>1514</v>
      </c>
      <c r="AOG1" s="45" t="s">
        <v>1515</v>
      </c>
      <c r="AOH1" s="45" t="s">
        <v>1516</v>
      </c>
      <c r="AOI1" s="45" t="s">
        <v>1517</v>
      </c>
      <c r="AOJ1" s="45" t="s">
        <v>1518</v>
      </c>
      <c r="AOK1" s="45" t="s">
        <v>1519</v>
      </c>
      <c r="AOL1" s="45" t="s">
        <v>1520</v>
      </c>
      <c r="AOM1" s="45" t="s">
        <v>1521</v>
      </c>
      <c r="AON1" s="45" t="s">
        <v>1522</v>
      </c>
      <c r="AOO1" s="45" t="s">
        <v>1523</v>
      </c>
      <c r="AOP1" s="45" t="s">
        <v>1524</v>
      </c>
      <c r="AOQ1" s="45" t="s">
        <v>1525</v>
      </c>
      <c r="AOR1" s="45" t="s">
        <v>1526</v>
      </c>
      <c r="AOS1" s="45" t="s">
        <v>1527</v>
      </c>
      <c r="AOT1" s="45" t="s">
        <v>1528</v>
      </c>
      <c r="AOU1" s="45" t="s">
        <v>1529</v>
      </c>
      <c r="AOV1" s="45" t="s">
        <v>1530</v>
      </c>
      <c r="AOW1" s="45" t="s">
        <v>1531</v>
      </c>
      <c r="AOX1" s="45" t="s">
        <v>1532</v>
      </c>
      <c r="AOY1" s="45" t="s">
        <v>1533</v>
      </c>
      <c r="AOZ1" s="45" t="s">
        <v>1534</v>
      </c>
      <c r="APA1" s="45" t="s">
        <v>1535</v>
      </c>
      <c r="APB1" s="45" t="s">
        <v>1536</v>
      </c>
      <c r="APC1" s="45" t="s">
        <v>1537</v>
      </c>
      <c r="APD1" s="45" t="s">
        <v>1538</v>
      </c>
      <c r="APE1" s="45" t="s">
        <v>1539</v>
      </c>
      <c r="APF1" s="45" t="s">
        <v>1540</v>
      </c>
      <c r="APG1" s="45" t="s">
        <v>1541</v>
      </c>
      <c r="APH1" s="45" t="s">
        <v>1542</v>
      </c>
      <c r="API1" s="45" t="s">
        <v>1543</v>
      </c>
      <c r="APJ1" s="45" t="s">
        <v>1544</v>
      </c>
      <c r="APK1" s="45" t="s">
        <v>1545</v>
      </c>
      <c r="APL1" s="45" t="s">
        <v>1546</v>
      </c>
      <c r="APM1" s="45" t="s">
        <v>1547</v>
      </c>
      <c r="APN1" s="45" t="s">
        <v>1548</v>
      </c>
      <c r="APO1" s="45" t="s">
        <v>1549</v>
      </c>
      <c r="APP1" s="45" t="s">
        <v>1550</v>
      </c>
      <c r="APQ1" s="45" t="s">
        <v>1551</v>
      </c>
      <c r="APR1" s="45" t="s">
        <v>1552</v>
      </c>
      <c r="APS1" s="45" t="s">
        <v>1553</v>
      </c>
      <c r="APT1" s="45" t="s">
        <v>1554</v>
      </c>
      <c r="APU1" s="45" t="s">
        <v>1555</v>
      </c>
      <c r="APV1" s="45" t="s">
        <v>1556</v>
      </c>
      <c r="APW1" s="45" t="s">
        <v>1557</v>
      </c>
      <c r="APX1" s="45" t="s">
        <v>1558</v>
      </c>
      <c r="APY1" s="45" t="s">
        <v>1559</v>
      </c>
      <c r="APZ1" s="45" t="s">
        <v>1560</v>
      </c>
      <c r="AQA1" s="45" t="s">
        <v>1561</v>
      </c>
      <c r="AQB1" s="45" t="s">
        <v>1562</v>
      </c>
      <c r="AQC1" s="45" t="s">
        <v>1563</v>
      </c>
      <c r="AQD1" s="45" t="s">
        <v>1564</v>
      </c>
      <c r="AQE1" s="45" t="s">
        <v>1565</v>
      </c>
      <c r="AQF1" s="45" t="s">
        <v>1566</v>
      </c>
      <c r="AQG1" s="45" t="s">
        <v>1567</v>
      </c>
      <c r="AQH1" s="45" t="s">
        <v>1568</v>
      </c>
      <c r="AQI1" s="45" t="s">
        <v>1569</v>
      </c>
      <c r="AQJ1" s="45" t="s">
        <v>1570</v>
      </c>
      <c r="AQK1" s="45" t="s">
        <v>1571</v>
      </c>
      <c r="AQL1" s="45" t="s">
        <v>1572</v>
      </c>
      <c r="AQM1" s="45" t="s">
        <v>1573</v>
      </c>
      <c r="AQN1" s="45" t="s">
        <v>1574</v>
      </c>
      <c r="AQO1" s="45" t="s">
        <v>1575</v>
      </c>
      <c r="AQP1" s="45" t="s">
        <v>1576</v>
      </c>
      <c r="AQQ1" s="45" t="s">
        <v>1577</v>
      </c>
      <c r="AQR1" s="45" t="s">
        <v>1578</v>
      </c>
      <c r="AQS1" s="45" t="s">
        <v>1579</v>
      </c>
      <c r="AQT1" s="45" t="s">
        <v>1580</v>
      </c>
      <c r="AQU1" s="45" t="s">
        <v>1581</v>
      </c>
      <c r="AQV1" s="45" t="s">
        <v>1582</v>
      </c>
      <c r="AQW1" s="45" t="s">
        <v>1583</v>
      </c>
      <c r="AQX1" s="45" t="s">
        <v>1584</v>
      </c>
      <c r="AQY1" s="45" t="s">
        <v>1585</v>
      </c>
      <c r="AQZ1" s="45" t="s">
        <v>1586</v>
      </c>
      <c r="ARA1" s="45" t="s">
        <v>1587</v>
      </c>
      <c r="ARB1" s="45" t="s">
        <v>1588</v>
      </c>
      <c r="ARC1" s="45" t="s">
        <v>1589</v>
      </c>
      <c r="ARD1" s="45" t="s">
        <v>1590</v>
      </c>
      <c r="ARE1" s="45" t="s">
        <v>1591</v>
      </c>
      <c r="ARF1" s="45" t="s">
        <v>1592</v>
      </c>
      <c r="ARG1" s="45" t="s">
        <v>1593</v>
      </c>
      <c r="ARH1" s="45" t="s">
        <v>1594</v>
      </c>
      <c r="ARI1" s="45" t="s">
        <v>1595</v>
      </c>
      <c r="ARJ1" s="45" t="s">
        <v>1596</v>
      </c>
      <c r="ARK1" s="45" t="s">
        <v>1597</v>
      </c>
      <c r="ARL1" s="45" t="s">
        <v>1598</v>
      </c>
      <c r="ARM1" s="45" t="s">
        <v>1599</v>
      </c>
      <c r="ARN1" s="45" t="s">
        <v>1600</v>
      </c>
      <c r="ARO1" s="45" t="s">
        <v>1601</v>
      </c>
      <c r="ARP1" s="45" t="s">
        <v>1602</v>
      </c>
      <c r="ARQ1" s="45" t="s">
        <v>1603</v>
      </c>
      <c r="ARR1" s="45" t="s">
        <v>1604</v>
      </c>
      <c r="ARS1" s="45" t="s">
        <v>1605</v>
      </c>
      <c r="ART1" s="45" t="s">
        <v>1606</v>
      </c>
      <c r="ARU1" s="45" t="s">
        <v>1607</v>
      </c>
      <c r="ARV1" s="45" t="s">
        <v>1608</v>
      </c>
      <c r="ARW1" s="45" t="s">
        <v>1609</v>
      </c>
      <c r="ARX1" s="45" t="s">
        <v>1610</v>
      </c>
      <c r="ARY1" s="45" t="s">
        <v>1611</v>
      </c>
      <c r="ARZ1" s="45" t="s">
        <v>1612</v>
      </c>
      <c r="ASA1" s="45" t="s">
        <v>1613</v>
      </c>
      <c r="ASB1" s="45" t="s">
        <v>1614</v>
      </c>
      <c r="ASC1" s="45" t="s">
        <v>1615</v>
      </c>
      <c r="ASD1" s="45" t="s">
        <v>1616</v>
      </c>
      <c r="ASE1" s="45" t="s">
        <v>1617</v>
      </c>
      <c r="ASF1" s="45" t="s">
        <v>1618</v>
      </c>
      <c r="ASG1" s="45" t="s">
        <v>1619</v>
      </c>
      <c r="ASH1" s="45" t="s">
        <v>1620</v>
      </c>
      <c r="ASI1" s="45" t="s">
        <v>1621</v>
      </c>
      <c r="ASJ1" s="45" t="s">
        <v>1622</v>
      </c>
      <c r="ASK1" s="45" t="s">
        <v>1623</v>
      </c>
      <c r="ASL1" s="45" t="s">
        <v>1624</v>
      </c>
      <c r="ASM1" s="45" t="s">
        <v>1625</v>
      </c>
      <c r="ASN1" s="45" t="s">
        <v>1626</v>
      </c>
      <c r="ASO1" s="45" t="s">
        <v>1627</v>
      </c>
      <c r="ASP1" s="45" t="s">
        <v>1628</v>
      </c>
      <c r="ASQ1" s="45" t="s">
        <v>1629</v>
      </c>
      <c r="ASR1" s="45" t="s">
        <v>1630</v>
      </c>
      <c r="ASS1" s="45" t="s">
        <v>1631</v>
      </c>
      <c r="AST1" s="45" t="s">
        <v>1632</v>
      </c>
      <c r="ASU1" s="45" t="s">
        <v>1633</v>
      </c>
      <c r="ASV1" s="45" t="s">
        <v>1634</v>
      </c>
      <c r="ASW1" s="45" t="s">
        <v>1635</v>
      </c>
      <c r="ASX1" s="45" t="s">
        <v>1636</v>
      </c>
      <c r="ASY1" s="45" t="s">
        <v>1637</v>
      </c>
      <c r="ASZ1" s="45" t="s">
        <v>1638</v>
      </c>
      <c r="ATA1" s="45" t="s">
        <v>1639</v>
      </c>
      <c r="ATB1" s="45" t="s">
        <v>1640</v>
      </c>
      <c r="ATC1" s="45" t="s">
        <v>1641</v>
      </c>
      <c r="ATD1" s="45" t="s">
        <v>1642</v>
      </c>
      <c r="ATE1" s="45" t="s">
        <v>1643</v>
      </c>
      <c r="ATF1" s="45" t="s">
        <v>1644</v>
      </c>
      <c r="ATG1" s="45" t="s">
        <v>1645</v>
      </c>
      <c r="ATH1" s="45" t="s">
        <v>1646</v>
      </c>
      <c r="ATI1" s="45" t="s">
        <v>1647</v>
      </c>
      <c r="ATJ1" s="45" t="s">
        <v>1648</v>
      </c>
      <c r="ATK1" s="45" t="s">
        <v>1649</v>
      </c>
      <c r="ATL1" s="45" t="s">
        <v>1650</v>
      </c>
      <c r="ATM1" s="45" t="s">
        <v>1651</v>
      </c>
      <c r="ATN1" s="45" t="s">
        <v>1652</v>
      </c>
      <c r="ATO1" s="45" t="s">
        <v>1653</v>
      </c>
      <c r="ATP1" s="45" t="s">
        <v>1654</v>
      </c>
      <c r="ATQ1" s="45" t="s">
        <v>1655</v>
      </c>
      <c r="ATR1" s="45" t="s">
        <v>1656</v>
      </c>
      <c r="ATS1" s="45" t="s">
        <v>1657</v>
      </c>
      <c r="ATT1" s="45" t="s">
        <v>1658</v>
      </c>
      <c r="ATU1" s="45" t="s">
        <v>1659</v>
      </c>
      <c r="ATV1" s="45" t="s">
        <v>1660</v>
      </c>
      <c r="ATW1" s="45" t="s">
        <v>1661</v>
      </c>
      <c r="ATX1" s="45" t="s">
        <v>1662</v>
      </c>
      <c r="ATY1" s="45" t="s">
        <v>1663</v>
      </c>
      <c r="ATZ1" s="45" t="s">
        <v>1664</v>
      </c>
      <c r="AUA1" s="45" t="s">
        <v>1665</v>
      </c>
      <c r="AUB1" s="45" t="s">
        <v>1666</v>
      </c>
      <c r="AUC1" s="45" t="s">
        <v>1667</v>
      </c>
      <c r="AUD1" s="45" t="s">
        <v>1668</v>
      </c>
      <c r="AUE1" s="45" t="s">
        <v>1669</v>
      </c>
      <c r="AUF1" s="45" t="s">
        <v>1670</v>
      </c>
      <c r="AUG1" s="45" t="s">
        <v>1671</v>
      </c>
      <c r="AUH1" s="45" t="s">
        <v>1672</v>
      </c>
      <c r="AUI1" s="45" t="s">
        <v>1673</v>
      </c>
      <c r="AUJ1" s="45" t="s">
        <v>1674</v>
      </c>
      <c r="AUK1" s="45" t="s">
        <v>1675</v>
      </c>
      <c r="AUL1" s="45" t="s">
        <v>1676</v>
      </c>
      <c r="AUM1" s="45" t="s">
        <v>1677</v>
      </c>
      <c r="AUN1" s="45" t="s">
        <v>1678</v>
      </c>
      <c r="AUO1" s="45" t="s">
        <v>1679</v>
      </c>
      <c r="AUP1" s="45" t="s">
        <v>1680</v>
      </c>
      <c r="AUQ1" s="45" t="s">
        <v>1681</v>
      </c>
      <c r="AUR1" s="45" t="s">
        <v>1682</v>
      </c>
      <c r="AUS1" s="45" t="s">
        <v>1683</v>
      </c>
      <c r="AUT1" s="45" t="s">
        <v>1684</v>
      </c>
      <c r="AUU1" s="45" t="s">
        <v>1685</v>
      </c>
      <c r="AUV1" s="45" t="s">
        <v>1686</v>
      </c>
      <c r="AUW1" s="45" t="s">
        <v>1687</v>
      </c>
      <c r="AUX1" s="45" t="s">
        <v>1688</v>
      </c>
      <c r="AUY1" s="45" t="s">
        <v>1689</v>
      </c>
      <c r="AUZ1" s="45" t="s">
        <v>1690</v>
      </c>
      <c r="AVA1" s="45" t="s">
        <v>1691</v>
      </c>
      <c r="AVB1" s="45" t="s">
        <v>1692</v>
      </c>
      <c r="AVC1" s="45" t="s">
        <v>1693</v>
      </c>
      <c r="AVD1" s="45" t="s">
        <v>1694</v>
      </c>
      <c r="AVE1" s="45" t="s">
        <v>1695</v>
      </c>
      <c r="AVF1" s="45" t="s">
        <v>1696</v>
      </c>
      <c r="AVG1" s="45" t="s">
        <v>1697</v>
      </c>
      <c r="AVH1" s="45" t="s">
        <v>1698</v>
      </c>
      <c r="AVI1" s="45" t="s">
        <v>1699</v>
      </c>
      <c r="AVJ1" s="45" t="s">
        <v>1700</v>
      </c>
      <c r="AVK1" s="45" t="s">
        <v>1701</v>
      </c>
      <c r="AVL1" s="45" t="s">
        <v>1702</v>
      </c>
      <c r="AVM1" s="45" t="s">
        <v>1703</v>
      </c>
      <c r="AVN1" s="45" t="s">
        <v>1704</v>
      </c>
      <c r="AVO1" s="45" t="s">
        <v>1705</v>
      </c>
      <c r="AVP1" s="45" t="s">
        <v>1706</v>
      </c>
      <c r="AVQ1" s="45" t="s">
        <v>1707</v>
      </c>
      <c r="AVR1" s="45" t="s">
        <v>1708</v>
      </c>
      <c r="AVS1" s="45" t="s">
        <v>1709</v>
      </c>
      <c r="AVT1" s="45" t="s">
        <v>1710</v>
      </c>
      <c r="AVU1" s="45" t="s">
        <v>1711</v>
      </c>
      <c r="AVV1" s="45" t="s">
        <v>1712</v>
      </c>
      <c r="AVW1" s="45" t="s">
        <v>1713</v>
      </c>
      <c r="AVX1" s="45" t="s">
        <v>1714</v>
      </c>
      <c r="AVY1" s="45" t="s">
        <v>1715</v>
      </c>
      <c r="AVZ1" s="45" t="s">
        <v>1716</v>
      </c>
      <c r="AWA1" s="45" t="s">
        <v>1717</v>
      </c>
      <c r="AWB1" s="45" t="s">
        <v>1718</v>
      </c>
      <c r="AWC1" s="45" t="s">
        <v>1719</v>
      </c>
      <c r="AWD1" s="45" t="s">
        <v>1720</v>
      </c>
      <c r="AWE1" s="45" t="s">
        <v>1721</v>
      </c>
      <c r="AWF1" s="45" t="s">
        <v>1722</v>
      </c>
      <c r="AWG1" s="45" t="s">
        <v>1723</v>
      </c>
      <c r="AWH1" s="45" t="s">
        <v>1724</v>
      </c>
      <c r="AWI1" s="45" t="s">
        <v>1725</v>
      </c>
      <c r="AWJ1" s="45" t="s">
        <v>1726</v>
      </c>
      <c r="AWK1" s="45" t="s">
        <v>1727</v>
      </c>
      <c r="AWL1" s="45" t="s">
        <v>1728</v>
      </c>
      <c r="AWM1" s="45" t="s">
        <v>1729</v>
      </c>
      <c r="AWN1" s="45" t="s">
        <v>1730</v>
      </c>
      <c r="AWO1" s="45" t="s">
        <v>1731</v>
      </c>
      <c r="AWP1" s="45" t="s">
        <v>1732</v>
      </c>
      <c r="AWQ1" s="45" t="s">
        <v>1733</v>
      </c>
      <c r="AWR1" s="45" t="s">
        <v>1734</v>
      </c>
      <c r="AWS1" s="45" t="s">
        <v>1735</v>
      </c>
      <c r="AWT1" s="45" t="s">
        <v>1736</v>
      </c>
      <c r="AWU1" s="45" t="s">
        <v>1737</v>
      </c>
      <c r="AWV1" s="45" t="s">
        <v>1738</v>
      </c>
      <c r="AWW1" s="45" t="s">
        <v>1739</v>
      </c>
      <c r="AWX1" s="45" t="s">
        <v>1740</v>
      </c>
      <c r="AWY1" s="45" t="s">
        <v>1741</v>
      </c>
      <c r="AWZ1" s="45" t="s">
        <v>1742</v>
      </c>
      <c r="AXA1" s="45" t="s">
        <v>1743</v>
      </c>
      <c r="AXB1" s="45" t="s">
        <v>1744</v>
      </c>
      <c r="AXC1" s="45" t="s">
        <v>1745</v>
      </c>
      <c r="AXD1" s="45" t="s">
        <v>1746</v>
      </c>
      <c r="AXE1" s="45" t="s">
        <v>1747</v>
      </c>
      <c r="AXF1" s="45" t="s">
        <v>1748</v>
      </c>
      <c r="AXG1" s="45" t="s">
        <v>1749</v>
      </c>
      <c r="AXH1" s="45" t="s">
        <v>1750</v>
      </c>
      <c r="AXI1" s="45" t="s">
        <v>1751</v>
      </c>
      <c r="AXJ1" s="45" t="s">
        <v>1752</v>
      </c>
      <c r="AXK1" s="45" t="s">
        <v>1753</v>
      </c>
      <c r="AXL1" s="45" t="s">
        <v>1754</v>
      </c>
      <c r="AXM1" s="45" t="s">
        <v>1755</v>
      </c>
      <c r="AXN1" s="45" t="s">
        <v>1756</v>
      </c>
      <c r="AXO1" s="45" t="s">
        <v>1757</v>
      </c>
      <c r="AXP1" s="45" t="s">
        <v>1758</v>
      </c>
      <c r="AXQ1" s="45" t="s">
        <v>1759</v>
      </c>
      <c r="AXR1" s="45" t="s">
        <v>1760</v>
      </c>
      <c r="AXS1" s="45" t="s">
        <v>1761</v>
      </c>
      <c r="AXT1" s="45" t="s">
        <v>1762</v>
      </c>
      <c r="AXU1" s="45" t="s">
        <v>1763</v>
      </c>
      <c r="AXV1" s="45" t="s">
        <v>1764</v>
      </c>
      <c r="AXW1" s="45" t="s">
        <v>1765</v>
      </c>
      <c r="AXX1" s="45" t="s">
        <v>1766</v>
      </c>
      <c r="AXY1" s="45" t="s">
        <v>1767</v>
      </c>
      <c r="AXZ1" s="45" t="s">
        <v>1768</v>
      </c>
      <c r="AYA1" s="45" t="s">
        <v>1769</v>
      </c>
      <c r="AYB1" s="45" t="s">
        <v>1770</v>
      </c>
      <c r="AYC1" s="45" t="s">
        <v>1771</v>
      </c>
      <c r="AYD1" s="45" t="s">
        <v>1772</v>
      </c>
      <c r="AYE1" s="45" t="s">
        <v>1773</v>
      </c>
      <c r="AYF1" s="45" t="s">
        <v>1774</v>
      </c>
      <c r="AYG1" s="45" t="s">
        <v>1775</v>
      </c>
      <c r="AYH1" s="45" t="s">
        <v>1776</v>
      </c>
      <c r="AYI1" s="45" t="s">
        <v>1777</v>
      </c>
      <c r="AYJ1" s="45" t="s">
        <v>1778</v>
      </c>
      <c r="AYK1" s="45" t="s">
        <v>1779</v>
      </c>
      <c r="AYL1" s="45" t="s">
        <v>1780</v>
      </c>
      <c r="AYM1" s="45" t="s">
        <v>1781</v>
      </c>
      <c r="AYN1" s="45" t="s">
        <v>1782</v>
      </c>
      <c r="AYO1" s="45" t="s">
        <v>1783</v>
      </c>
      <c r="AYP1" s="45" t="s">
        <v>1784</v>
      </c>
      <c r="AYQ1" s="45" t="s">
        <v>1785</v>
      </c>
      <c r="AYR1" s="45" t="s">
        <v>1786</v>
      </c>
      <c r="AYS1" s="45" t="s">
        <v>1787</v>
      </c>
      <c r="AYT1" s="45" t="s">
        <v>1788</v>
      </c>
      <c r="AYU1" s="45" t="s">
        <v>1789</v>
      </c>
      <c r="AYV1" s="45" t="s">
        <v>1790</v>
      </c>
      <c r="AYW1" s="45" t="s">
        <v>1791</v>
      </c>
      <c r="AYX1" s="45" t="s">
        <v>1792</v>
      </c>
      <c r="AYY1" s="45" t="s">
        <v>1793</v>
      </c>
      <c r="AYZ1" s="45" t="s">
        <v>1794</v>
      </c>
      <c r="AZA1" s="45" t="s">
        <v>1795</v>
      </c>
      <c r="AZB1" s="45" t="s">
        <v>1796</v>
      </c>
      <c r="AZC1" s="45" t="s">
        <v>1797</v>
      </c>
      <c r="AZD1" s="45" t="s">
        <v>1798</v>
      </c>
      <c r="AZE1" s="45" t="s">
        <v>1799</v>
      </c>
      <c r="AZF1" s="45" t="s">
        <v>1800</v>
      </c>
      <c r="AZG1" s="45" t="s">
        <v>1801</v>
      </c>
      <c r="AZH1" s="45" t="s">
        <v>1802</v>
      </c>
      <c r="AZI1" s="45" t="s">
        <v>1803</v>
      </c>
      <c r="AZJ1" s="45" t="s">
        <v>1804</v>
      </c>
      <c r="AZK1" s="45" t="s">
        <v>1805</v>
      </c>
      <c r="AZL1" s="45" t="s">
        <v>1806</v>
      </c>
      <c r="AZM1" s="45" t="s">
        <v>1807</v>
      </c>
      <c r="AZN1" s="45" t="s">
        <v>1808</v>
      </c>
      <c r="AZO1" s="45" t="s">
        <v>1809</v>
      </c>
      <c r="AZP1" s="45" t="s">
        <v>1810</v>
      </c>
      <c r="AZQ1" s="45" t="s">
        <v>1811</v>
      </c>
      <c r="AZR1" s="45" t="s">
        <v>1812</v>
      </c>
      <c r="AZS1" s="45" t="s">
        <v>1813</v>
      </c>
      <c r="AZT1" s="45" t="s">
        <v>1814</v>
      </c>
      <c r="AZU1" s="45" t="s">
        <v>1815</v>
      </c>
      <c r="AZV1" s="45" t="s">
        <v>1816</v>
      </c>
      <c r="AZW1" s="45" t="s">
        <v>1817</v>
      </c>
      <c r="AZX1" s="45" t="s">
        <v>1818</v>
      </c>
      <c r="AZY1" s="45" t="s">
        <v>1819</v>
      </c>
      <c r="AZZ1" s="45" t="s">
        <v>1820</v>
      </c>
      <c r="BAA1" s="45" t="s">
        <v>1821</v>
      </c>
      <c r="BAB1" s="45" t="s">
        <v>1822</v>
      </c>
      <c r="BAC1" s="45" t="s">
        <v>1823</v>
      </c>
      <c r="BAD1" s="45" t="s">
        <v>1824</v>
      </c>
      <c r="BAE1" s="45" t="s">
        <v>1825</v>
      </c>
      <c r="BAF1" s="45" t="s">
        <v>1826</v>
      </c>
      <c r="BAG1" s="45" t="s">
        <v>1827</v>
      </c>
      <c r="BAH1" s="45" t="s">
        <v>1828</v>
      </c>
      <c r="BAI1" s="45" t="s">
        <v>1829</v>
      </c>
      <c r="BAJ1" s="45" t="s">
        <v>1830</v>
      </c>
      <c r="BAK1" s="45" t="s">
        <v>1831</v>
      </c>
      <c r="BAL1" s="45" t="s">
        <v>1832</v>
      </c>
      <c r="BAM1" s="45" t="s">
        <v>1833</v>
      </c>
      <c r="BAN1" s="45" t="s">
        <v>1834</v>
      </c>
      <c r="BAO1" s="45" t="s">
        <v>1835</v>
      </c>
      <c r="BAP1" s="45" t="s">
        <v>1836</v>
      </c>
      <c r="BAQ1" s="45" t="s">
        <v>1837</v>
      </c>
      <c r="BAR1" s="45" t="s">
        <v>1838</v>
      </c>
      <c r="BAS1" s="45" t="s">
        <v>1839</v>
      </c>
      <c r="BAT1" s="45" t="s">
        <v>1840</v>
      </c>
      <c r="BAU1" s="45" t="s">
        <v>1841</v>
      </c>
      <c r="BAV1" s="45" t="s">
        <v>1842</v>
      </c>
      <c r="BAW1" s="45" t="s">
        <v>1843</v>
      </c>
      <c r="BAX1" s="45" t="s">
        <v>1844</v>
      </c>
      <c r="BAY1" s="45" t="s">
        <v>1845</v>
      </c>
      <c r="BAZ1" s="45" t="s">
        <v>1846</v>
      </c>
      <c r="BBA1" s="45" t="s">
        <v>1847</v>
      </c>
      <c r="BBB1" s="45" t="s">
        <v>1848</v>
      </c>
      <c r="BBC1" s="45" t="s">
        <v>1849</v>
      </c>
      <c r="BBD1" s="45" t="s">
        <v>1850</v>
      </c>
      <c r="BBE1" s="45" t="s">
        <v>1851</v>
      </c>
      <c r="BBF1" s="45" t="s">
        <v>1852</v>
      </c>
      <c r="BBG1" s="45" t="s">
        <v>1853</v>
      </c>
      <c r="BBH1" s="45" t="s">
        <v>1854</v>
      </c>
      <c r="BBI1" s="45" t="s">
        <v>1855</v>
      </c>
      <c r="BBJ1" s="45" t="s">
        <v>1856</v>
      </c>
      <c r="BBK1" s="45" t="s">
        <v>1857</v>
      </c>
      <c r="BBL1" s="45" t="s">
        <v>1858</v>
      </c>
      <c r="BBM1" s="45" t="s">
        <v>1859</v>
      </c>
      <c r="BBN1" s="45" t="s">
        <v>1860</v>
      </c>
      <c r="BBO1" s="45" t="s">
        <v>1861</v>
      </c>
      <c r="BBP1" s="45" t="s">
        <v>1862</v>
      </c>
      <c r="BBQ1" s="45" t="s">
        <v>1863</v>
      </c>
      <c r="BBR1" s="45" t="s">
        <v>1864</v>
      </c>
      <c r="BBS1" s="45" t="s">
        <v>1865</v>
      </c>
      <c r="BBT1" s="45" t="s">
        <v>1866</v>
      </c>
      <c r="BBU1" s="45" t="s">
        <v>1867</v>
      </c>
      <c r="BBV1" s="45" t="s">
        <v>1868</v>
      </c>
      <c r="BBW1" s="45" t="s">
        <v>1869</v>
      </c>
      <c r="BBX1" s="45" t="s">
        <v>1870</v>
      </c>
      <c r="BBY1" s="45" t="s">
        <v>1871</v>
      </c>
      <c r="BBZ1" s="45" t="s">
        <v>1872</v>
      </c>
      <c r="BCA1" s="45" t="s">
        <v>1873</v>
      </c>
      <c r="BCB1" s="45" t="s">
        <v>1874</v>
      </c>
      <c r="BCC1" s="45" t="s">
        <v>1875</v>
      </c>
      <c r="BCD1" s="45" t="s">
        <v>1876</v>
      </c>
      <c r="BCE1" s="45" t="s">
        <v>1877</v>
      </c>
      <c r="BCF1" s="45" t="s">
        <v>1878</v>
      </c>
      <c r="BCG1" s="45" t="s">
        <v>1879</v>
      </c>
      <c r="BCH1" s="45" t="s">
        <v>1880</v>
      </c>
      <c r="BCI1" s="45" t="s">
        <v>1881</v>
      </c>
      <c r="BCJ1" s="45" t="s">
        <v>1882</v>
      </c>
      <c r="BCK1" s="45" t="s">
        <v>1883</v>
      </c>
      <c r="BCL1" s="45" t="s">
        <v>1884</v>
      </c>
      <c r="BCM1" s="45" t="s">
        <v>1885</v>
      </c>
      <c r="BCN1" s="45" t="s">
        <v>1886</v>
      </c>
      <c r="BCO1" s="45" t="s">
        <v>1887</v>
      </c>
      <c r="BCP1" s="45" t="s">
        <v>1888</v>
      </c>
      <c r="BCQ1" s="45" t="s">
        <v>1889</v>
      </c>
      <c r="BCR1" s="45" t="s">
        <v>1890</v>
      </c>
      <c r="BCS1" s="45" t="s">
        <v>1891</v>
      </c>
      <c r="BCT1" s="45" t="s">
        <v>1892</v>
      </c>
      <c r="BCU1" s="45" t="s">
        <v>1893</v>
      </c>
      <c r="BCV1" s="45" t="s">
        <v>1894</v>
      </c>
      <c r="BCW1" s="45" t="s">
        <v>1895</v>
      </c>
      <c r="BCX1" s="45" t="s">
        <v>1896</v>
      </c>
      <c r="BCY1" s="45" t="s">
        <v>1897</v>
      </c>
      <c r="BCZ1" s="45" t="s">
        <v>1898</v>
      </c>
      <c r="BDA1" s="45" t="s">
        <v>1899</v>
      </c>
      <c r="BDB1" s="45" t="s">
        <v>1900</v>
      </c>
      <c r="BDC1" s="45" t="s">
        <v>1901</v>
      </c>
      <c r="BDD1" s="45" t="s">
        <v>1902</v>
      </c>
      <c r="BDE1" s="45" t="s">
        <v>1903</v>
      </c>
      <c r="BDF1" s="45" t="s">
        <v>1904</v>
      </c>
      <c r="BDG1" s="45" t="s">
        <v>1905</v>
      </c>
      <c r="BDH1" s="45" t="s">
        <v>1906</v>
      </c>
      <c r="BDI1" s="45" t="s">
        <v>1907</v>
      </c>
      <c r="BDJ1" s="45" t="s">
        <v>1908</v>
      </c>
      <c r="BDK1" s="45" t="s">
        <v>1909</v>
      </c>
      <c r="BDL1" s="45" t="s">
        <v>1910</v>
      </c>
      <c r="BDM1" s="45" t="s">
        <v>1911</v>
      </c>
      <c r="BDN1" s="45" t="s">
        <v>1912</v>
      </c>
      <c r="BDO1" s="45" t="s">
        <v>1913</v>
      </c>
      <c r="BDP1" s="45" t="s">
        <v>1914</v>
      </c>
      <c r="BDQ1" s="45" t="s">
        <v>1915</v>
      </c>
      <c r="BDR1" s="45" t="s">
        <v>1916</v>
      </c>
      <c r="BDS1" s="45" t="s">
        <v>1917</v>
      </c>
      <c r="BDT1" s="45" t="s">
        <v>1918</v>
      </c>
      <c r="BDU1" s="45" t="s">
        <v>1919</v>
      </c>
      <c r="BDV1" s="45" t="s">
        <v>1920</v>
      </c>
      <c r="BDW1" s="45" t="s">
        <v>1921</v>
      </c>
      <c r="BDX1" s="45" t="s">
        <v>1922</v>
      </c>
      <c r="BDY1" s="45" t="s">
        <v>1923</v>
      </c>
      <c r="BDZ1" s="45" t="s">
        <v>1924</v>
      </c>
      <c r="BEA1" s="45" t="s">
        <v>1925</v>
      </c>
      <c r="BEB1" s="45" t="s">
        <v>1926</v>
      </c>
      <c r="BEC1" s="45" t="s">
        <v>1927</v>
      </c>
      <c r="BED1" s="45" t="s">
        <v>1928</v>
      </c>
      <c r="BEE1" s="45" t="s">
        <v>1929</v>
      </c>
      <c r="BEF1" s="45" t="s">
        <v>1930</v>
      </c>
      <c r="BEG1" s="45" t="s">
        <v>1931</v>
      </c>
      <c r="BEH1" s="45" t="s">
        <v>1932</v>
      </c>
      <c r="BEI1" s="45" t="s">
        <v>1933</v>
      </c>
      <c r="BEJ1" s="45" t="s">
        <v>1934</v>
      </c>
      <c r="BEK1" s="45" t="s">
        <v>1935</v>
      </c>
      <c r="BEL1" s="45" t="s">
        <v>1936</v>
      </c>
      <c r="BEM1" s="45" t="s">
        <v>1937</v>
      </c>
      <c r="BEN1" s="45" t="s">
        <v>1938</v>
      </c>
      <c r="BEO1" s="45" t="s">
        <v>1939</v>
      </c>
      <c r="BEP1" s="45" t="s">
        <v>1940</v>
      </c>
      <c r="BEQ1" s="45" t="s">
        <v>1941</v>
      </c>
      <c r="BER1" s="45" t="s">
        <v>1942</v>
      </c>
      <c r="BES1" s="45" t="s">
        <v>1943</v>
      </c>
      <c r="BET1" s="45" t="s">
        <v>1944</v>
      </c>
      <c r="BEU1" s="45" t="s">
        <v>1945</v>
      </c>
      <c r="BEV1" s="45" t="s">
        <v>1946</v>
      </c>
      <c r="BEW1" s="45" t="s">
        <v>1947</v>
      </c>
      <c r="BEX1" s="45" t="s">
        <v>1948</v>
      </c>
      <c r="BEY1" s="45" t="s">
        <v>1949</v>
      </c>
      <c r="BEZ1" s="45" t="s">
        <v>1950</v>
      </c>
      <c r="BFA1" s="45" t="s">
        <v>1951</v>
      </c>
      <c r="BFB1" s="45" t="s">
        <v>1952</v>
      </c>
      <c r="BFC1" s="45" t="s">
        <v>1953</v>
      </c>
      <c r="BFD1" s="45" t="s">
        <v>1954</v>
      </c>
      <c r="BFE1" s="45" t="s">
        <v>1955</v>
      </c>
      <c r="BFF1" s="45" t="s">
        <v>1956</v>
      </c>
      <c r="BFG1" s="45" t="s">
        <v>1957</v>
      </c>
      <c r="BFH1" s="45" t="s">
        <v>1958</v>
      </c>
      <c r="BFI1" s="45" t="s">
        <v>1959</v>
      </c>
      <c r="BFJ1" s="45" t="s">
        <v>1960</v>
      </c>
      <c r="BFK1" s="45" t="s">
        <v>1961</v>
      </c>
      <c r="BFL1" s="45" t="s">
        <v>1962</v>
      </c>
      <c r="BFM1" s="45" t="s">
        <v>1963</v>
      </c>
      <c r="BFN1" s="45" t="s">
        <v>1964</v>
      </c>
      <c r="BFO1" s="45" t="s">
        <v>1965</v>
      </c>
      <c r="BFP1" s="45" t="s">
        <v>1966</v>
      </c>
      <c r="BFQ1" s="45" t="s">
        <v>1967</v>
      </c>
      <c r="BFR1" s="45" t="s">
        <v>1968</v>
      </c>
      <c r="BFS1" s="45" t="s">
        <v>1969</v>
      </c>
      <c r="BFT1" s="45" t="s">
        <v>1970</v>
      </c>
      <c r="BFU1" s="45" t="s">
        <v>1971</v>
      </c>
      <c r="BFV1" s="45" t="s">
        <v>1972</v>
      </c>
      <c r="BFW1" s="45" t="s">
        <v>1973</v>
      </c>
      <c r="BFX1" s="45" t="s">
        <v>1974</v>
      </c>
      <c r="BFY1" s="45" t="s">
        <v>1975</v>
      </c>
      <c r="BFZ1" s="45" t="s">
        <v>1976</v>
      </c>
      <c r="BGA1" s="45" t="s">
        <v>1977</v>
      </c>
      <c r="BGB1" s="45" t="s">
        <v>1978</v>
      </c>
      <c r="BGC1" s="45" t="s">
        <v>1979</v>
      </c>
      <c r="BGD1" s="45" t="s">
        <v>1980</v>
      </c>
      <c r="BGE1" s="45" t="s">
        <v>1981</v>
      </c>
      <c r="BGF1" s="45" t="s">
        <v>1982</v>
      </c>
      <c r="BGG1" s="45" t="s">
        <v>1983</v>
      </c>
      <c r="BGH1" s="45" t="s">
        <v>1984</v>
      </c>
      <c r="BGI1" s="45" t="s">
        <v>1985</v>
      </c>
      <c r="BGJ1" s="45" t="s">
        <v>1986</v>
      </c>
      <c r="BGK1" s="45" t="s">
        <v>1987</v>
      </c>
      <c r="BGL1" s="45" t="s">
        <v>1988</v>
      </c>
      <c r="BGM1" s="45" t="s">
        <v>1989</v>
      </c>
      <c r="BGN1" s="45" t="s">
        <v>1990</v>
      </c>
      <c r="BGO1" s="45" t="s">
        <v>1991</v>
      </c>
      <c r="BGP1" s="45" t="s">
        <v>1992</v>
      </c>
      <c r="BGQ1" s="45" t="s">
        <v>1993</v>
      </c>
      <c r="BGR1" s="45" t="s">
        <v>1994</v>
      </c>
      <c r="BGS1" s="45" t="s">
        <v>1995</v>
      </c>
      <c r="BGT1" s="45" t="s">
        <v>1996</v>
      </c>
      <c r="BGU1" s="45" t="s">
        <v>1997</v>
      </c>
      <c r="BGV1" s="45" t="s">
        <v>1998</v>
      </c>
      <c r="BGW1" s="45" t="s">
        <v>1999</v>
      </c>
      <c r="BGX1" s="45" t="s">
        <v>2000</v>
      </c>
      <c r="BGY1" s="45" t="s">
        <v>2001</v>
      </c>
      <c r="BGZ1" s="45" t="s">
        <v>2002</v>
      </c>
      <c r="BHA1" s="45" t="s">
        <v>2003</v>
      </c>
      <c r="BHB1" s="45" t="s">
        <v>2004</v>
      </c>
      <c r="BHC1" s="45" t="s">
        <v>2005</v>
      </c>
      <c r="BHD1" s="45" t="s">
        <v>2006</v>
      </c>
      <c r="BHE1" s="45" t="s">
        <v>2007</v>
      </c>
      <c r="BHF1" s="45" t="s">
        <v>2008</v>
      </c>
      <c r="BHG1" s="45" t="s">
        <v>2009</v>
      </c>
      <c r="BHH1" s="45" t="s">
        <v>2010</v>
      </c>
      <c r="BHI1" s="45" t="s">
        <v>2011</v>
      </c>
    </row>
    <row r="2" spans="1:1569" customHeight="1" ht="15.75">
      <c r="A2" s="262" t="s">
        <v>268</v>
      </c>
      <c r="B2" s="263">
        <f>C2/$A$14</f>
        <v>0.09269091490723</v>
      </c>
      <c r="C2" s="59">
        <f>AVERAGE(D2:BHI2)</f>
        <v>926.9091490723</v>
      </c>
      <c r="D2" s="45">
        <v>719</v>
      </c>
      <c r="E2" s="45">
        <v>726</v>
      </c>
      <c r="F2" s="45">
        <v>750</v>
      </c>
      <c r="G2" s="45">
        <v>766</v>
      </c>
      <c r="H2" s="45">
        <v>749</v>
      </c>
      <c r="I2" s="45">
        <v>734</v>
      </c>
      <c r="J2" s="45">
        <v>726</v>
      </c>
      <c r="K2" s="45">
        <v>736</v>
      </c>
      <c r="L2" s="45">
        <v>729</v>
      </c>
      <c r="M2" s="45">
        <v>730</v>
      </c>
      <c r="N2" s="45">
        <v>741</v>
      </c>
      <c r="O2" s="45">
        <v>731</v>
      </c>
      <c r="P2" s="45">
        <v>731</v>
      </c>
      <c r="Q2" s="45">
        <v>720</v>
      </c>
      <c r="R2" s="45">
        <v>720</v>
      </c>
      <c r="S2" s="45">
        <v>710</v>
      </c>
      <c r="T2" s="45">
        <v>726</v>
      </c>
      <c r="U2" s="45">
        <v>726</v>
      </c>
      <c r="V2" s="45">
        <v>724</v>
      </c>
      <c r="W2" s="45">
        <v>730</v>
      </c>
      <c r="X2" s="45">
        <v>728</v>
      </c>
      <c r="Y2" s="45">
        <v>742</v>
      </c>
      <c r="Z2" s="45">
        <v>739</v>
      </c>
      <c r="AA2" s="45">
        <v>727</v>
      </c>
      <c r="AB2" s="45">
        <v>728</v>
      </c>
      <c r="AC2" s="45">
        <v>718</v>
      </c>
      <c r="AD2" s="45">
        <v>709</v>
      </c>
      <c r="AE2" s="45">
        <v>712</v>
      </c>
      <c r="AF2" s="45">
        <v>712</v>
      </c>
      <c r="AG2" s="45">
        <v>715</v>
      </c>
      <c r="AH2" s="45">
        <v>720</v>
      </c>
      <c r="AI2" s="45">
        <v>702</v>
      </c>
      <c r="AJ2" s="45">
        <v>702</v>
      </c>
      <c r="AK2" s="45">
        <v>686</v>
      </c>
      <c r="AL2" s="45">
        <v>679</v>
      </c>
      <c r="AM2" s="45">
        <v>668</v>
      </c>
      <c r="AN2" s="45">
        <v>650</v>
      </c>
      <c r="AO2" s="45">
        <v>626</v>
      </c>
      <c r="AP2" s="45">
        <v>633</v>
      </c>
      <c r="AQ2" s="45">
        <v>635</v>
      </c>
      <c r="AR2" s="45">
        <v>624</v>
      </c>
      <c r="AS2" s="45">
        <v>618</v>
      </c>
      <c r="AT2" s="45">
        <v>604</v>
      </c>
      <c r="AU2" s="45">
        <v>597</v>
      </c>
      <c r="AV2" s="45">
        <v>586</v>
      </c>
      <c r="AW2" s="45">
        <v>581</v>
      </c>
      <c r="AX2" s="45">
        <v>566</v>
      </c>
      <c r="AY2" s="45">
        <v>561</v>
      </c>
      <c r="AZ2" s="45">
        <v>568</v>
      </c>
      <c r="BA2" s="45">
        <v>581</v>
      </c>
      <c r="BB2" s="45">
        <v>580</v>
      </c>
      <c r="BC2" s="45">
        <v>584</v>
      </c>
      <c r="BD2" s="45">
        <v>581</v>
      </c>
      <c r="BE2" s="45">
        <v>586</v>
      </c>
      <c r="BF2" s="45">
        <v>598</v>
      </c>
      <c r="BG2" s="45">
        <v>598</v>
      </c>
      <c r="BH2" s="45">
        <v>604</v>
      </c>
      <c r="BI2" s="45">
        <v>602</v>
      </c>
      <c r="BJ2" s="45">
        <v>608</v>
      </c>
      <c r="BK2" s="45">
        <v>608</v>
      </c>
      <c r="BL2" s="45">
        <v>595</v>
      </c>
      <c r="BM2" s="45">
        <v>612</v>
      </c>
      <c r="BN2" s="45">
        <v>620</v>
      </c>
      <c r="BO2" s="45">
        <v>629</v>
      </c>
      <c r="BP2" s="45">
        <v>628</v>
      </c>
      <c r="BQ2" s="45">
        <v>618</v>
      </c>
      <c r="BR2" s="45">
        <v>625</v>
      </c>
      <c r="BS2" s="45">
        <v>610</v>
      </c>
      <c r="BT2" s="45">
        <v>609</v>
      </c>
      <c r="BU2" s="45">
        <v>588</v>
      </c>
      <c r="BV2" s="45">
        <v>574</v>
      </c>
      <c r="BW2" s="45">
        <v>568</v>
      </c>
      <c r="BX2" s="45">
        <v>574</v>
      </c>
      <c r="BY2" s="45">
        <v>583</v>
      </c>
      <c r="BZ2" s="45">
        <v>590</v>
      </c>
      <c r="CA2" s="45">
        <v>602</v>
      </c>
      <c r="CB2" s="45">
        <v>619</v>
      </c>
      <c r="CC2" s="45">
        <v>617</v>
      </c>
      <c r="CD2" s="45">
        <v>620</v>
      </c>
      <c r="CE2" s="45">
        <v>617</v>
      </c>
      <c r="CF2" s="45">
        <v>619</v>
      </c>
      <c r="CG2" s="45">
        <v>616</v>
      </c>
      <c r="CH2" s="45">
        <v>608</v>
      </c>
      <c r="CI2" s="45">
        <v>603</v>
      </c>
      <c r="CJ2" s="45">
        <v>605</v>
      </c>
      <c r="CK2" s="45">
        <v>603</v>
      </c>
      <c r="CL2" s="45">
        <v>596</v>
      </c>
      <c r="CM2" s="45">
        <v>593</v>
      </c>
      <c r="CN2" s="45">
        <v>593</v>
      </c>
      <c r="CO2" s="45">
        <v>581</v>
      </c>
      <c r="CP2" s="45">
        <v>601</v>
      </c>
      <c r="CQ2" s="45">
        <v>610</v>
      </c>
      <c r="CR2" s="45">
        <v>606</v>
      </c>
      <c r="CS2" s="45">
        <v>616</v>
      </c>
      <c r="CT2" s="45">
        <v>606</v>
      </c>
      <c r="CU2" s="45">
        <v>615</v>
      </c>
      <c r="CV2" s="45">
        <v>625</v>
      </c>
      <c r="CW2" s="45">
        <v>599</v>
      </c>
      <c r="CX2" s="45">
        <v>590</v>
      </c>
      <c r="CY2" s="45">
        <v>579</v>
      </c>
      <c r="CZ2" s="45">
        <v>578</v>
      </c>
      <c r="DA2" s="45">
        <v>576</v>
      </c>
      <c r="DB2" s="45">
        <v>576</v>
      </c>
      <c r="DC2" s="45">
        <v>588</v>
      </c>
      <c r="DD2" s="45">
        <v>589</v>
      </c>
      <c r="DE2" s="45">
        <v>594</v>
      </c>
      <c r="DF2" s="45">
        <v>601</v>
      </c>
      <c r="DG2" s="45">
        <v>596</v>
      </c>
      <c r="DH2" s="45">
        <v>576</v>
      </c>
      <c r="DI2" s="45">
        <v>557</v>
      </c>
      <c r="DJ2" s="45">
        <v>566</v>
      </c>
      <c r="DK2" s="45">
        <v>555</v>
      </c>
      <c r="DL2" s="45">
        <v>559</v>
      </c>
      <c r="DM2" s="45">
        <v>566</v>
      </c>
      <c r="DN2" s="45">
        <v>567</v>
      </c>
      <c r="DO2" s="45">
        <v>572</v>
      </c>
      <c r="DP2" s="45">
        <v>573</v>
      </c>
      <c r="DQ2" s="45">
        <v>580</v>
      </c>
      <c r="DR2" s="45">
        <v>588</v>
      </c>
      <c r="DS2" s="45">
        <v>621</v>
      </c>
      <c r="DT2" s="45">
        <v>629</v>
      </c>
      <c r="DU2" s="45">
        <v>652</v>
      </c>
      <c r="DV2" s="45">
        <v>627</v>
      </c>
      <c r="DW2" s="45">
        <v>614</v>
      </c>
      <c r="DX2" s="45">
        <v>621</v>
      </c>
      <c r="DY2" s="45">
        <v>595</v>
      </c>
      <c r="DZ2" s="45">
        <v>589</v>
      </c>
      <c r="EA2" s="45">
        <v>617</v>
      </c>
      <c r="EB2" s="45">
        <v>631</v>
      </c>
      <c r="EC2" s="45">
        <v>624</v>
      </c>
      <c r="ED2" s="45">
        <v>619</v>
      </c>
      <c r="EE2" s="45">
        <v>619</v>
      </c>
      <c r="EF2" s="45">
        <v>625</v>
      </c>
      <c r="EG2" s="45">
        <v>625</v>
      </c>
      <c r="EH2" s="45">
        <v>635</v>
      </c>
      <c r="EI2" s="45">
        <v>618</v>
      </c>
      <c r="EJ2" s="45">
        <v>595</v>
      </c>
      <c r="EK2" s="45">
        <v>597</v>
      </c>
      <c r="EL2" s="45">
        <v>591</v>
      </c>
      <c r="EM2" s="45">
        <v>577</v>
      </c>
      <c r="EN2" s="45">
        <v>581</v>
      </c>
      <c r="EO2" s="45">
        <v>585</v>
      </c>
      <c r="EP2" s="45">
        <v>582</v>
      </c>
      <c r="EQ2" s="45">
        <v>585</v>
      </c>
      <c r="ER2" s="45">
        <v>589</v>
      </c>
      <c r="ES2" s="45">
        <v>591</v>
      </c>
      <c r="ET2" s="45">
        <v>597</v>
      </c>
      <c r="EU2" s="45">
        <v>612</v>
      </c>
      <c r="EV2" s="45">
        <v>610</v>
      </c>
      <c r="EW2" s="45">
        <v>606</v>
      </c>
      <c r="EX2" s="45">
        <v>609</v>
      </c>
      <c r="EY2" s="45">
        <v>615</v>
      </c>
      <c r="EZ2" s="45">
        <v>627</v>
      </c>
      <c r="FA2" s="45">
        <v>608</v>
      </c>
      <c r="FB2" s="45">
        <v>583</v>
      </c>
      <c r="FC2" s="45">
        <v>586</v>
      </c>
      <c r="FD2" s="45">
        <v>592</v>
      </c>
      <c r="FE2" s="45">
        <v>572</v>
      </c>
      <c r="FF2" s="45">
        <v>590</v>
      </c>
      <c r="FG2" s="45">
        <v>581</v>
      </c>
      <c r="FH2" s="45">
        <v>580</v>
      </c>
      <c r="FI2" s="45">
        <v>574</v>
      </c>
      <c r="FJ2" s="45">
        <v>571</v>
      </c>
      <c r="FK2" s="45">
        <v>565</v>
      </c>
      <c r="FL2" s="45">
        <v>572</v>
      </c>
      <c r="FM2" s="45">
        <v>580</v>
      </c>
      <c r="FN2" s="45">
        <v>593</v>
      </c>
      <c r="FO2" s="45">
        <v>621</v>
      </c>
      <c r="FP2" s="45">
        <v>608</v>
      </c>
      <c r="FQ2" s="45">
        <v>612</v>
      </c>
      <c r="FR2" s="45">
        <v>599</v>
      </c>
      <c r="FS2" s="45">
        <v>591</v>
      </c>
      <c r="FT2" s="45">
        <v>584</v>
      </c>
      <c r="FU2" s="45">
        <v>590</v>
      </c>
      <c r="FV2" s="45">
        <v>579</v>
      </c>
      <c r="FW2" s="45">
        <v>567</v>
      </c>
      <c r="FX2" s="45">
        <v>561</v>
      </c>
      <c r="FY2" s="45">
        <v>561</v>
      </c>
      <c r="FZ2" s="45">
        <v>542</v>
      </c>
      <c r="GA2" s="45">
        <v>538</v>
      </c>
      <c r="GB2" s="45">
        <v>527</v>
      </c>
      <c r="GC2" s="45">
        <v>531</v>
      </c>
      <c r="GD2" s="45">
        <v>540</v>
      </c>
      <c r="GE2" s="45">
        <v>529</v>
      </c>
      <c r="GF2" s="45">
        <v>537</v>
      </c>
      <c r="GG2" s="45">
        <v>542</v>
      </c>
      <c r="GH2" s="45">
        <v>553</v>
      </c>
      <c r="GI2" s="45">
        <v>546</v>
      </c>
      <c r="GJ2" s="45">
        <v>568</v>
      </c>
      <c r="GK2" s="45">
        <v>580</v>
      </c>
      <c r="GL2" s="45">
        <v>595</v>
      </c>
      <c r="GM2" s="45">
        <v>575</v>
      </c>
      <c r="GN2" s="45">
        <v>598</v>
      </c>
      <c r="GO2" s="45">
        <v>601</v>
      </c>
      <c r="GP2" s="45">
        <v>591</v>
      </c>
      <c r="GQ2" s="45">
        <v>589</v>
      </c>
      <c r="GR2" s="45">
        <v>596</v>
      </c>
      <c r="GS2" s="45">
        <v>584</v>
      </c>
      <c r="GT2" s="45">
        <v>584</v>
      </c>
      <c r="GU2" s="45">
        <v>579</v>
      </c>
      <c r="GV2" s="45">
        <v>577</v>
      </c>
      <c r="GW2" s="45">
        <v>572</v>
      </c>
      <c r="GX2" s="45">
        <v>572</v>
      </c>
      <c r="GY2" s="45">
        <v>584</v>
      </c>
      <c r="GZ2" s="45">
        <v>588</v>
      </c>
      <c r="HA2" s="45">
        <v>576</v>
      </c>
      <c r="HB2" s="45">
        <v>558</v>
      </c>
      <c r="HC2" s="45">
        <v>554</v>
      </c>
      <c r="HD2" s="45">
        <v>555</v>
      </c>
      <c r="HE2" s="45">
        <v>557</v>
      </c>
      <c r="HF2" s="45">
        <v>553</v>
      </c>
      <c r="HG2" s="45">
        <v>542</v>
      </c>
      <c r="HH2" s="45">
        <v>519</v>
      </c>
      <c r="HI2" s="45">
        <v>520</v>
      </c>
      <c r="HJ2" s="45">
        <v>495</v>
      </c>
      <c r="HK2" s="45">
        <v>485</v>
      </c>
      <c r="HL2" s="45">
        <v>489</v>
      </c>
      <c r="HM2" s="45">
        <v>490</v>
      </c>
      <c r="HN2" s="45">
        <v>484</v>
      </c>
      <c r="HO2" s="45">
        <v>498</v>
      </c>
      <c r="HP2" s="45">
        <v>504</v>
      </c>
      <c r="HQ2" s="45">
        <v>499</v>
      </c>
      <c r="HR2" s="45">
        <v>495</v>
      </c>
      <c r="HS2" s="45">
        <v>482</v>
      </c>
      <c r="HT2" s="45">
        <v>482</v>
      </c>
      <c r="HU2" s="45">
        <v>486</v>
      </c>
      <c r="HV2" s="45">
        <v>496</v>
      </c>
      <c r="HW2" s="45">
        <v>485</v>
      </c>
      <c r="HX2" s="45">
        <v>481</v>
      </c>
      <c r="HY2" s="45">
        <v>471</v>
      </c>
      <c r="HZ2" s="45">
        <v>475</v>
      </c>
      <c r="IA2" s="45">
        <v>470</v>
      </c>
      <c r="IB2" s="45">
        <v>466</v>
      </c>
      <c r="IC2" s="45">
        <v>485</v>
      </c>
      <c r="ID2" s="45">
        <v>490</v>
      </c>
      <c r="IE2" s="45">
        <v>490</v>
      </c>
      <c r="IF2" s="45">
        <v>491</v>
      </c>
      <c r="IG2" s="45">
        <v>487</v>
      </c>
      <c r="IH2" s="45">
        <v>496</v>
      </c>
      <c r="II2" s="45">
        <v>499</v>
      </c>
      <c r="IJ2" s="45">
        <v>494</v>
      </c>
      <c r="IK2" s="45">
        <v>500</v>
      </c>
      <c r="IL2" s="45">
        <v>500</v>
      </c>
      <c r="IM2" s="45">
        <v>498</v>
      </c>
      <c r="IN2" s="45">
        <v>495</v>
      </c>
      <c r="IO2" s="45">
        <v>480</v>
      </c>
      <c r="IP2" s="45">
        <v>490</v>
      </c>
      <c r="IQ2" s="45">
        <v>500</v>
      </c>
      <c r="IR2" s="45">
        <v>487</v>
      </c>
      <c r="IS2" s="45">
        <v>482</v>
      </c>
      <c r="IT2" s="45">
        <v>475</v>
      </c>
      <c r="IU2" s="45">
        <v>485</v>
      </c>
      <c r="IV2" s="45">
        <v>478</v>
      </c>
      <c r="IW2" s="45">
        <v>475</v>
      </c>
      <c r="IX2" s="45">
        <v>465</v>
      </c>
      <c r="IY2" s="45">
        <v>468</v>
      </c>
      <c r="IZ2" s="45">
        <v>468</v>
      </c>
      <c r="JA2" s="45">
        <v>444</v>
      </c>
      <c r="JB2" s="45">
        <v>435</v>
      </c>
      <c r="JC2" s="45">
        <v>435</v>
      </c>
      <c r="JD2" s="45">
        <v>438</v>
      </c>
      <c r="JE2" t="s">
        <v>2012</v>
      </c>
      <c r="JF2" s="45">
        <v>447</v>
      </c>
      <c r="JG2" s="45">
        <v>437</v>
      </c>
      <c r="JH2" s="45">
        <v>448</v>
      </c>
      <c r="JI2" s="45">
        <v>453</v>
      </c>
      <c r="JJ2" s="45">
        <v>455</v>
      </c>
      <c r="JK2" s="45">
        <v>455</v>
      </c>
      <c r="JL2" s="45">
        <v>463</v>
      </c>
      <c r="JM2" s="45">
        <v>481</v>
      </c>
      <c r="JN2" s="45">
        <v>483</v>
      </c>
      <c r="JO2" s="45">
        <v>498</v>
      </c>
      <c r="JP2" s="45">
        <v>498</v>
      </c>
      <c r="JQ2" s="45">
        <v>501</v>
      </c>
      <c r="JR2" s="45">
        <v>524</v>
      </c>
      <c r="JS2" s="45">
        <v>525</v>
      </c>
      <c r="JT2" s="45">
        <v>515</v>
      </c>
      <c r="JU2" s="45">
        <v>515</v>
      </c>
      <c r="JV2" s="45">
        <v>513</v>
      </c>
      <c r="JW2" s="45">
        <v>510</v>
      </c>
      <c r="JX2" s="45">
        <v>507</v>
      </c>
      <c r="JY2" s="45">
        <v>502</v>
      </c>
      <c r="JZ2" s="45">
        <v>488</v>
      </c>
      <c r="KA2" s="45">
        <v>487</v>
      </c>
      <c r="KB2" s="45">
        <v>474</v>
      </c>
      <c r="KC2" s="45">
        <v>472</v>
      </c>
      <c r="KD2" s="45">
        <v>471</v>
      </c>
      <c r="KE2" s="45">
        <v>474</v>
      </c>
      <c r="KF2" s="45">
        <v>482</v>
      </c>
      <c r="KG2" s="45">
        <v>487</v>
      </c>
      <c r="KH2" s="45">
        <v>502</v>
      </c>
      <c r="KI2" s="45">
        <v>477</v>
      </c>
      <c r="KJ2" s="45">
        <v>477</v>
      </c>
      <c r="KK2" s="45">
        <v>468</v>
      </c>
      <c r="KL2" s="45">
        <v>458</v>
      </c>
      <c r="KM2" s="45">
        <v>461</v>
      </c>
      <c r="KN2" s="45">
        <v>463</v>
      </c>
      <c r="KO2" s="45">
        <v>453</v>
      </c>
      <c r="KP2" s="45">
        <v>456</v>
      </c>
      <c r="KQ2" s="45">
        <v>459</v>
      </c>
      <c r="KR2" s="45">
        <v>461</v>
      </c>
      <c r="KS2" s="45">
        <v>461</v>
      </c>
      <c r="KT2" s="45">
        <v>465</v>
      </c>
      <c r="KU2" s="45">
        <v>454</v>
      </c>
      <c r="KV2" s="45">
        <v>455</v>
      </c>
      <c r="KW2" s="45">
        <v>484</v>
      </c>
      <c r="KX2" s="45">
        <v>459</v>
      </c>
      <c r="KY2" s="45">
        <v>457</v>
      </c>
      <c r="KZ2" s="45">
        <v>464</v>
      </c>
      <c r="LA2" s="45">
        <v>457</v>
      </c>
      <c r="LB2" s="45">
        <v>455</v>
      </c>
      <c r="LC2" s="45">
        <v>437</v>
      </c>
      <c r="LD2" s="45">
        <v>437</v>
      </c>
      <c r="LE2" s="45">
        <v>447</v>
      </c>
      <c r="LF2" s="45">
        <v>448</v>
      </c>
      <c r="LG2" s="45">
        <v>440</v>
      </c>
      <c r="LH2" s="45">
        <v>444</v>
      </c>
      <c r="LI2" s="45">
        <v>437</v>
      </c>
      <c r="LJ2" s="45">
        <v>437</v>
      </c>
      <c r="LK2" s="45">
        <v>448</v>
      </c>
      <c r="LL2" s="45">
        <v>459</v>
      </c>
      <c r="LM2" s="45">
        <v>459</v>
      </c>
      <c r="LN2" s="45">
        <v>450</v>
      </c>
      <c r="LO2" s="45">
        <v>451</v>
      </c>
      <c r="LP2" s="45">
        <v>438</v>
      </c>
      <c r="LQ2" s="45">
        <v>444</v>
      </c>
      <c r="LR2" s="45">
        <v>443</v>
      </c>
      <c r="LS2" s="45">
        <v>442</v>
      </c>
      <c r="LT2" s="45">
        <v>449</v>
      </c>
      <c r="LU2" s="45">
        <v>442</v>
      </c>
      <c r="LV2" s="45">
        <v>453</v>
      </c>
      <c r="LW2" s="45">
        <v>450</v>
      </c>
      <c r="LX2" s="45">
        <v>443</v>
      </c>
      <c r="LY2" s="45">
        <v>432</v>
      </c>
      <c r="LZ2" s="45">
        <v>419</v>
      </c>
      <c r="MA2" s="45">
        <v>413</v>
      </c>
      <c r="MB2" s="45">
        <v>416</v>
      </c>
      <c r="MC2" s="45">
        <v>403</v>
      </c>
      <c r="MD2" s="45">
        <v>388</v>
      </c>
      <c r="ME2" s="45">
        <v>380</v>
      </c>
      <c r="MF2" s="45">
        <v>379</v>
      </c>
      <c r="MG2" s="45">
        <v>382</v>
      </c>
      <c r="MH2" s="45">
        <v>391</v>
      </c>
      <c r="MI2" s="45">
        <v>383</v>
      </c>
      <c r="MJ2" s="45">
        <v>526</v>
      </c>
      <c r="MK2" s="45">
        <v>541</v>
      </c>
      <c r="ML2" s="45">
        <v>544</v>
      </c>
      <c r="MM2" s="45">
        <v>538</v>
      </c>
      <c r="MN2" s="45">
        <v>550</v>
      </c>
      <c r="MO2" s="45">
        <v>558</v>
      </c>
      <c r="MP2" s="45">
        <v>569</v>
      </c>
      <c r="MQ2" s="45">
        <v>559</v>
      </c>
      <c r="MR2" s="45">
        <v>565</v>
      </c>
      <c r="MS2" s="45">
        <v>566</v>
      </c>
      <c r="MT2" s="45">
        <v>567</v>
      </c>
      <c r="MU2" s="45">
        <v>564</v>
      </c>
      <c r="MV2" s="45">
        <v>557</v>
      </c>
      <c r="MW2" s="45">
        <v>544</v>
      </c>
      <c r="MX2" s="45">
        <v>542</v>
      </c>
      <c r="MY2" s="45">
        <v>535</v>
      </c>
      <c r="MZ2" s="45">
        <v>548</v>
      </c>
      <c r="NA2" s="45">
        <v>545</v>
      </c>
      <c r="NB2" s="45">
        <v>543</v>
      </c>
      <c r="NC2" s="45">
        <v>538</v>
      </c>
      <c r="ND2" s="45">
        <v>529</v>
      </c>
      <c r="NE2" s="45">
        <v>526</v>
      </c>
      <c r="NF2" s="45">
        <v>520</v>
      </c>
      <c r="NG2" s="45">
        <v>520</v>
      </c>
      <c r="NH2" s="45">
        <v>500</v>
      </c>
      <c r="NI2" s="45">
        <v>488</v>
      </c>
      <c r="NJ2" s="45">
        <v>501</v>
      </c>
      <c r="NK2" s="45">
        <v>502</v>
      </c>
      <c r="NL2" s="45">
        <v>491</v>
      </c>
      <c r="NM2" s="45">
        <v>489</v>
      </c>
      <c r="NN2" s="45">
        <v>500</v>
      </c>
      <c r="NO2" s="45">
        <v>504</v>
      </c>
      <c r="NP2" s="45">
        <v>513</v>
      </c>
      <c r="NQ2" s="45">
        <v>520</v>
      </c>
      <c r="NR2" s="45">
        <v>521</v>
      </c>
      <c r="NS2" s="45">
        <v>510</v>
      </c>
      <c r="NT2" s="45">
        <v>511</v>
      </c>
      <c r="NU2" s="45">
        <v>510</v>
      </c>
      <c r="NV2" s="45">
        <v>494</v>
      </c>
      <c r="NW2" s="45">
        <v>490</v>
      </c>
      <c r="NX2" s="45">
        <v>482</v>
      </c>
      <c r="NY2" s="45">
        <v>471</v>
      </c>
      <c r="NZ2" s="45">
        <v>498</v>
      </c>
      <c r="OA2" s="45">
        <v>515</v>
      </c>
      <c r="OB2" s="45">
        <v>506</v>
      </c>
      <c r="OC2" s="45">
        <v>492</v>
      </c>
      <c r="OD2" s="45">
        <v>495</v>
      </c>
      <c r="OE2" s="45">
        <v>488</v>
      </c>
      <c r="OF2" s="45">
        <v>488</v>
      </c>
      <c r="OG2" s="45">
        <v>504</v>
      </c>
      <c r="OH2" s="45">
        <v>506</v>
      </c>
      <c r="OI2" s="45">
        <v>512</v>
      </c>
      <c r="OJ2" s="45">
        <v>504</v>
      </c>
      <c r="OK2" s="45">
        <v>494</v>
      </c>
      <c r="OL2" s="45">
        <v>483</v>
      </c>
      <c r="OM2" s="45">
        <v>483</v>
      </c>
      <c r="ON2" s="45">
        <v>478</v>
      </c>
      <c r="OO2" s="45">
        <v>475</v>
      </c>
      <c r="OP2" s="45">
        <v>475</v>
      </c>
      <c r="OQ2" s="45">
        <v>477</v>
      </c>
      <c r="OR2" s="45">
        <v>475</v>
      </c>
      <c r="OS2" s="45">
        <v>479</v>
      </c>
      <c r="OT2" s="45">
        <v>476</v>
      </c>
      <c r="OU2" s="45">
        <v>480</v>
      </c>
      <c r="OV2" s="45">
        <v>488</v>
      </c>
      <c r="OW2" s="45">
        <v>499</v>
      </c>
      <c r="OX2" s="45">
        <v>497</v>
      </c>
      <c r="OY2" s="45">
        <v>496</v>
      </c>
      <c r="OZ2" s="45">
        <v>497</v>
      </c>
      <c r="PA2" s="45">
        <v>500</v>
      </c>
      <c r="PB2" s="45">
        <v>492</v>
      </c>
      <c r="PC2" s="45">
        <v>488</v>
      </c>
      <c r="PD2" s="45">
        <v>480</v>
      </c>
      <c r="PE2" s="45">
        <v>476</v>
      </c>
      <c r="PF2" s="45">
        <v>471</v>
      </c>
      <c r="PG2" s="45">
        <v>464</v>
      </c>
      <c r="PH2" s="45">
        <v>455</v>
      </c>
      <c r="PI2" s="45">
        <v>448</v>
      </c>
      <c r="PJ2" s="45">
        <v>442</v>
      </c>
      <c r="PK2" s="45">
        <v>433</v>
      </c>
      <c r="PL2" s="45">
        <v>439</v>
      </c>
      <c r="PM2" s="45">
        <v>444</v>
      </c>
      <c r="PN2" s="45">
        <v>447</v>
      </c>
      <c r="PO2" s="45">
        <v>459</v>
      </c>
      <c r="PP2" s="45">
        <v>451</v>
      </c>
      <c r="PQ2" s="45">
        <v>461</v>
      </c>
      <c r="PR2" s="45">
        <v>461</v>
      </c>
      <c r="PS2" s="45">
        <v>449</v>
      </c>
      <c r="PT2" s="45">
        <v>450</v>
      </c>
      <c r="PU2" s="45">
        <v>449</v>
      </c>
      <c r="PV2" s="45">
        <v>455</v>
      </c>
      <c r="PW2" s="45">
        <v>459</v>
      </c>
      <c r="PX2" s="45">
        <v>449</v>
      </c>
      <c r="PY2" s="45">
        <v>449</v>
      </c>
      <c r="PZ2" s="45">
        <v>446</v>
      </c>
      <c r="QA2" s="45">
        <v>439</v>
      </c>
      <c r="QB2" s="45">
        <v>436</v>
      </c>
      <c r="QC2" s="45">
        <v>451</v>
      </c>
      <c r="QD2" s="45">
        <v>447</v>
      </c>
      <c r="QE2" s="45">
        <v>461</v>
      </c>
      <c r="QF2" s="45">
        <v>471</v>
      </c>
      <c r="QG2" s="45">
        <v>462</v>
      </c>
      <c r="QH2" s="45">
        <v>463</v>
      </c>
      <c r="QI2" s="45">
        <v>456</v>
      </c>
      <c r="QJ2" s="45">
        <v>448</v>
      </c>
      <c r="QK2" s="45">
        <v>430</v>
      </c>
      <c r="QL2" s="45">
        <v>430</v>
      </c>
      <c r="QM2" s="45">
        <v>439</v>
      </c>
      <c r="QN2" s="45">
        <v>447</v>
      </c>
      <c r="QO2" s="45">
        <v>448</v>
      </c>
      <c r="QP2" s="45">
        <v>439</v>
      </c>
      <c r="QQ2" s="45">
        <v>447</v>
      </c>
      <c r="QR2" s="45">
        <v>441</v>
      </c>
      <c r="QS2" s="45">
        <v>438</v>
      </c>
      <c r="QT2" s="45">
        <v>437</v>
      </c>
      <c r="QU2" s="45">
        <v>438</v>
      </c>
      <c r="QV2" s="45">
        <v>450</v>
      </c>
      <c r="QW2" s="45">
        <v>453</v>
      </c>
      <c r="QX2" s="45">
        <v>453</v>
      </c>
      <c r="QY2" s="45">
        <v>455</v>
      </c>
      <c r="QZ2" s="45">
        <v>451</v>
      </c>
      <c r="RA2" s="45">
        <v>450</v>
      </c>
      <c r="RB2" s="45">
        <v>456</v>
      </c>
      <c r="RC2" s="45">
        <v>466</v>
      </c>
      <c r="RD2" s="45">
        <v>463</v>
      </c>
      <c r="RE2" s="45">
        <v>453</v>
      </c>
      <c r="RF2" s="45">
        <v>448</v>
      </c>
      <c r="RG2" s="45">
        <v>441</v>
      </c>
      <c r="RH2" s="45">
        <v>442</v>
      </c>
      <c r="RI2" s="45">
        <v>447</v>
      </c>
      <c r="RJ2" s="45">
        <v>448</v>
      </c>
      <c r="RK2" s="45">
        <v>453</v>
      </c>
      <c r="RL2" s="45">
        <v>451</v>
      </c>
      <c r="RM2" s="45">
        <v>452</v>
      </c>
      <c r="RN2" s="45">
        <v>462</v>
      </c>
      <c r="RO2" s="45">
        <v>469</v>
      </c>
      <c r="RP2" s="45">
        <v>460</v>
      </c>
      <c r="RQ2" s="45">
        <v>461</v>
      </c>
      <c r="RR2" s="45">
        <v>445</v>
      </c>
      <c r="RS2" s="45">
        <v>438</v>
      </c>
      <c r="RT2" s="45">
        <v>440</v>
      </c>
      <c r="RU2" s="45">
        <v>476</v>
      </c>
      <c r="RV2" s="45">
        <v>476</v>
      </c>
      <c r="RW2" s="45">
        <v>505</v>
      </c>
      <c r="RX2" s="45">
        <v>491</v>
      </c>
      <c r="RY2" s="45">
        <v>488</v>
      </c>
      <c r="RZ2" s="45">
        <v>490</v>
      </c>
      <c r="SA2" s="45">
        <v>489</v>
      </c>
      <c r="SB2" s="45">
        <v>490</v>
      </c>
      <c r="SC2" s="45">
        <v>487</v>
      </c>
      <c r="SD2" s="45">
        <v>490</v>
      </c>
      <c r="SE2" s="45">
        <v>490</v>
      </c>
      <c r="SF2" s="45">
        <v>491</v>
      </c>
      <c r="SG2" s="45">
        <v>490</v>
      </c>
      <c r="SH2" s="45">
        <v>498</v>
      </c>
      <c r="SI2" s="45">
        <v>515</v>
      </c>
      <c r="SJ2" s="45">
        <v>529</v>
      </c>
      <c r="SK2" s="45">
        <v>528</v>
      </c>
      <c r="SL2" s="45">
        <v>524</v>
      </c>
      <c r="SM2" s="45">
        <v>499</v>
      </c>
      <c r="SN2" s="45">
        <v>486</v>
      </c>
      <c r="SO2" s="45">
        <v>489</v>
      </c>
      <c r="SP2" s="45">
        <v>490</v>
      </c>
      <c r="SQ2" s="45">
        <v>513</v>
      </c>
      <c r="SR2" s="45">
        <v>512</v>
      </c>
      <c r="SS2" s="45">
        <v>512</v>
      </c>
      <c r="ST2" s="45">
        <v>515</v>
      </c>
      <c r="SU2" s="45">
        <v>512</v>
      </c>
      <c r="SV2" s="45">
        <v>506</v>
      </c>
      <c r="SW2" s="45">
        <v>497</v>
      </c>
      <c r="SX2" s="45">
        <v>489</v>
      </c>
      <c r="SY2" s="45">
        <v>487</v>
      </c>
      <c r="SZ2" s="45">
        <v>477</v>
      </c>
      <c r="TA2" s="45">
        <v>477</v>
      </c>
      <c r="TB2" s="45">
        <v>455</v>
      </c>
      <c r="TC2" s="45">
        <v>448</v>
      </c>
      <c r="TD2" s="45">
        <v>453</v>
      </c>
      <c r="TE2" s="45">
        <v>455</v>
      </c>
      <c r="TF2" s="45">
        <v>455</v>
      </c>
      <c r="TG2" s="45">
        <v>474</v>
      </c>
      <c r="TH2" s="45">
        <v>477</v>
      </c>
      <c r="TI2" s="45">
        <v>475</v>
      </c>
      <c r="TJ2" s="45">
        <v>468</v>
      </c>
      <c r="TK2" s="45">
        <v>470</v>
      </c>
      <c r="TL2" s="45">
        <v>482</v>
      </c>
      <c r="TM2" s="45">
        <v>483</v>
      </c>
      <c r="TN2" s="45">
        <v>473</v>
      </c>
      <c r="TO2" s="45">
        <v>453</v>
      </c>
      <c r="TP2" s="45">
        <v>453</v>
      </c>
      <c r="TQ2" s="45">
        <v>455</v>
      </c>
      <c r="TR2" s="45">
        <v>459</v>
      </c>
      <c r="TS2" s="45">
        <v>461</v>
      </c>
      <c r="TT2" s="45">
        <v>462</v>
      </c>
      <c r="TU2" s="45">
        <v>469</v>
      </c>
      <c r="TV2" s="45">
        <v>464</v>
      </c>
      <c r="TW2" s="45">
        <v>463</v>
      </c>
      <c r="TX2" s="45">
        <v>463</v>
      </c>
      <c r="TY2" s="45">
        <v>457</v>
      </c>
      <c r="TZ2" s="45">
        <v>469</v>
      </c>
      <c r="UA2" s="45">
        <v>469</v>
      </c>
      <c r="UB2" s="45">
        <v>461</v>
      </c>
      <c r="UC2" s="45">
        <v>448</v>
      </c>
      <c r="UD2" s="45">
        <v>440</v>
      </c>
      <c r="UE2" s="45">
        <v>443</v>
      </c>
      <c r="UF2" s="45">
        <v>458</v>
      </c>
      <c r="UG2" s="45">
        <v>460</v>
      </c>
      <c r="UH2" s="45">
        <v>456</v>
      </c>
      <c r="UI2" s="45">
        <v>446</v>
      </c>
      <c r="UJ2" s="45">
        <v>441</v>
      </c>
      <c r="UK2" s="45">
        <v>442</v>
      </c>
      <c r="UL2" s="45">
        <v>448</v>
      </c>
      <c r="UM2" s="45">
        <v>459</v>
      </c>
      <c r="UN2" s="45">
        <v>460</v>
      </c>
      <c r="UO2" s="45">
        <v>460</v>
      </c>
      <c r="UP2" s="45">
        <v>456</v>
      </c>
      <c r="UQ2" s="45">
        <v>456</v>
      </c>
      <c r="UR2" s="45">
        <v>458</v>
      </c>
      <c r="US2" s="45">
        <v>466</v>
      </c>
      <c r="UT2" s="45">
        <v>469</v>
      </c>
      <c r="UU2" s="45">
        <v>458</v>
      </c>
      <c r="UV2" s="45">
        <v>446</v>
      </c>
      <c r="UW2" s="45">
        <v>444</v>
      </c>
      <c r="UX2" s="45">
        <v>438</v>
      </c>
      <c r="UY2" s="45">
        <v>439</v>
      </c>
      <c r="UZ2" s="45">
        <v>434</v>
      </c>
      <c r="VA2" s="45">
        <v>445</v>
      </c>
      <c r="VB2" s="45">
        <v>448</v>
      </c>
      <c r="VC2" s="45">
        <v>444</v>
      </c>
      <c r="VD2" s="45">
        <v>449</v>
      </c>
      <c r="VE2" s="45">
        <v>455</v>
      </c>
      <c r="VF2" s="45">
        <v>444</v>
      </c>
      <c r="VG2" s="45">
        <v>441</v>
      </c>
      <c r="VH2" s="45">
        <v>436</v>
      </c>
      <c r="VI2" s="45">
        <v>436</v>
      </c>
      <c r="VJ2" s="45">
        <v>445</v>
      </c>
      <c r="VK2" s="45">
        <v>450</v>
      </c>
      <c r="VL2" s="45">
        <v>448</v>
      </c>
      <c r="VM2" s="45">
        <v>446</v>
      </c>
      <c r="VN2" s="45">
        <v>452</v>
      </c>
      <c r="VO2" s="45">
        <v>448</v>
      </c>
      <c r="VP2" s="45">
        <v>443</v>
      </c>
      <c r="VQ2" s="45">
        <v>440</v>
      </c>
      <c r="VR2" s="45">
        <v>442</v>
      </c>
      <c r="VS2" s="45">
        <v>445</v>
      </c>
      <c r="VT2" s="45">
        <v>437</v>
      </c>
      <c r="VU2" s="45">
        <v>429</v>
      </c>
      <c r="VV2" s="45">
        <v>430</v>
      </c>
      <c r="VW2" s="45">
        <v>427</v>
      </c>
      <c r="VX2" s="45">
        <v>426</v>
      </c>
      <c r="VY2" s="45">
        <v>429</v>
      </c>
      <c r="VZ2" s="45">
        <v>434</v>
      </c>
      <c r="WA2" s="45">
        <v>433</v>
      </c>
      <c r="WB2" s="45">
        <v>433</v>
      </c>
      <c r="WC2" s="45">
        <v>429</v>
      </c>
      <c r="WD2" s="45">
        <v>431</v>
      </c>
      <c r="WE2" s="45">
        <v>423</v>
      </c>
      <c r="WF2" s="45">
        <v>417</v>
      </c>
      <c r="WG2" s="45">
        <v>415</v>
      </c>
      <c r="WH2" s="45">
        <v>404</v>
      </c>
      <c r="WI2" s="45">
        <v>398</v>
      </c>
      <c r="WJ2" s="45">
        <v>408</v>
      </c>
      <c r="WK2" s="45">
        <v>408</v>
      </c>
      <c r="WL2" s="45">
        <v>405</v>
      </c>
      <c r="WM2" s="45">
        <v>401</v>
      </c>
      <c r="WN2" s="45">
        <v>395</v>
      </c>
      <c r="WO2" s="45">
        <v>395</v>
      </c>
      <c r="WP2" s="45">
        <v>396</v>
      </c>
      <c r="WQ2" s="45">
        <v>398</v>
      </c>
      <c r="WR2" s="45">
        <v>398</v>
      </c>
      <c r="WS2" s="45">
        <v>402</v>
      </c>
      <c r="WT2" s="45">
        <v>395</v>
      </c>
      <c r="WU2" s="45">
        <v>396</v>
      </c>
      <c r="WV2" s="45">
        <v>397</v>
      </c>
      <c r="WW2" s="45">
        <v>391</v>
      </c>
      <c r="WX2" s="45">
        <v>395</v>
      </c>
      <c r="WY2" s="45">
        <v>410</v>
      </c>
      <c r="WZ2" s="45">
        <v>422</v>
      </c>
      <c r="XA2" s="45">
        <v>413</v>
      </c>
      <c r="XB2" s="45">
        <v>417</v>
      </c>
      <c r="XC2" s="45">
        <v>411</v>
      </c>
      <c r="XD2" s="45">
        <v>405</v>
      </c>
      <c r="XE2" s="45">
        <v>410</v>
      </c>
      <c r="XF2" s="45">
        <v>408</v>
      </c>
      <c r="XG2" s="45">
        <v>408</v>
      </c>
      <c r="XH2" s="45">
        <v>406</v>
      </c>
      <c r="XI2" s="45">
        <v>407</v>
      </c>
      <c r="XJ2" s="45">
        <v>402</v>
      </c>
      <c r="XK2" s="45">
        <v>398</v>
      </c>
      <c r="XL2" s="45">
        <v>397</v>
      </c>
      <c r="XM2" s="45">
        <v>395</v>
      </c>
      <c r="XN2" s="45">
        <v>396</v>
      </c>
      <c r="XO2" s="45">
        <v>395</v>
      </c>
      <c r="XP2" s="45">
        <v>397</v>
      </c>
      <c r="XQ2" s="45">
        <v>399</v>
      </c>
      <c r="XR2" s="45">
        <v>396</v>
      </c>
      <c r="XS2" s="45">
        <v>399</v>
      </c>
      <c r="XT2" s="45">
        <v>404</v>
      </c>
      <c r="XU2" s="45">
        <v>407</v>
      </c>
      <c r="XV2" s="45">
        <v>411</v>
      </c>
      <c r="XW2" s="45">
        <v>426</v>
      </c>
      <c r="XX2" s="45">
        <v>431</v>
      </c>
      <c r="XY2" s="45">
        <v>423</v>
      </c>
      <c r="XZ2" s="45">
        <v>419</v>
      </c>
      <c r="YA2" s="45">
        <v>414</v>
      </c>
      <c r="YB2" s="45">
        <v>421</v>
      </c>
      <c r="YC2" s="45">
        <v>424</v>
      </c>
      <c r="YD2" s="45">
        <v>435</v>
      </c>
      <c r="YE2" s="45">
        <v>432</v>
      </c>
      <c r="YF2" s="45">
        <v>430</v>
      </c>
      <c r="YG2" s="45">
        <v>430</v>
      </c>
      <c r="YH2" s="45">
        <v>436</v>
      </c>
      <c r="YI2" s="45">
        <v>445</v>
      </c>
      <c r="YJ2" s="45">
        <v>443</v>
      </c>
      <c r="YK2" s="45">
        <v>435</v>
      </c>
      <c r="YL2" s="45">
        <v>433</v>
      </c>
      <c r="YM2" s="45">
        <v>430</v>
      </c>
      <c r="YN2" s="45">
        <v>429</v>
      </c>
      <c r="YO2" s="45">
        <v>426</v>
      </c>
      <c r="YP2" s="45">
        <v>425</v>
      </c>
      <c r="YQ2" s="45">
        <v>435</v>
      </c>
      <c r="YR2" s="45">
        <v>436</v>
      </c>
      <c r="YS2" s="45">
        <v>437</v>
      </c>
      <c r="YT2" s="45">
        <v>440</v>
      </c>
      <c r="YU2" s="45">
        <v>444</v>
      </c>
      <c r="YV2" s="45">
        <v>442</v>
      </c>
      <c r="YW2" s="45">
        <v>436</v>
      </c>
      <c r="YX2" s="45">
        <v>433</v>
      </c>
      <c r="YY2" s="45">
        <v>440</v>
      </c>
      <c r="YZ2" s="45">
        <v>448</v>
      </c>
      <c r="ZA2" s="45">
        <v>449</v>
      </c>
      <c r="ZB2" s="45">
        <v>451</v>
      </c>
      <c r="ZC2" s="45">
        <v>454</v>
      </c>
      <c r="ZD2" s="45">
        <v>455</v>
      </c>
      <c r="ZE2" s="45">
        <v>456</v>
      </c>
      <c r="ZF2" s="45">
        <v>448</v>
      </c>
      <c r="ZG2" s="45">
        <v>453</v>
      </c>
      <c r="ZH2" s="45">
        <v>461</v>
      </c>
      <c r="ZI2" s="45">
        <v>452</v>
      </c>
      <c r="ZJ2" s="45">
        <v>426</v>
      </c>
      <c r="ZK2" s="45">
        <v>417</v>
      </c>
      <c r="ZL2" s="45">
        <v>414</v>
      </c>
      <c r="ZM2" s="45">
        <v>424</v>
      </c>
      <c r="ZN2" s="45">
        <v>418</v>
      </c>
      <c r="ZO2" s="45">
        <v>420</v>
      </c>
      <c r="ZP2" s="45">
        <v>417</v>
      </c>
      <c r="ZQ2" s="45">
        <v>416</v>
      </c>
      <c r="ZR2" s="45">
        <v>412</v>
      </c>
      <c r="ZS2" s="45">
        <v>404</v>
      </c>
      <c r="ZT2" s="45">
        <v>404</v>
      </c>
      <c r="ZU2" s="45">
        <v>404</v>
      </c>
      <c r="ZV2" s="45">
        <v>396</v>
      </c>
      <c r="ZW2" s="45">
        <v>402</v>
      </c>
      <c r="ZX2" s="45">
        <v>397</v>
      </c>
      <c r="ZY2" s="45">
        <v>397</v>
      </c>
      <c r="ZZ2" s="45">
        <v>403</v>
      </c>
      <c r="AAA2" s="45">
        <v>402</v>
      </c>
      <c r="AAB2" s="45">
        <v>402</v>
      </c>
      <c r="AAC2" s="45">
        <v>400</v>
      </c>
      <c r="AAD2" s="45">
        <v>395</v>
      </c>
      <c r="AAE2" s="45">
        <v>394</v>
      </c>
      <c r="AAF2" s="45">
        <v>384</v>
      </c>
      <c r="AAG2" s="45">
        <v>385</v>
      </c>
      <c r="AAH2" s="45">
        <v>383</v>
      </c>
      <c r="AAI2" s="45">
        <v>380</v>
      </c>
      <c r="AAJ2" s="45">
        <v>381</v>
      </c>
      <c r="AAK2" s="45">
        <v>380</v>
      </c>
      <c r="AAL2" s="45">
        <v>381</v>
      </c>
      <c r="AAM2" s="45">
        <v>379</v>
      </c>
      <c r="AAN2" s="45">
        <v>386</v>
      </c>
      <c r="AAO2" s="45">
        <v>387</v>
      </c>
      <c r="AAP2" s="45">
        <v>389</v>
      </c>
      <c r="AAQ2" s="45">
        <v>384</v>
      </c>
      <c r="AAR2" s="45">
        <v>377</v>
      </c>
      <c r="AAS2" s="45">
        <v>377</v>
      </c>
      <c r="AAT2" s="45">
        <v>374</v>
      </c>
      <c r="AAU2" s="45">
        <v>371</v>
      </c>
      <c r="AAV2" s="45">
        <v>368</v>
      </c>
      <c r="AAW2" s="45">
        <v>371</v>
      </c>
      <c r="AAX2" s="45">
        <v>371</v>
      </c>
      <c r="AAY2" s="45">
        <v>372</v>
      </c>
      <c r="AAZ2" s="45">
        <v>367</v>
      </c>
      <c r="ABA2" s="45">
        <v>363</v>
      </c>
      <c r="ABB2" s="45">
        <v>358</v>
      </c>
      <c r="ABC2" s="45">
        <v>355</v>
      </c>
      <c r="ABD2" s="45">
        <v>353</v>
      </c>
      <c r="ABE2" s="45">
        <v>352</v>
      </c>
      <c r="ABF2" s="45">
        <v>359</v>
      </c>
      <c r="ABG2" s="45">
        <v>358</v>
      </c>
      <c r="ABH2" s="45">
        <v>351</v>
      </c>
      <c r="ABI2" s="45">
        <v>357</v>
      </c>
      <c r="ABJ2" s="45">
        <v>358</v>
      </c>
      <c r="ABK2" s="45">
        <v>369</v>
      </c>
      <c r="ABL2" s="45">
        <v>363</v>
      </c>
      <c r="ABM2" s="45">
        <v>353</v>
      </c>
      <c r="ABN2" s="45">
        <v>361</v>
      </c>
      <c r="ABO2" s="45">
        <v>365</v>
      </c>
      <c r="ABP2" s="45">
        <v>361</v>
      </c>
      <c r="ABQ2" s="45">
        <v>368</v>
      </c>
      <c r="ABR2" s="45">
        <v>374</v>
      </c>
      <c r="ABS2" s="45">
        <v>384</v>
      </c>
      <c r="ABT2" s="45">
        <v>383</v>
      </c>
      <c r="ABU2" s="45">
        <v>386</v>
      </c>
      <c r="ABV2" s="45">
        <v>381</v>
      </c>
      <c r="ABW2" s="45">
        <v>380</v>
      </c>
      <c r="ABX2" s="45">
        <v>381</v>
      </c>
      <c r="ABY2" s="45">
        <v>388</v>
      </c>
      <c r="ABZ2" s="45">
        <v>373</v>
      </c>
      <c r="ACA2" s="45">
        <v>366</v>
      </c>
      <c r="ACB2" s="45">
        <v>368</v>
      </c>
      <c r="ACC2" s="45">
        <v>363</v>
      </c>
      <c r="ACD2" s="45">
        <v>363</v>
      </c>
      <c r="ACE2" s="45">
        <v>363</v>
      </c>
      <c r="ACF2" s="45">
        <v>363</v>
      </c>
      <c r="ACG2" s="45">
        <v>361</v>
      </c>
      <c r="ACH2" s="45">
        <v>356</v>
      </c>
      <c r="ACI2" s="45">
        <v>358</v>
      </c>
      <c r="ACJ2" s="45">
        <v>357</v>
      </c>
      <c r="ACK2" s="45">
        <v>359</v>
      </c>
      <c r="ACL2" s="45">
        <v>355</v>
      </c>
      <c r="ACM2" s="45">
        <v>356</v>
      </c>
      <c r="ACN2" s="45">
        <v>363</v>
      </c>
      <c r="ACO2" s="45">
        <v>365</v>
      </c>
      <c r="ACP2" s="45">
        <v>368</v>
      </c>
      <c r="ACQ2" s="45">
        <v>366</v>
      </c>
      <c r="ACR2" s="45">
        <v>364</v>
      </c>
      <c r="ACS2" s="45">
        <v>363</v>
      </c>
      <c r="ACT2" s="45">
        <v>361</v>
      </c>
      <c r="ACU2" s="45">
        <v>361</v>
      </c>
      <c r="ACV2" s="45">
        <v>355</v>
      </c>
      <c r="ACW2" s="45">
        <v>350</v>
      </c>
      <c r="ACX2" s="45">
        <v>346</v>
      </c>
      <c r="ACY2" s="45">
        <v>347</v>
      </c>
      <c r="ACZ2" s="45">
        <v>347</v>
      </c>
      <c r="ADA2" s="45">
        <v>347</v>
      </c>
      <c r="ADB2" s="45">
        <v>348</v>
      </c>
      <c r="ADC2" s="45">
        <v>350</v>
      </c>
      <c r="ADD2" s="45">
        <v>349</v>
      </c>
      <c r="ADE2" s="45">
        <v>351</v>
      </c>
      <c r="ADF2" s="45">
        <v>351</v>
      </c>
      <c r="ADG2" s="45">
        <v>347</v>
      </c>
      <c r="ADH2" s="45">
        <v>355</v>
      </c>
      <c r="ADI2" s="45">
        <v>356</v>
      </c>
      <c r="ADJ2" s="45">
        <v>362</v>
      </c>
      <c r="ADK2" s="45">
        <v>365</v>
      </c>
      <c r="ADL2" s="45">
        <v>361</v>
      </c>
      <c r="ADM2" s="45">
        <v>364</v>
      </c>
      <c r="ADN2" s="45">
        <v>364</v>
      </c>
      <c r="ADO2" s="45">
        <v>364</v>
      </c>
      <c r="ADP2" s="45">
        <v>364</v>
      </c>
      <c r="ADQ2" s="45">
        <v>362</v>
      </c>
      <c r="ADR2" s="45">
        <v>360</v>
      </c>
      <c r="ADS2" s="45">
        <v>359</v>
      </c>
      <c r="ADT2" s="45">
        <v>363</v>
      </c>
      <c r="ADU2" s="45">
        <v>365</v>
      </c>
      <c r="ADV2" s="45">
        <v>367</v>
      </c>
      <c r="ADW2" s="45">
        <v>369</v>
      </c>
      <c r="ADX2" s="45">
        <v>373</v>
      </c>
      <c r="ADY2" s="45">
        <v>372</v>
      </c>
      <c r="ADZ2" s="45">
        <v>376</v>
      </c>
      <c r="AEA2" s="45">
        <v>379</v>
      </c>
      <c r="AEB2" s="45">
        <v>375</v>
      </c>
      <c r="AEC2" s="45">
        <v>375</v>
      </c>
      <c r="AED2" s="45">
        <v>378</v>
      </c>
      <c r="AEE2" s="45">
        <v>398</v>
      </c>
      <c r="AEF2" s="45">
        <v>395</v>
      </c>
      <c r="AEG2" s="45">
        <v>384</v>
      </c>
      <c r="AEH2" s="45">
        <v>407</v>
      </c>
      <c r="AEI2" s="45">
        <v>428</v>
      </c>
      <c r="AEJ2" s="45">
        <v>414</v>
      </c>
      <c r="AEK2" s="45">
        <v>424</v>
      </c>
      <c r="AEL2" s="45">
        <v>415</v>
      </c>
      <c r="AEM2" s="45">
        <v>398</v>
      </c>
      <c r="AEN2" s="45">
        <v>392</v>
      </c>
      <c r="AEO2" s="45">
        <v>392</v>
      </c>
      <c r="AEP2" s="45">
        <v>399</v>
      </c>
      <c r="AEQ2" s="45">
        <v>395</v>
      </c>
      <c r="AER2" s="45">
        <v>404</v>
      </c>
      <c r="AES2" s="45">
        <v>405</v>
      </c>
      <c r="AET2" s="45">
        <v>398</v>
      </c>
      <c r="AEU2" s="45">
        <v>398</v>
      </c>
      <c r="AEV2" s="45">
        <v>405</v>
      </c>
      <c r="AEW2" s="45">
        <v>419</v>
      </c>
      <c r="AEX2" s="45">
        <v>413</v>
      </c>
      <c r="AEY2" s="45">
        <v>411</v>
      </c>
      <c r="AEZ2" s="45">
        <v>409</v>
      </c>
      <c r="AFA2" s="45">
        <v>416</v>
      </c>
      <c r="AFB2" s="45">
        <v>408</v>
      </c>
      <c r="AFC2" s="45">
        <v>389</v>
      </c>
      <c r="AFD2" s="45">
        <v>393</v>
      </c>
      <c r="AFE2" s="45">
        <v>399</v>
      </c>
      <c r="AFF2" s="45">
        <v>404</v>
      </c>
      <c r="AFG2" s="45">
        <v>413</v>
      </c>
      <c r="AFH2" s="45">
        <v>410</v>
      </c>
      <c r="AFI2" s="45">
        <v>421</v>
      </c>
      <c r="AFJ2" s="45">
        <v>413</v>
      </c>
      <c r="AFK2" s="45">
        <v>411</v>
      </c>
      <c r="AFL2" s="45">
        <v>420</v>
      </c>
      <c r="AFM2" s="45">
        <v>427</v>
      </c>
      <c r="AFN2" s="45">
        <v>419</v>
      </c>
      <c r="AFO2" s="45">
        <v>421</v>
      </c>
      <c r="AFP2" s="45">
        <v>419</v>
      </c>
      <c r="AFQ2" s="45">
        <v>420</v>
      </c>
      <c r="AFR2" s="45">
        <v>420</v>
      </c>
      <c r="AFS2" s="45">
        <v>425</v>
      </c>
      <c r="AFT2" s="45">
        <v>417</v>
      </c>
      <c r="AFU2" s="45">
        <v>417</v>
      </c>
      <c r="AFV2" s="45">
        <v>409</v>
      </c>
      <c r="AFW2" s="45">
        <v>419</v>
      </c>
      <c r="AFX2" s="45">
        <v>415</v>
      </c>
      <c r="AFY2" s="45">
        <v>407</v>
      </c>
      <c r="AFZ2" s="45">
        <v>406</v>
      </c>
      <c r="AGA2" s="45">
        <v>396</v>
      </c>
      <c r="AGB2" s="45">
        <v>398</v>
      </c>
      <c r="AGC2" s="45">
        <v>401</v>
      </c>
      <c r="AGD2" s="45">
        <v>400</v>
      </c>
      <c r="AGE2" s="45">
        <v>397</v>
      </c>
      <c r="AGF2" s="45">
        <v>398</v>
      </c>
      <c r="AGG2" s="45">
        <v>400</v>
      </c>
      <c r="AGH2" s="45">
        <v>401</v>
      </c>
      <c r="AGI2" s="45">
        <v>403</v>
      </c>
      <c r="AGJ2" s="45">
        <v>402</v>
      </c>
      <c r="AGK2" s="45">
        <v>419</v>
      </c>
      <c r="AGL2" s="45">
        <v>419</v>
      </c>
      <c r="AGM2" s="45">
        <v>431</v>
      </c>
      <c r="AGN2" s="45">
        <v>432</v>
      </c>
      <c r="AGO2" s="45">
        <v>444</v>
      </c>
      <c r="AGP2" s="45">
        <v>469</v>
      </c>
      <c r="AGQ2" s="45">
        <v>454</v>
      </c>
      <c r="AGR2" s="45">
        <v>470</v>
      </c>
      <c r="AGS2" s="45">
        <v>489</v>
      </c>
      <c r="AGT2" s="45">
        <v>488</v>
      </c>
      <c r="AGU2" s="45">
        <v>467</v>
      </c>
      <c r="AGV2" s="45">
        <v>479</v>
      </c>
      <c r="AGW2" s="45">
        <v>499</v>
      </c>
      <c r="AGX2" s="45">
        <v>480</v>
      </c>
      <c r="AGY2" s="45">
        <v>449</v>
      </c>
      <c r="AGZ2" s="45">
        <v>452</v>
      </c>
      <c r="AHA2" s="45">
        <v>460</v>
      </c>
      <c r="AHB2" s="45">
        <v>457</v>
      </c>
      <c r="AHC2" s="45">
        <v>454</v>
      </c>
      <c r="AHD2" s="45">
        <v>452</v>
      </c>
      <c r="AHE2" s="45">
        <v>454</v>
      </c>
      <c r="AHF2" s="45">
        <v>462</v>
      </c>
      <c r="AHG2" s="45">
        <v>462</v>
      </c>
      <c r="AHH2" s="45">
        <v>497</v>
      </c>
      <c r="AHI2" s="45">
        <v>501</v>
      </c>
      <c r="AHJ2" s="45">
        <v>521</v>
      </c>
      <c r="AHK2" s="45">
        <v>512</v>
      </c>
      <c r="AHL2" s="45">
        <v>480</v>
      </c>
      <c r="AHM2" s="45">
        <v>473</v>
      </c>
      <c r="AHN2" s="45">
        <v>465</v>
      </c>
      <c r="AHO2" s="45">
        <v>479</v>
      </c>
      <c r="AHP2" s="45">
        <v>474</v>
      </c>
      <c r="AHQ2" s="45">
        <v>486</v>
      </c>
      <c r="AHR2" s="45">
        <v>502</v>
      </c>
      <c r="AHS2" s="45">
        <v>505</v>
      </c>
      <c r="AHT2" s="45">
        <v>540</v>
      </c>
      <c r="AHU2" s="45">
        <v>550</v>
      </c>
      <c r="AHV2" s="45">
        <v>566</v>
      </c>
      <c r="AHW2" s="45">
        <v>561</v>
      </c>
      <c r="AHX2" s="45">
        <v>554</v>
      </c>
      <c r="AHY2" s="45">
        <v>543</v>
      </c>
      <c r="AHZ2" s="45">
        <v>533</v>
      </c>
      <c r="AIA2" s="45">
        <v>546</v>
      </c>
      <c r="AIB2" s="45">
        <v>558</v>
      </c>
      <c r="AIC2" s="45">
        <v>584</v>
      </c>
      <c r="AID2" s="45">
        <v>593</v>
      </c>
      <c r="AIE2" s="45">
        <v>608</v>
      </c>
      <c r="AIF2" s="45">
        <v>604</v>
      </c>
      <c r="AIG2" s="45">
        <v>587</v>
      </c>
      <c r="AIH2" s="45">
        <v>587</v>
      </c>
      <c r="AII2" s="45">
        <v>578</v>
      </c>
      <c r="AIJ2" s="45">
        <v>564</v>
      </c>
      <c r="AIK2" s="45">
        <v>563</v>
      </c>
      <c r="AIL2" s="45">
        <v>567</v>
      </c>
      <c r="AIM2" s="45">
        <v>578</v>
      </c>
      <c r="AIN2" s="45">
        <v>574</v>
      </c>
      <c r="AIO2" s="45">
        <v>569</v>
      </c>
      <c r="AIP2" s="45">
        <v>575</v>
      </c>
      <c r="AIQ2" s="45">
        <v>583</v>
      </c>
      <c r="AIR2" s="45">
        <v>574</v>
      </c>
      <c r="AIS2" s="45">
        <v>582</v>
      </c>
      <c r="AIT2" s="45">
        <v>572</v>
      </c>
      <c r="AIU2" s="45">
        <v>572</v>
      </c>
      <c r="AIV2" s="45">
        <v>576</v>
      </c>
      <c r="AIW2" s="45">
        <v>574</v>
      </c>
      <c r="AIX2" s="45">
        <v>553</v>
      </c>
      <c r="AIY2" s="45">
        <v>549</v>
      </c>
      <c r="AIZ2" s="45">
        <v>550</v>
      </c>
      <c r="AJA2" s="45">
        <v>556</v>
      </c>
      <c r="AJB2" s="45">
        <v>559</v>
      </c>
      <c r="AJC2" s="45">
        <v>568</v>
      </c>
      <c r="AJD2" s="45">
        <v>568</v>
      </c>
      <c r="AJE2" s="45">
        <v>581</v>
      </c>
      <c r="AJF2" s="45">
        <v>590</v>
      </c>
      <c r="AJG2" s="45">
        <v>608</v>
      </c>
      <c r="AJH2" s="45">
        <v>632</v>
      </c>
      <c r="AJI2" s="45">
        <v>699</v>
      </c>
      <c r="AJJ2" s="45">
        <v>747</v>
      </c>
      <c r="AJK2" s="45">
        <v>694</v>
      </c>
      <c r="AJL2" s="45">
        <v>697</v>
      </c>
      <c r="AJM2" s="45">
        <v>661</v>
      </c>
      <c r="AJN2" s="45">
        <v>670</v>
      </c>
      <c r="AJO2" s="45">
        <v>684</v>
      </c>
      <c r="AJP2" s="45">
        <v>684</v>
      </c>
      <c r="AJQ2" s="45">
        <v>689</v>
      </c>
      <c r="AJR2" s="45">
        <v>695</v>
      </c>
      <c r="AJS2" s="45">
        <v>699</v>
      </c>
      <c r="AJT2" s="45">
        <v>687</v>
      </c>
      <c r="AJU2" s="45">
        <v>688</v>
      </c>
      <c r="AJV2" s="45">
        <v>727</v>
      </c>
      <c r="AJW2" s="45">
        <v>777</v>
      </c>
      <c r="AJX2" s="45">
        <v>771</v>
      </c>
      <c r="AJY2" s="45">
        <v>771</v>
      </c>
      <c r="AJZ2" s="45">
        <v>783</v>
      </c>
      <c r="AKA2" s="45">
        <v>744</v>
      </c>
      <c r="AKB2" s="45">
        <v>729</v>
      </c>
      <c r="AKC2" s="45">
        <v>725</v>
      </c>
      <c r="AKD2" s="45">
        <v>745</v>
      </c>
      <c r="AKE2" s="45">
        <v>741</v>
      </c>
      <c r="AKF2" s="45">
        <v>699</v>
      </c>
      <c r="AKG2" s="45">
        <v>695</v>
      </c>
      <c r="AKH2" s="45">
        <v>661</v>
      </c>
      <c r="AKI2" s="45">
        <v>649</v>
      </c>
      <c r="AKJ2" s="45">
        <v>656</v>
      </c>
      <c r="AKK2" s="45">
        <v>622</v>
      </c>
      <c r="AKL2" s="45">
        <v>601</v>
      </c>
      <c r="AKM2" s="45">
        <v>588</v>
      </c>
      <c r="AKN2" s="45">
        <v>612</v>
      </c>
      <c r="AKO2" s="45">
        <v>603</v>
      </c>
      <c r="AKP2" s="45">
        <v>614</v>
      </c>
      <c r="AKQ2" s="45">
        <v>593</v>
      </c>
      <c r="AKR2" s="45">
        <v>623</v>
      </c>
      <c r="AKS2" s="45">
        <v>629</v>
      </c>
      <c r="AKT2" s="45">
        <v>632</v>
      </c>
      <c r="AKU2" s="45">
        <v>626</v>
      </c>
      <c r="AKV2" s="45">
        <v>656</v>
      </c>
      <c r="AKW2" s="45">
        <v>669</v>
      </c>
      <c r="AKX2" s="45">
        <v>669</v>
      </c>
      <c r="AKY2" s="45">
        <v>661</v>
      </c>
      <c r="AKZ2" s="45">
        <v>681</v>
      </c>
      <c r="ALA2" s="45">
        <v>686</v>
      </c>
      <c r="ALB2" s="45">
        <v>657</v>
      </c>
      <c r="ALC2" s="45">
        <v>635</v>
      </c>
      <c r="ALD2" s="45">
        <v>636</v>
      </c>
      <c r="ALE2" s="45">
        <v>655</v>
      </c>
      <c r="ALF2" s="45">
        <v>663</v>
      </c>
      <c r="ALG2" s="45">
        <v>661</v>
      </c>
      <c r="ALH2" s="45">
        <v>665</v>
      </c>
      <c r="ALI2" s="45">
        <v>665</v>
      </c>
      <c r="ALJ2" s="45">
        <v>676</v>
      </c>
      <c r="ALK2" s="45">
        <v>667</v>
      </c>
      <c r="ALL2" s="45">
        <v>670</v>
      </c>
      <c r="ALM2" s="45">
        <v>672</v>
      </c>
      <c r="ALN2" s="45">
        <v>665</v>
      </c>
      <c r="ALO2" s="45">
        <v>652</v>
      </c>
      <c r="ALP2" s="45">
        <v>635</v>
      </c>
      <c r="ALQ2" s="45">
        <v>609</v>
      </c>
      <c r="ALR2" s="45">
        <v>604</v>
      </c>
      <c r="ALS2" s="45">
        <v>600</v>
      </c>
      <c r="ALT2" s="45">
        <v>597</v>
      </c>
      <c r="ALU2" s="45">
        <v>607</v>
      </c>
      <c r="ALV2" s="45">
        <v>617</v>
      </c>
      <c r="ALW2" s="45">
        <v>617</v>
      </c>
      <c r="ALX2" s="45">
        <v>637</v>
      </c>
      <c r="ALY2" s="45">
        <v>642</v>
      </c>
      <c r="ALZ2" s="45">
        <v>649</v>
      </c>
      <c r="AMA2" s="45">
        <v>656</v>
      </c>
      <c r="AMB2" s="45">
        <v>666</v>
      </c>
      <c r="AMC2" s="45">
        <v>693</v>
      </c>
      <c r="AMD2" s="45">
        <v>686</v>
      </c>
      <c r="AME2" s="45">
        <v>686</v>
      </c>
      <c r="AMF2" s="45">
        <v>688</v>
      </c>
      <c r="AMG2" s="45">
        <v>695</v>
      </c>
      <c r="AMH2" s="45">
        <v>714</v>
      </c>
      <c r="AMI2" s="45">
        <v>705</v>
      </c>
      <c r="AMJ2" s="45">
        <v>709</v>
      </c>
      <c r="AMK2" s="45">
        <v>706</v>
      </c>
      <c r="AML2" s="45">
        <v>698</v>
      </c>
      <c r="AMM2" s="45">
        <v>724</v>
      </c>
      <c r="AMN2" s="45">
        <v>724</v>
      </c>
      <c r="AMO2" s="45">
        <v>729</v>
      </c>
      <c r="AMP2" s="45">
        <v>729</v>
      </c>
      <c r="AMQ2" s="45">
        <v>752</v>
      </c>
      <c r="AMR2" s="45">
        <v>757</v>
      </c>
      <c r="AMS2" s="45">
        <v>741</v>
      </c>
      <c r="AMT2" s="45">
        <v>746</v>
      </c>
      <c r="AMU2" s="45">
        <v>763</v>
      </c>
      <c r="AMV2" s="45">
        <v>775</v>
      </c>
      <c r="AMW2" s="45">
        <v>781</v>
      </c>
      <c r="AMX2" s="45">
        <v>787</v>
      </c>
      <c r="AMY2" s="45">
        <v>802</v>
      </c>
      <c r="AMZ2" s="45">
        <v>815</v>
      </c>
      <c r="ANA2" s="45">
        <v>821</v>
      </c>
      <c r="ANB2" s="45">
        <v>821</v>
      </c>
      <c r="ANC2" s="45">
        <v>820</v>
      </c>
      <c r="AND2" s="45">
        <v>829</v>
      </c>
      <c r="ANE2" s="45">
        <v>813</v>
      </c>
      <c r="ANF2" s="45">
        <v>817</v>
      </c>
      <c r="ANG2" s="45">
        <v>817</v>
      </c>
      <c r="ANH2" s="45">
        <v>791</v>
      </c>
      <c r="ANI2" s="45">
        <v>768</v>
      </c>
      <c r="ANJ2" s="45">
        <v>730</v>
      </c>
      <c r="ANK2" s="45">
        <v>713</v>
      </c>
      <c r="ANL2" s="45">
        <v>727</v>
      </c>
      <c r="ANM2" s="45">
        <v>708</v>
      </c>
      <c r="ANN2" s="45">
        <v>706</v>
      </c>
      <c r="ANO2" s="45">
        <v>703</v>
      </c>
      <c r="ANP2" s="45">
        <v>697</v>
      </c>
      <c r="ANQ2" s="45">
        <v>695</v>
      </c>
      <c r="ANR2" s="45">
        <v>689</v>
      </c>
      <c r="ANS2" s="45">
        <v>690</v>
      </c>
      <c r="ANT2" s="45">
        <v>672</v>
      </c>
      <c r="ANU2" s="45">
        <v>672</v>
      </c>
      <c r="ANV2" s="45">
        <v>689</v>
      </c>
      <c r="ANW2" s="45">
        <v>670</v>
      </c>
      <c r="ANX2" s="45">
        <v>663</v>
      </c>
      <c r="ANY2" s="45">
        <v>663</v>
      </c>
      <c r="ANZ2" s="45">
        <v>685</v>
      </c>
      <c r="AOA2" s="45">
        <v>696</v>
      </c>
      <c r="AOB2" s="45">
        <v>689</v>
      </c>
      <c r="AOC2" s="45">
        <v>676</v>
      </c>
      <c r="AOD2" s="45">
        <v>654</v>
      </c>
      <c r="AOE2" s="45">
        <v>648</v>
      </c>
      <c r="AOF2" s="45">
        <v>635</v>
      </c>
      <c r="AOG2" s="45">
        <v>652</v>
      </c>
      <c r="AOH2" s="45">
        <v>667</v>
      </c>
      <c r="AOI2" s="45">
        <v>675</v>
      </c>
      <c r="AOJ2" s="45">
        <v>683</v>
      </c>
      <c r="AOK2" s="45">
        <v>670</v>
      </c>
      <c r="AOL2" s="45">
        <v>665</v>
      </c>
      <c r="AOM2" s="45">
        <v>674</v>
      </c>
      <c r="AON2" s="45">
        <v>690</v>
      </c>
      <c r="AOO2" s="45">
        <v>690</v>
      </c>
      <c r="AOP2" s="45">
        <v>703</v>
      </c>
      <c r="AOQ2" s="45">
        <v>715</v>
      </c>
      <c r="AOR2" s="45">
        <v>711</v>
      </c>
      <c r="AOS2" s="45">
        <v>699</v>
      </c>
      <c r="AOT2" s="45">
        <v>692</v>
      </c>
      <c r="AOU2" s="45">
        <v>691</v>
      </c>
      <c r="AOV2" s="45">
        <v>686</v>
      </c>
      <c r="AOW2" s="45">
        <v>697</v>
      </c>
      <c r="AOX2" s="45">
        <v>718</v>
      </c>
      <c r="AOY2" s="45">
        <v>733</v>
      </c>
      <c r="AOZ2" s="45">
        <v>744</v>
      </c>
      <c r="APA2" s="45">
        <v>747</v>
      </c>
      <c r="APB2" s="45">
        <v>777</v>
      </c>
      <c r="APC2" s="45">
        <v>764</v>
      </c>
      <c r="APD2" s="45">
        <v>738</v>
      </c>
      <c r="APE2" s="45">
        <v>741</v>
      </c>
      <c r="APF2" s="45">
        <v>748</v>
      </c>
      <c r="APG2" s="45">
        <v>737</v>
      </c>
      <c r="APH2" s="45">
        <v>724</v>
      </c>
      <c r="API2" s="45">
        <v>725</v>
      </c>
      <c r="APJ2" s="45">
        <v>724</v>
      </c>
      <c r="APK2" s="45">
        <v>723</v>
      </c>
      <c r="APL2" s="45">
        <v>731</v>
      </c>
      <c r="APM2" s="45">
        <v>764</v>
      </c>
      <c r="APN2" s="45">
        <v>768</v>
      </c>
      <c r="APO2" s="45">
        <v>768</v>
      </c>
      <c r="APP2" s="45">
        <v>781</v>
      </c>
      <c r="APQ2" s="45">
        <v>787</v>
      </c>
      <c r="APR2" s="45">
        <v>774</v>
      </c>
      <c r="APS2" s="45">
        <v>761</v>
      </c>
      <c r="APT2" s="45">
        <v>764</v>
      </c>
      <c r="APU2" s="45">
        <v>753</v>
      </c>
      <c r="APV2" s="45">
        <v>767</v>
      </c>
      <c r="APW2" s="45">
        <v>782</v>
      </c>
      <c r="APX2" s="45">
        <v>803</v>
      </c>
      <c r="APY2" s="45">
        <v>815</v>
      </c>
      <c r="APZ2" s="45">
        <v>816</v>
      </c>
      <c r="AQA2" s="45">
        <v>814</v>
      </c>
      <c r="AQB2" s="45">
        <v>808</v>
      </c>
      <c r="AQC2" s="45">
        <v>808</v>
      </c>
      <c r="AQD2" s="45">
        <v>801</v>
      </c>
      <c r="AQE2" s="45">
        <v>825</v>
      </c>
      <c r="AQF2" s="45">
        <v>851</v>
      </c>
      <c r="AQG2" s="45">
        <v>851</v>
      </c>
      <c r="AQH2" s="45">
        <v>845</v>
      </c>
      <c r="AQI2" s="45">
        <v>860</v>
      </c>
      <c r="AQJ2" s="45">
        <v>950</v>
      </c>
      <c r="AQK2" s="45">
        <v>939</v>
      </c>
      <c r="AQL2" s="45">
        <v>963</v>
      </c>
      <c r="AQM2" s="45">
        <v>939</v>
      </c>
      <c r="AQN2" s="45">
        <v>950</v>
      </c>
      <c r="AQO2" s="45">
        <v>960</v>
      </c>
      <c r="AQP2" s="45">
        <v>964</v>
      </c>
      <c r="AQQ2" s="45">
        <v>931</v>
      </c>
      <c r="AQR2" s="45">
        <v>916</v>
      </c>
      <c r="AQS2" s="45">
        <v>917</v>
      </c>
      <c r="AQT2" s="45">
        <v>901</v>
      </c>
      <c r="AQU2" s="45">
        <v>903</v>
      </c>
      <c r="AQV2" s="45">
        <v>898</v>
      </c>
      <c r="AQW2" s="45">
        <v>931</v>
      </c>
      <c r="AQX2" s="45">
        <v>921</v>
      </c>
      <c r="AQY2" s="45">
        <v>913</v>
      </c>
      <c r="AQZ2" s="45">
        <v>918</v>
      </c>
      <c r="ARA2" s="45">
        <v>943</v>
      </c>
      <c r="ARB2" s="45">
        <v>934</v>
      </c>
      <c r="ARC2" s="45">
        <v>885</v>
      </c>
      <c r="ARD2" s="45">
        <v>909</v>
      </c>
      <c r="ARE2" s="45">
        <v>919</v>
      </c>
      <c r="ARF2" s="45">
        <v>903</v>
      </c>
      <c r="ARG2" s="45">
        <v>903</v>
      </c>
      <c r="ARH2" s="45">
        <v>920</v>
      </c>
      <c r="ARI2" s="45">
        <v>934</v>
      </c>
      <c r="ARJ2" s="45">
        <v>942</v>
      </c>
      <c r="ARK2" s="45">
        <v>985</v>
      </c>
      <c r="ARL2" s="45">
        <v>1008</v>
      </c>
      <c r="ARM2" s="45">
        <v>969</v>
      </c>
      <c r="ARN2" s="45">
        <v>967</v>
      </c>
      <c r="ARO2" s="45">
        <v>952</v>
      </c>
      <c r="ARP2" s="45">
        <v>947</v>
      </c>
      <c r="ARQ2" s="45">
        <v>932</v>
      </c>
      <c r="ARR2" s="45">
        <v>904</v>
      </c>
      <c r="ARS2" s="45">
        <v>849</v>
      </c>
      <c r="ART2" s="45">
        <v>844</v>
      </c>
      <c r="ARU2" s="45">
        <v>845</v>
      </c>
      <c r="ARV2" s="45">
        <v>850</v>
      </c>
      <c r="ARW2" s="45">
        <v>833</v>
      </c>
      <c r="ARX2" s="45">
        <v>826</v>
      </c>
      <c r="ARY2" s="45">
        <v>822</v>
      </c>
      <c r="ARZ2" s="45">
        <v>821</v>
      </c>
      <c r="ASA2" s="45">
        <v>849</v>
      </c>
      <c r="ASB2" s="45">
        <v>875</v>
      </c>
      <c r="ASC2" s="45">
        <v>871</v>
      </c>
      <c r="ASD2" s="45">
        <v>856</v>
      </c>
      <c r="ASE2" s="45">
        <v>835</v>
      </c>
      <c r="ASF2" s="45">
        <v>813</v>
      </c>
      <c r="ASG2" s="45">
        <v>803</v>
      </c>
      <c r="ASH2" s="45">
        <v>795</v>
      </c>
      <c r="ASI2" s="45">
        <v>795</v>
      </c>
      <c r="ASJ2" s="45">
        <v>787</v>
      </c>
      <c r="ASK2" s="45">
        <v>801</v>
      </c>
      <c r="ASL2" s="45">
        <v>786</v>
      </c>
      <c r="ASM2" s="45">
        <v>786</v>
      </c>
      <c r="ASN2" s="45">
        <v>787</v>
      </c>
      <c r="ASO2" s="45">
        <v>778</v>
      </c>
      <c r="ASP2" s="45">
        <v>771</v>
      </c>
      <c r="ASQ2" s="45">
        <v>773</v>
      </c>
      <c r="ASR2" s="45">
        <v>781</v>
      </c>
      <c r="ASS2" s="45">
        <v>790</v>
      </c>
      <c r="AST2" s="45">
        <v>783</v>
      </c>
      <c r="ASU2" s="45">
        <v>782</v>
      </c>
      <c r="ASV2" s="45">
        <v>780</v>
      </c>
      <c r="ASW2" s="45">
        <v>810</v>
      </c>
      <c r="ASX2" s="45">
        <v>826</v>
      </c>
      <c r="ASY2" s="45">
        <v>792</v>
      </c>
      <c r="ASZ2" s="45">
        <v>785</v>
      </c>
      <c r="ATA2" s="45">
        <v>783</v>
      </c>
      <c r="ATB2" s="45">
        <v>781</v>
      </c>
      <c r="ATC2" s="45">
        <v>815</v>
      </c>
      <c r="ATD2" s="45">
        <v>829</v>
      </c>
      <c r="ATE2" s="45">
        <v>902</v>
      </c>
      <c r="ATF2" s="45">
        <v>896</v>
      </c>
      <c r="ATG2" s="45">
        <v>897</v>
      </c>
      <c r="ATH2" s="45">
        <v>895</v>
      </c>
      <c r="ATI2" s="45">
        <v>872</v>
      </c>
      <c r="ATJ2" s="45">
        <v>1467</v>
      </c>
      <c r="ATK2" s="45">
        <v>1741</v>
      </c>
      <c r="ATL2" s="45">
        <v>1957</v>
      </c>
      <c r="ATM2" s="45">
        <v>1738</v>
      </c>
      <c r="ATN2" s="45">
        <v>1653</v>
      </c>
      <c r="ATO2" s="45">
        <v>1879</v>
      </c>
      <c r="ATP2" s="45">
        <v>1866</v>
      </c>
      <c r="ATQ2" s="45">
        <v>1814</v>
      </c>
      <c r="ATR2" s="45">
        <v>1795</v>
      </c>
      <c r="ATS2" s="45">
        <v>1807</v>
      </c>
      <c r="ATT2" s="45">
        <v>1815</v>
      </c>
      <c r="ATU2" s="45">
        <v>1990</v>
      </c>
      <c r="ATV2" s="45">
        <v>2072</v>
      </c>
      <c r="ATW2" s="45">
        <v>2272</v>
      </c>
      <c r="ATX2" s="45">
        <v>2532</v>
      </c>
      <c r="ATY2" s="45">
        <v>2532</v>
      </c>
      <c r="ATZ2" s="45">
        <v>2523</v>
      </c>
      <c r="AUA2" s="45">
        <v>2336</v>
      </c>
      <c r="AUB2" s="45">
        <v>2188</v>
      </c>
      <c r="AUC2" s="45">
        <v>2031</v>
      </c>
      <c r="AUD2" s="45">
        <v>2053</v>
      </c>
      <c r="AUE2" s="45">
        <v>2109</v>
      </c>
      <c r="AUF2" s="45">
        <v>2061</v>
      </c>
      <c r="AUG2" s="45">
        <v>2093</v>
      </c>
      <c r="AUH2" s="45">
        <v>2167</v>
      </c>
      <c r="AUI2" s="45">
        <v>2232</v>
      </c>
      <c r="AUJ2" s="45">
        <v>2152</v>
      </c>
      <c r="AUK2" s="45">
        <v>2084</v>
      </c>
      <c r="AUL2" s="45">
        <v>2115</v>
      </c>
      <c r="AUM2" s="45">
        <v>2100</v>
      </c>
      <c r="AUN2" s="45">
        <v>2163</v>
      </c>
      <c r="AUO2" s="45">
        <v>2223</v>
      </c>
      <c r="AUP2" s="45">
        <v>2212</v>
      </c>
      <c r="AUQ2" s="45">
        <v>2232</v>
      </c>
      <c r="AUR2" s="45">
        <v>2172</v>
      </c>
      <c r="AUS2" s="45">
        <v>2143</v>
      </c>
      <c r="AUT2" s="45">
        <v>2156</v>
      </c>
      <c r="AUU2" s="45">
        <v>2181</v>
      </c>
      <c r="AUV2" s="45">
        <v>2190</v>
      </c>
      <c r="AUW2" s="45">
        <v>2169</v>
      </c>
      <c r="AUX2" s="45">
        <v>2110</v>
      </c>
      <c r="AUY2" s="45">
        <v>2094</v>
      </c>
      <c r="AUZ2" s="45">
        <v>2049</v>
      </c>
      <c r="AVA2" s="45">
        <v>1890</v>
      </c>
      <c r="AVB2" s="45">
        <v>1894</v>
      </c>
      <c r="AVC2" s="45">
        <v>1894</v>
      </c>
      <c r="AVD2" s="45">
        <v>1931</v>
      </c>
      <c r="AVE2" s="45">
        <v>2004</v>
      </c>
      <c r="AVF2" s="45">
        <v>1995</v>
      </c>
      <c r="AVG2" s="45">
        <v>2048</v>
      </c>
      <c r="AVH2" s="45">
        <v>2122</v>
      </c>
      <c r="AVI2" s="45">
        <v>2169</v>
      </c>
      <c r="AVJ2" s="45">
        <v>2154</v>
      </c>
      <c r="AVK2" s="45">
        <v>2088</v>
      </c>
      <c r="AVL2" s="45">
        <v>2146</v>
      </c>
      <c r="AVM2" s="45">
        <v>2262</v>
      </c>
      <c r="AVN2" s="45">
        <v>2206</v>
      </c>
      <c r="AVO2" s="45">
        <v>2238</v>
      </c>
      <c r="AVP2" s="45">
        <v>2278</v>
      </c>
      <c r="AVQ2" s="45">
        <v>2275</v>
      </c>
      <c r="AVR2" s="45">
        <v>2270</v>
      </c>
      <c r="AVS2" s="45">
        <v>2282</v>
      </c>
      <c r="AVT2" s="45">
        <v>2331</v>
      </c>
      <c r="AVU2" s="45">
        <v>2342</v>
      </c>
      <c r="AVV2" s="45">
        <v>2413</v>
      </c>
      <c r="AVW2" s="45">
        <v>2413</v>
      </c>
      <c r="AVX2" s="45">
        <v>2493</v>
      </c>
      <c r="AVY2" s="45">
        <v>2496</v>
      </c>
      <c r="AVZ2" s="45">
        <v>2430</v>
      </c>
      <c r="AWA2" s="45">
        <v>2442</v>
      </c>
      <c r="AWB2" s="45">
        <v>2455</v>
      </c>
      <c r="AWC2" s="45">
        <v>2366</v>
      </c>
      <c r="AWD2" s="45">
        <v>2262</v>
      </c>
      <c r="AWE2" s="45">
        <v>2208</v>
      </c>
      <c r="AWF2" s="45">
        <v>2236</v>
      </c>
      <c r="AWG2" s="45">
        <v>2289</v>
      </c>
      <c r="AWH2" s="45">
        <v>2272</v>
      </c>
      <c r="AWI2" s="45">
        <v>2264</v>
      </c>
      <c r="AWJ2" s="45">
        <v>2264</v>
      </c>
      <c r="AWK2" s="45">
        <v>2262</v>
      </c>
      <c r="AWL2" s="45">
        <v>2376</v>
      </c>
      <c r="AWM2" s="45">
        <v>2400</v>
      </c>
      <c r="AWN2" s="45">
        <v>2340</v>
      </c>
      <c r="AWO2" s="45">
        <v>2358</v>
      </c>
      <c r="AWP2" s="45">
        <v>2317</v>
      </c>
      <c r="AWQ2" s="45">
        <v>2180</v>
      </c>
      <c r="AWR2" s="45">
        <v>2165</v>
      </c>
      <c r="AWS2" s="45">
        <v>2141</v>
      </c>
      <c r="AWT2" s="45">
        <v>2083</v>
      </c>
      <c r="AWU2" s="45">
        <v>2103</v>
      </c>
      <c r="AWV2" s="45">
        <v>2114</v>
      </c>
      <c r="AWW2" s="45">
        <v>1968</v>
      </c>
      <c r="AWX2" s="45">
        <v>1888</v>
      </c>
      <c r="AWY2" s="45">
        <v>1929</v>
      </c>
      <c r="AWZ2" s="45">
        <v>1902</v>
      </c>
      <c r="AXA2" s="45">
        <v>1851</v>
      </c>
      <c r="AXB2" s="45">
        <v>1831</v>
      </c>
      <c r="AXC2" s="45">
        <v>1831</v>
      </c>
      <c r="AXD2" s="45">
        <v>1779</v>
      </c>
      <c r="AXE2" s="45">
        <v>1738</v>
      </c>
      <c r="AXF2" s="45">
        <v>1748</v>
      </c>
      <c r="AXG2" s="45">
        <v>1744</v>
      </c>
      <c r="AXH2" s="45">
        <v>1744</v>
      </c>
      <c r="AXI2" s="45">
        <v>1824</v>
      </c>
      <c r="AXJ2" s="45">
        <v>1938</v>
      </c>
      <c r="AXK2" s="45">
        <v>1930</v>
      </c>
      <c r="AXL2" s="45">
        <v>1898</v>
      </c>
      <c r="AXM2" s="45">
        <v>1887</v>
      </c>
      <c r="AXN2" s="45">
        <v>1847</v>
      </c>
      <c r="AXO2" s="45">
        <v>1820</v>
      </c>
      <c r="AXP2" s="45">
        <v>1819</v>
      </c>
      <c r="AXQ2" s="45">
        <v>1847</v>
      </c>
      <c r="AXR2" s="45">
        <v>1806</v>
      </c>
      <c r="AXS2" s="45">
        <v>1802</v>
      </c>
      <c r="AXT2" s="45">
        <v>1830</v>
      </c>
      <c r="AXU2" s="45">
        <v>1830</v>
      </c>
      <c r="AXV2" s="45">
        <v>1920</v>
      </c>
      <c r="AXW2" s="45">
        <v>1967</v>
      </c>
      <c r="AXX2" s="45">
        <v>1995</v>
      </c>
      <c r="AXY2" s="45">
        <v>2070</v>
      </c>
      <c r="AXZ2" s="45">
        <v>2150</v>
      </c>
      <c r="AYA2" s="45">
        <v>2098</v>
      </c>
      <c r="AYB2" s="45">
        <v>2029</v>
      </c>
      <c r="AYC2" s="45">
        <v>2035</v>
      </c>
      <c r="AYD2" s="45">
        <v>2068</v>
      </c>
      <c r="AYE2" s="45">
        <v>2004</v>
      </c>
      <c r="AYF2" s="45">
        <v>1904</v>
      </c>
      <c r="AYG2" s="45">
        <v>1884</v>
      </c>
      <c r="AYH2" s="45">
        <v>1901</v>
      </c>
      <c r="AYI2" s="45">
        <v>1864</v>
      </c>
      <c r="AYJ2" s="45">
        <v>1882</v>
      </c>
      <c r="AYK2" s="45">
        <v>1981</v>
      </c>
      <c r="AYL2" s="45">
        <v>1951</v>
      </c>
      <c r="AYM2" s="45">
        <v>2037</v>
      </c>
      <c r="AYN2" s="45">
        <v>2014</v>
      </c>
      <c r="AYO2" s="45">
        <v>2014</v>
      </c>
      <c r="AYP2" s="45">
        <v>2053</v>
      </c>
      <c r="AYQ2" s="45">
        <v>2035</v>
      </c>
      <c r="AYR2" s="45">
        <v>2093</v>
      </c>
      <c r="AYS2" s="45">
        <v>2046</v>
      </c>
      <c r="AYT2" s="45">
        <v>2059</v>
      </c>
      <c r="AYU2" s="45">
        <v>2071</v>
      </c>
      <c r="AYV2" s="45">
        <v>2082</v>
      </c>
      <c r="AYW2" s="45">
        <v>2186</v>
      </c>
      <c r="AYX2" s="45">
        <v>2283</v>
      </c>
      <c r="AYY2" s="45">
        <v>2244</v>
      </c>
      <c r="AYZ2" s="45">
        <v>2214</v>
      </c>
      <c r="AZA2" s="45">
        <v>2186</v>
      </c>
      <c r="AZB2" s="45">
        <v>2330</v>
      </c>
      <c r="AZC2" s="45">
        <v>2426</v>
      </c>
      <c r="AZD2" s="45">
        <v>2783</v>
      </c>
      <c r="AZE2" s="45">
        <v>2812</v>
      </c>
      <c r="AZF2" s="45">
        <v>2948</v>
      </c>
      <c r="AZG2" s="45">
        <v>3124</v>
      </c>
      <c r="AZH2" s="45">
        <v>3064</v>
      </c>
      <c r="AZI2" s="45">
        <v>3467</v>
      </c>
      <c r="AZJ2" s="45">
        <v>3546</v>
      </c>
      <c r="AZK2" s="45">
        <v>3969</v>
      </c>
      <c r="AZL2" s="45">
        <v>4050</v>
      </c>
      <c r="AZM2" s="45">
        <v>4015</v>
      </c>
      <c r="AZN2" s="45">
        <v>4362</v>
      </c>
      <c r="AZO2" s="45">
        <v>4269</v>
      </c>
      <c r="AZP2" s="45">
        <v>4246</v>
      </c>
      <c r="AZQ2" s="45">
        <v>4143</v>
      </c>
      <c r="AZR2" s="45">
        <v>4185</v>
      </c>
      <c r="AZS2" s="45">
        <v>4082</v>
      </c>
      <c r="AZT2" s="45">
        <v>3803</v>
      </c>
      <c r="AZU2" s="45">
        <v>3943</v>
      </c>
      <c r="AZV2" s="45">
        <v>3828</v>
      </c>
      <c r="AZW2" s="45">
        <v>3683</v>
      </c>
      <c r="AZX2" s="45">
        <v>3588</v>
      </c>
      <c r="AZY2" s="45">
        <v>3652</v>
      </c>
      <c r="AZZ2" s="45">
        <v>3842</v>
      </c>
      <c r="BAA2" t="s">
        <v>2012</v>
      </c>
      <c r="BAB2" s="45">
        <v>3798</v>
      </c>
      <c r="BAC2" s="45">
        <v>3864</v>
      </c>
      <c r="BAD2" s="45">
        <v>3856</v>
      </c>
      <c r="BAE2" s="45">
        <v>3994</v>
      </c>
      <c r="BAF2" s="45">
        <v>3987</v>
      </c>
      <c r="BAG2" s="45">
        <v>3496</v>
      </c>
      <c r="BAH2" s="45">
        <v>3429</v>
      </c>
      <c r="BAI2" s="45">
        <v>3617</v>
      </c>
      <c r="BAJ2" s="45">
        <v>3789</v>
      </c>
      <c r="BAK2" s="45">
        <v>3994</v>
      </c>
      <c r="BAL2" s="45">
        <v>4037</v>
      </c>
      <c r="BAM2" s="45">
        <v>4009</v>
      </c>
      <c r="BAN2" s="45">
        <v>3989</v>
      </c>
      <c r="BAO2" s="45">
        <v>3999</v>
      </c>
      <c r="BAP2" s="45">
        <v>3472</v>
      </c>
      <c r="BAQ2" t="s">
        <v>2012</v>
      </c>
      <c r="BAR2" s="45">
        <v>3614</v>
      </c>
      <c r="BAS2" s="45">
        <v>3455</v>
      </c>
      <c r="BAT2" s="45">
        <v>3374</v>
      </c>
      <c r="BAU2" s="45">
        <v>3335</v>
      </c>
      <c r="BAV2" s="45">
        <v>3322</v>
      </c>
      <c r="BAW2" s="45">
        <v>3111</v>
      </c>
      <c r="BAX2" s="45">
        <v>3005</v>
      </c>
      <c r="BAY2" s="45">
        <v>3036</v>
      </c>
      <c r="BAZ2" s="45">
        <v>3040</v>
      </c>
      <c r="BBA2" s="45">
        <v>2837</v>
      </c>
      <c r="BBB2" s="45">
        <v>2690</v>
      </c>
      <c r="BBC2" s="45">
        <v>2751</v>
      </c>
      <c r="BBD2" s="45">
        <v>2782</v>
      </c>
      <c r="BBE2" s="45">
        <v>2784</v>
      </c>
      <c r="BBF2" s="45">
        <v>2779</v>
      </c>
      <c r="BBG2" s="45">
        <v>2779</v>
      </c>
      <c r="BBH2" s="45">
        <v>2631</v>
      </c>
      <c r="BBI2" s="45">
        <v>2664</v>
      </c>
      <c r="BBJ2" s="45">
        <v>2728</v>
      </c>
      <c r="BBK2" s="45">
        <v>2627</v>
      </c>
      <c r="BBL2" s="45">
        <v>2615</v>
      </c>
      <c r="BBM2" s="45">
        <v>2576</v>
      </c>
      <c r="BBN2" s="45">
        <v>2481</v>
      </c>
      <c r="BBO2" s="45">
        <v>2534</v>
      </c>
      <c r="BBP2" s="45">
        <v>2555</v>
      </c>
      <c r="BBQ2" s="45">
        <v>2478</v>
      </c>
      <c r="BBR2" s="45">
        <v>2600</v>
      </c>
      <c r="BBS2" s="45">
        <v>2535</v>
      </c>
      <c r="BBT2" s="45">
        <v>2609</v>
      </c>
      <c r="BBU2" s="45">
        <v>2578</v>
      </c>
      <c r="BBV2" s="45">
        <v>2605</v>
      </c>
      <c r="BBW2" s="45">
        <v>2524</v>
      </c>
      <c r="BBX2" s="45">
        <v>2541</v>
      </c>
      <c r="BBY2" s="45">
        <v>2603</v>
      </c>
      <c r="BBZ2" s="45">
        <v>2541</v>
      </c>
      <c r="BCA2" s="45">
        <v>2487</v>
      </c>
      <c r="BCB2" s="45">
        <v>2448</v>
      </c>
      <c r="BCC2" s="45">
        <v>2514</v>
      </c>
      <c r="BCD2" s="45">
        <v>2527</v>
      </c>
      <c r="BCE2" s="45">
        <v>2533</v>
      </c>
      <c r="BCF2" s="45">
        <v>2470</v>
      </c>
      <c r="BCG2" s="45">
        <v>2495</v>
      </c>
      <c r="BCH2" s="45">
        <v>2497</v>
      </c>
      <c r="BCI2" s="45">
        <v>2509</v>
      </c>
      <c r="BCJ2" s="45">
        <v>2509</v>
      </c>
      <c r="BCK2" s="45">
        <v>2378</v>
      </c>
      <c r="BCL2" s="45">
        <v>2343</v>
      </c>
      <c r="BCM2" s="45">
        <v>2293</v>
      </c>
      <c r="BCN2" s="45">
        <v>2337</v>
      </c>
      <c r="BCO2" s="45">
        <v>2299</v>
      </c>
      <c r="BCP2" s="45">
        <v>2308</v>
      </c>
      <c r="BCQ2" s="45">
        <v>2366</v>
      </c>
      <c r="BCR2" s="45">
        <v>2341</v>
      </c>
      <c r="BCS2" s="45">
        <v>2343</v>
      </c>
      <c r="BCT2" s="45">
        <v>2359</v>
      </c>
      <c r="BCU2" s="45">
        <v>2381</v>
      </c>
      <c r="BCV2" s="45">
        <v>2356</v>
      </c>
      <c r="BCW2" s="45">
        <v>2278</v>
      </c>
      <c r="BCX2" s="45">
        <v>2221</v>
      </c>
      <c r="BCY2" s="45">
        <v>2210</v>
      </c>
      <c r="BCZ2" s="45">
        <v>2211</v>
      </c>
      <c r="BDA2" s="45">
        <v>2242</v>
      </c>
      <c r="BDB2" s="45">
        <v>2280</v>
      </c>
      <c r="BDC2" s="45">
        <v>2278</v>
      </c>
      <c r="BDD2" s="45">
        <v>2263</v>
      </c>
      <c r="BDE2" s="45">
        <v>2246</v>
      </c>
      <c r="BDF2" s="45">
        <v>2027</v>
      </c>
      <c r="BDG2" s="45">
        <v>2018</v>
      </c>
      <c r="BDH2" s="45">
        <v>2056</v>
      </c>
      <c r="BDI2" s="45">
        <v>2091</v>
      </c>
      <c r="BDJ2" s="45">
        <v>2084</v>
      </c>
      <c r="BDK2" s="45">
        <v>2083</v>
      </c>
      <c r="BDL2" s="45">
        <v>2099</v>
      </c>
      <c r="BDM2" s="45">
        <v>2101</v>
      </c>
      <c r="BDN2" s="45">
        <v>2112</v>
      </c>
      <c r="BDO2" s="45">
        <v>2131</v>
      </c>
      <c r="BDP2" s="45">
        <v>2139</v>
      </c>
      <c r="BDQ2" s="45">
        <v>2142</v>
      </c>
      <c r="BDR2" s="45">
        <v>2158</v>
      </c>
      <c r="BDS2" s="45">
        <v>2153</v>
      </c>
      <c r="BDT2" s="45">
        <v>2140</v>
      </c>
      <c r="BDU2" s="45">
        <v>2137</v>
      </c>
      <c r="BDV2" s="45">
        <v>2146</v>
      </c>
      <c r="BDW2" s="45">
        <v>2149</v>
      </c>
      <c r="BDX2" s="45">
        <v>2142</v>
      </c>
      <c r="BDY2" s="45">
        <v>2147</v>
      </c>
      <c r="BDZ2" s="45">
        <v>2127</v>
      </c>
      <c r="BEA2" s="45">
        <v>2123</v>
      </c>
      <c r="BEB2" s="45">
        <v>2128</v>
      </c>
      <c r="BEC2" s="45">
        <v>2117</v>
      </c>
      <c r="BED2" s="45">
        <v>2117</v>
      </c>
      <c r="BEE2" s="45">
        <v>2120</v>
      </c>
      <c r="BEF2" s="45">
        <v>2120</v>
      </c>
      <c r="BEG2" s="45">
        <v>1101</v>
      </c>
      <c r="BEH2" s="45">
        <v>1108</v>
      </c>
      <c r="BEI2" s="45">
        <v>1120</v>
      </c>
      <c r="BEJ2" s="45">
        <v>1119</v>
      </c>
      <c r="BEK2" s="45">
        <v>1181</v>
      </c>
      <c r="BEL2" s="45">
        <v>1237</v>
      </c>
      <c r="BEM2" s="45">
        <v>1259</v>
      </c>
      <c r="BEN2" s="45">
        <v>1338</v>
      </c>
      <c r="BEO2" s="45">
        <v>1353</v>
      </c>
      <c r="BEP2" s="45">
        <v>1390</v>
      </c>
      <c r="BEQ2" s="45">
        <v>1359</v>
      </c>
      <c r="BER2" s="45">
        <v>1332</v>
      </c>
      <c r="BES2" s="45">
        <v>1340</v>
      </c>
      <c r="BET2" s="45">
        <v>1333</v>
      </c>
      <c r="BEU2" s="45">
        <v>1333</v>
      </c>
      <c r="BEV2" s="45">
        <v>1339</v>
      </c>
      <c r="BEW2" s="45">
        <v>1353</v>
      </c>
      <c r="BEX2" s="45">
        <v>1350</v>
      </c>
      <c r="BEY2" s="45">
        <v>1373</v>
      </c>
      <c r="BEZ2" s="45">
        <v>1374</v>
      </c>
      <c r="BFA2" s="45">
        <v>1366</v>
      </c>
      <c r="BFB2" s="45">
        <v>1343</v>
      </c>
      <c r="BFC2" s="45">
        <v>1343</v>
      </c>
      <c r="BFD2" s="45">
        <v>1368</v>
      </c>
      <c r="BFE2" s="45">
        <v>1404</v>
      </c>
      <c r="BFF2" s="45">
        <v>1406</v>
      </c>
      <c r="BFG2" s="45">
        <v>1397</v>
      </c>
      <c r="BFH2" s="45">
        <v>1431</v>
      </c>
      <c r="BFI2" s="45">
        <v>1434</v>
      </c>
      <c r="BFJ2" s="45">
        <v>1445</v>
      </c>
      <c r="BFK2" s="45">
        <v>1440</v>
      </c>
      <c r="BFL2" s="45">
        <v>1425</v>
      </c>
      <c r="BFM2" s="45">
        <v>1445</v>
      </c>
      <c r="BFN2" s="45">
        <v>1460</v>
      </c>
      <c r="BFO2" s="45">
        <v>1481</v>
      </c>
      <c r="BFP2" s="45">
        <v>1480</v>
      </c>
      <c r="BFQ2" s="45">
        <v>1482</v>
      </c>
      <c r="BFR2" s="45">
        <v>1464</v>
      </c>
      <c r="BFS2" s="45">
        <v>1435</v>
      </c>
      <c r="BFT2" s="45">
        <v>1430</v>
      </c>
      <c r="BFU2" s="45">
        <v>1402</v>
      </c>
      <c r="BFV2" s="45">
        <v>1391</v>
      </c>
      <c r="BFW2" s="45">
        <v>1353</v>
      </c>
      <c r="BFX2" s="45">
        <v>1352</v>
      </c>
      <c r="BFY2" s="45">
        <v>1352</v>
      </c>
      <c r="BFZ2" s="45">
        <v>1342</v>
      </c>
      <c r="BGA2" s="45">
        <v>1331</v>
      </c>
      <c r="BGB2" s="45">
        <v>1323</v>
      </c>
      <c r="BGC2" s="45">
        <v>1350</v>
      </c>
      <c r="BGD2" s="45">
        <v>1357</v>
      </c>
      <c r="BGE2" s="45">
        <v>1370</v>
      </c>
      <c r="BGF2" s="45">
        <v>1378</v>
      </c>
      <c r="BGG2" s="45">
        <v>1375</v>
      </c>
      <c r="BGH2" s="45">
        <v>1369</v>
      </c>
      <c r="BGI2" s="45">
        <v>1376</v>
      </c>
      <c r="BGJ2" s="45">
        <v>1376</v>
      </c>
      <c r="BGK2" s="45">
        <v>1376</v>
      </c>
      <c r="BGL2" s="45">
        <v>1410</v>
      </c>
      <c r="BGM2" s="45">
        <v>1405</v>
      </c>
      <c r="BGN2" s="45">
        <v>1411</v>
      </c>
      <c r="BGO2" s="45">
        <v>1426</v>
      </c>
      <c r="BGP2" s="45">
        <v>1427</v>
      </c>
      <c r="BGQ2" s="45">
        <v>1456</v>
      </c>
      <c r="BGR2" s="45">
        <v>1452</v>
      </c>
      <c r="BGS2" s="45">
        <v>1434</v>
      </c>
      <c r="BGT2" s="45">
        <v>1418</v>
      </c>
      <c r="BGU2" s="45">
        <v>1394</v>
      </c>
      <c r="BGV2" s="45">
        <v>1369</v>
      </c>
      <c r="BGW2" s="45">
        <v>1387</v>
      </c>
      <c r="BGX2" s="45">
        <v>1382</v>
      </c>
      <c r="BGY2" s="45">
        <v>1380</v>
      </c>
      <c r="BGZ2" s="45">
        <v>1365</v>
      </c>
      <c r="BHA2" s="45">
        <v>1362</v>
      </c>
      <c r="BHB2" s="45">
        <v>1363</v>
      </c>
      <c r="BHC2" s="45">
        <v>1358</v>
      </c>
      <c r="BHD2" s="45">
        <v>1356</v>
      </c>
      <c r="BHE2" s="45">
        <v>1356</v>
      </c>
      <c r="BHF2" s="45">
        <v>1362</v>
      </c>
      <c r="BHG2" s="45">
        <v>1368</v>
      </c>
      <c r="BHH2" s="45">
        <v>1373</v>
      </c>
      <c r="BHI2" s="45">
        <v>1368</v>
      </c>
    </row>
    <row r="3" spans="1:1569" customHeight="1" ht="15.75">
      <c r="A3" s="262" t="s">
        <v>286</v>
      </c>
      <c r="B3" s="264">
        <f>C3/$A$14</f>
        <v>0.030583813179782</v>
      </c>
      <c r="C3" s="59">
        <f>AVERAGE(D3:BHI3)</f>
        <v>305.83813179782</v>
      </c>
      <c r="D3" s="45">
        <v>270</v>
      </c>
      <c r="E3" s="45">
        <v>275</v>
      </c>
      <c r="F3" s="45">
        <v>291</v>
      </c>
      <c r="G3" s="45">
        <v>300</v>
      </c>
      <c r="H3" s="45">
        <v>296</v>
      </c>
      <c r="I3" s="45">
        <v>290</v>
      </c>
      <c r="J3" s="45">
        <v>294</v>
      </c>
      <c r="K3" s="45">
        <v>306</v>
      </c>
      <c r="L3" s="45">
        <v>305</v>
      </c>
      <c r="M3" s="45">
        <v>307</v>
      </c>
      <c r="N3" s="45">
        <v>309</v>
      </c>
      <c r="O3" s="45">
        <v>307</v>
      </c>
      <c r="P3" s="45">
        <v>307</v>
      </c>
      <c r="Q3" s="45">
        <v>302</v>
      </c>
      <c r="R3" s="45">
        <v>300</v>
      </c>
      <c r="S3" s="45">
        <v>297</v>
      </c>
      <c r="T3" s="45">
        <v>294</v>
      </c>
      <c r="U3" s="45">
        <v>293</v>
      </c>
      <c r="V3" s="45">
        <v>292</v>
      </c>
      <c r="W3" s="45">
        <v>305</v>
      </c>
      <c r="X3" s="45">
        <v>302</v>
      </c>
      <c r="Y3" s="45">
        <v>331</v>
      </c>
      <c r="Z3" s="45">
        <v>331</v>
      </c>
      <c r="AA3" s="45">
        <v>319</v>
      </c>
      <c r="AB3" s="45">
        <v>314</v>
      </c>
      <c r="AC3" s="45">
        <v>308</v>
      </c>
      <c r="AD3" s="45">
        <v>303</v>
      </c>
      <c r="AE3" s="45">
        <v>302</v>
      </c>
      <c r="AF3" s="45">
        <v>306</v>
      </c>
      <c r="AG3" s="45">
        <v>316</v>
      </c>
      <c r="AH3" s="45">
        <v>319</v>
      </c>
      <c r="AI3" s="45">
        <v>311</v>
      </c>
      <c r="AJ3" s="45">
        <v>311</v>
      </c>
      <c r="AK3" s="45">
        <v>308</v>
      </c>
      <c r="AL3" s="45">
        <v>311</v>
      </c>
      <c r="AM3" s="45">
        <v>305</v>
      </c>
      <c r="AN3" s="45">
        <v>312</v>
      </c>
      <c r="AO3" s="45">
        <v>318</v>
      </c>
      <c r="AP3" s="45">
        <v>319</v>
      </c>
      <c r="AQ3" s="45">
        <v>327</v>
      </c>
      <c r="AR3" s="45">
        <v>334</v>
      </c>
      <c r="AS3" s="45">
        <v>328</v>
      </c>
      <c r="AT3" s="45">
        <v>317</v>
      </c>
      <c r="AU3" s="45">
        <v>311</v>
      </c>
      <c r="AV3" s="45">
        <v>315</v>
      </c>
      <c r="AW3" s="45">
        <v>317</v>
      </c>
      <c r="AX3" s="45">
        <v>317</v>
      </c>
      <c r="AY3" s="45">
        <v>334</v>
      </c>
      <c r="AZ3" s="45">
        <v>338</v>
      </c>
      <c r="BA3" s="45">
        <v>342</v>
      </c>
      <c r="BB3" s="45">
        <v>336</v>
      </c>
      <c r="BC3" s="45">
        <v>357</v>
      </c>
      <c r="BD3" s="45">
        <v>358</v>
      </c>
      <c r="BE3" s="45">
        <v>375</v>
      </c>
      <c r="BF3" s="45">
        <v>375</v>
      </c>
      <c r="BG3" s="45">
        <v>366</v>
      </c>
      <c r="BH3" s="45">
        <v>357</v>
      </c>
      <c r="BI3" s="45">
        <v>346</v>
      </c>
      <c r="BJ3" s="45">
        <v>341</v>
      </c>
      <c r="BK3" s="45">
        <v>335</v>
      </c>
      <c r="BL3" s="45">
        <v>330</v>
      </c>
      <c r="BM3" s="45">
        <v>334</v>
      </c>
      <c r="BN3" s="45">
        <v>329</v>
      </c>
      <c r="BO3" s="45">
        <v>331</v>
      </c>
      <c r="BP3" s="45">
        <v>325</v>
      </c>
      <c r="BQ3" s="45">
        <v>318</v>
      </c>
      <c r="BR3" s="45">
        <v>322</v>
      </c>
      <c r="BS3" s="45">
        <v>312</v>
      </c>
      <c r="BT3" s="45">
        <v>309</v>
      </c>
      <c r="BU3" s="45">
        <v>295</v>
      </c>
      <c r="BV3" s="45">
        <v>288</v>
      </c>
      <c r="BW3" s="45">
        <v>292</v>
      </c>
      <c r="BX3" s="45">
        <v>295</v>
      </c>
      <c r="BY3" s="45">
        <v>293</v>
      </c>
      <c r="BZ3" s="45">
        <v>296</v>
      </c>
      <c r="CA3" s="45">
        <v>304</v>
      </c>
      <c r="CB3" s="45">
        <v>315</v>
      </c>
      <c r="CC3" s="45">
        <v>301</v>
      </c>
      <c r="CD3" s="45">
        <v>295</v>
      </c>
      <c r="CE3" s="45">
        <v>284</v>
      </c>
      <c r="CF3" s="45">
        <v>283</v>
      </c>
      <c r="CG3" s="45">
        <v>285</v>
      </c>
      <c r="CH3" s="45">
        <v>288</v>
      </c>
      <c r="CI3" s="45">
        <v>283</v>
      </c>
      <c r="CJ3" s="45">
        <v>287</v>
      </c>
      <c r="CK3" s="45">
        <v>297</v>
      </c>
      <c r="CL3" s="45">
        <v>300</v>
      </c>
      <c r="CM3" s="45">
        <v>296</v>
      </c>
      <c r="CN3" s="45">
        <v>296</v>
      </c>
      <c r="CO3" s="45">
        <v>283</v>
      </c>
      <c r="CP3" s="45">
        <v>287</v>
      </c>
      <c r="CQ3" s="45">
        <v>281</v>
      </c>
      <c r="CR3" s="45">
        <v>280</v>
      </c>
      <c r="CS3" s="45">
        <v>287</v>
      </c>
      <c r="CT3" s="45">
        <v>282</v>
      </c>
      <c r="CU3" s="45">
        <v>287</v>
      </c>
      <c r="CV3" s="45">
        <v>289</v>
      </c>
      <c r="CW3" s="45">
        <v>279</v>
      </c>
      <c r="CX3" s="45">
        <v>278</v>
      </c>
      <c r="CY3" s="45">
        <v>275</v>
      </c>
      <c r="CZ3" s="45">
        <v>273</v>
      </c>
      <c r="DA3" s="45">
        <v>272</v>
      </c>
      <c r="DB3" s="45">
        <v>272</v>
      </c>
      <c r="DC3" s="45">
        <v>283</v>
      </c>
      <c r="DD3" s="45">
        <v>287</v>
      </c>
      <c r="DE3" s="45">
        <v>290</v>
      </c>
      <c r="DF3" s="45">
        <v>297</v>
      </c>
      <c r="DG3" s="45">
        <v>294</v>
      </c>
      <c r="DH3" s="45">
        <v>287</v>
      </c>
      <c r="DI3" s="45">
        <v>286</v>
      </c>
      <c r="DJ3" s="45">
        <v>291</v>
      </c>
      <c r="DK3" s="45">
        <v>289</v>
      </c>
      <c r="DL3" s="45">
        <v>291</v>
      </c>
      <c r="DM3" s="45">
        <v>295</v>
      </c>
      <c r="DN3" s="45">
        <v>295</v>
      </c>
      <c r="DO3" s="45">
        <v>293</v>
      </c>
      <c r="DP3" s="45">
        <v>291</v>
      </c>
      <c r="DQ3" s="45">
        <v>297</v>
      </c>
      <c r="DR3" s="45">
        <v>302</v>
      </c>
      <c r="DS3" s="45">
        <v>303</v>
      </c>
      <c r="DT3" s="45">
        <v>289</v>
      </c>
      <c r="DU3" s="45">
        <v>298</v>
      </c>
      <c r="DV3" s="45">
        <v>296</v>
      </c>
      <c r="DW3" s="45">
        <v>293</v>
      </c>
      <c r="DX3" s="45">
        <v>295</v>
      </c>
      <c r="DY3" s="45">
        <v>301</v>
      </c>
      <c r="DZ3" s="45">
        <v>299</v>
      </c>
      <c r="EA3" s="45">
        <v>314</v>
      </c>
      <c r="EB3" s="45">
        <v>309</v>
      </c>
      <c r="EC3" s="45">
        <v>303</v>
      </c>
      <c r="ED3" s="45">
        <v>298</v>
      </c>
      <c r="EE3" s="45">
        <v>298</v>
      </c>
      <c r="EF3" s="45">
        <v>308</v>
      </c>
      <c r="EG3" s="45">
        <v>312</v>
      </c>
      <c r="EH3" s="45">
        <v>316</v>
      </c>
      <c r="EI3" s="45">
        <v>308</v>
      </c>
      <c r="EJ3" s="45">
        <v>299</v>
      </c>
      <c r="EK3" s="45">
        <v>298</v>
      </c>
      <c r="EL3" s="45">
        <v>298</v>
      </c>
      <c r="EM3" s="45">
        <v>306</v>
      </c>
      <c r="EN3" s="45">
        <v>306</v>
      </c>
      <c r="EO3" s="45">
        <v>312</v>
      </c>
      <c r="EP3" s="45">
        <v>320</v>
      </c>
      <c r="EQ3" s="45">
        <v>324</v>
      </c>
      <c r="ER3" s="45">
        <v>330</v>
      </c>
      <c r="ES3" s="45">
        <v>347</v>
      </c>
      <c r="ET3" s="45">
        <v>356</v>
      </c>
      <c r="EU3" s="45">
        <v>364</v>
      </c>
      <c r="EV3" s="45">
        <v>355</v>
      </c>
      <c r="EW3" s="45">
        <v>344</v>
      </c>
      <c r="EX3" s="45">
        <v>344</v>
      </c>
      <c r="EY3" s="45">
        <v>325</v>
      </c>
      <c r="EZ3" s="45">
        <v>333</v>
      </c>
      <c r="FA3" s="45">
        <v>333</v>
      </c>
      <c r="FB3" s="45">
        <v>328</v>
      </c>
      <c r="FC3" s="45">
        <v>354</v>
      </c>
      <c r="FD3" s="45">
        <v>358</v>
      </c>
      <c r="FE3" s="45">
        <v>351</v>
      </c>
      <c r="FF3" s="45">
        <v>361</v>
      </c>
      <c r="FG3" s="45">
        <v>343</v>
      </c>
      <c r="FH3" s="45">
        <v>340</v>
      </c>
      <c r="FI3" s="45">
        <v>337</v>
      </c>
      <c r="FJ3" s="45">
        <v>336</v>
      </c>
      <c r="FK3" s="45">
        <v>335</v>
      </c>
      <c r="FL3" s="45">
        <v>348</v>
      </c>
      <c r="FM3" s="45">
        <v>358</v>
      </c>
      <c r="FN3" s="45">
        <v>373</v>
      </c>
      <c r="FO3" s="45">
        <v>394</v>
      </c>
      <c r="FP3" s="45">
        <v>375</v>
      </c>
      <c r="FQ3" s="45">
        <v>382</v>
      </c>
      <c r="FR3" s="45">
        <v>359</v>
      </c>
      <c r="FS3" s="45">
        <v>356</v>
      </c>
      <c r="FT3" s="45">
        <v>363</v>
      </c>
      <c r="FU3" s="45">
        <v>382</v>
      </c>
      <c r="FV3" s="45">
        <v>386</v>
      </c>
      <c r="FW3" s="45">
        <v>387</v>
      </c>
      <c r="FX3" s="45">
        <v>401</v>
      </c>
      <c r="FY3" s="45">
        <v>401</v>
      </c>
      <c r="FZ3" s="45">
        <v>393</v>
      </c>
      <c r="GA3" s="45">
        <v>385</v>
      </c>
      <c r="GB3" s="45">
        <v>415</v>
      </c>
      <c r="GC3" s="45">
        <v>419</v>
      </c>
      <c r="GD3" s="45">
        <v>421</v>
      </c>
      <c r="GE3" s="45">
        <v>410</v>
      </c>
      <c r="GF3" s="45">
        <v>407</v>
      </c>
      <c r="GG3" s="45">
        <v>409</v>
      </c>
      <c r="GH3" s="45">
        <v>429</v>
      </c>
      <c r="GI3" s="45">
        <v>452</v>
      </c>
      <c r="GJ3" s="45">
        <v>480</v>
      </c>
      <c r="GK3" s="45">
        <v>492</v>
      </c>
      <c r="GL3" s="45">
        <v>498</v>
      </c>
      <c r="GM3" s="45">
        <v>496</v>
      </c>
      <c r="GN3" s="45">
        <v>533</v>
      </c>
      <c r="GO3" s="45">
        <v>532</v>
      </c>
      <c r="GP3" s="45">
        <v>491</v>
      </c>
      <c r="GQ3" s="45">
        <v>467</v>
      </c>
      <c r="GR3" s="45">
        <v>456</v>
      </c>
      <c r="GS3" s="45">
        <v>435</v>
      </c>
      <c r="GT3" s="45">
        <v>425</v>
      </c>
      <c r="GU3" s="45">
        <v>435</v>
      </c>
      <c r="GV3" s="45">
        <v>423</v>
      </c>
      <c r="GW3" s="45">
        <v>415</v>
      </c>
      <c r="GX3" s="45">
        <v>415</v>
      </c>
      <c r="GY3" s="45">
        <v>436</v>
      </c>
      <c r="GZ3" s="45">
        <v>444</v>
      </c>
      <c r="HA3" s="45">
        <v>443</v>
      </c>
      <c r="HB3" s="45">
        <v>450</v>
      </c>
      <c r="HC3" s="45">
        <v>467</v>
      </c>
      <c r="HD3" s="45">
        <v>481</v>
      </c>
      <c r="HE3" s="45">
        <v>481</v>
      </c>
      <c r="HF3" s="45">
        <v>470</v>
      </c>
      <c r="HG3" s="45">
        <v>457</v>
      </c>
      <c r="HH3" s="45">
        <v>451</v>
      </c>
      <c r="HI3" s="45">
        <v>453</v>
      </c>
      <c r="HJ3" s="45">
        <v>446</v>
      </c>
      <c r="HK3" s="45">
        <v>439</v>
      </c>
      <c r="HL3" s="45">
        <v>439</v>
      </c>
      <c r="HM3" s="45">
        <v>424</v>
      </c>
      <c r="HN3" s="45">
        <v>406</v>
      </c>
      <c r="HO3" s="45">
        <v>403</v>
      </c>
      <c r="HP3" s="45">
        <v>413</v>
      </c>
      <c r="HQ3" s="45">
        <v>418</v>
      </c>
      <c r="HR3" s="45">
        <v>428</v>
      </c>
      <c r="HS3" s="45">
        <v>424</v>
      </c>
      <c r="HT3" s="45">
        <v>424</v>
      </c>
      <c r="HU3" s="45">
        <v>427</v>
      </c>
      <c r="HV3" s="45">
        <v>443</v>
      </c>
      <c r="HW3" s="45">
        <v>434</v>
      </c>
      <c r="HX3" s="45">
        <v>423</v>
      </c>
      <c r="HY3" s="45">
        <v>419</v>
      </c>
      <c r="HZ3" s="45">
        <v>402</v>
      </c>
      <c r="IA3" s="45">
        <v>404</v>
      </c>
      <c r="IB3" s="45">
        <v>415</v>
      </c>
      <c r="IC3" s="45">
        <v>410</v>
      </c>
      <c r="ID3" s="45">
        <v>429</v>
      </c>
      <c r="IE3" s="45">
        <v>429</v>
      </c>
      <c r="IF3" s="45">
        <v>427</v>
      </c>
      <c r="IG3" s="45">
        <v>450</v>
      </c>
      <c r="IH3" s="45">
        <v>456</v>
      </c>
      <c r="II3" s="45">
        <v>461</v>
      </c>
      <c r="IJ3" s="45">
        <v>459</v>
      </c>
      <c r="IK3" s="45">
        <v>457</v>
      </c>
      <c r="IL3" s="45">
        <v>467</v>
      </c>
      <c r="IM3" s="45">
        <v>480</v>
      </c>
      <c r="IN3" s="45">
        <v>484</v>
      </c>
      <c r="IO3" s="45">
        <v>496</v>
      </c>
      <c r="IP3" s="45">
        <v>524</v>
      </c>
      <c r="IQ3" s="45">
        <v>512</v>
      </c>
      <c r="IR3" s="45">
        <v>491</v>
      </c>
      <c r="IS3" s="45">
        <v>526</v>
      </c>
      <c r="IT3" s="45">
        <v>525</v>
      </c>
      <c r="IU3" s="45">
        <v>549</v>
      </c>
      <c r="IV3" s="45">
        <v>568</v>
      </c>
      <c r="IW3" s="45">
        <v>548</v>
      </c>
      <c r="IX3" s="45">
        <v>542</v>
      </c>
      <c r="IY3" s="45">
        <v>544</v>
      </c>
      <c r="IZ3" s="45">
        <v>544</v>
      </c>
      <c r="JA3" s="45">
        <v>545</v>
      </c>
      <c r="JB3" s="45">
        <v>532</v>
      </c>
      <c r="JC3" s="45">
        <v>541</v>
      </c>
      <c r="JD3" s="45">
        <v>548</v>
      </c>
      <c r="JE3" t="s">
        <v>2012</v>
      </c>
      <c r="JF3" s="45">
        <v>556</v>
      </c>
      <c r="JG3" s="45">
        <v>525</v>
      </c>
      <c r="JH3" s="45">
        <v>530</v>
      </c>
      <c r="JI3" s="45">
        <v>530</v>
      </c>
      <c r="JJ3" s="45">
        <v>536</v>
      </c>
      <c r="JK3" s="45">
        <v>530</v>
      </c>
      <c r="JL3" s="45">
        <v>531</v>
      </c>
      <c r="JM3" s="45">
        <v>545</v>
      </c>
      <c r="JN3" s="45">
        <v>538</v>
      </c>
      <c r="JO3" s="45">
        <v>559</v>
      </c>
      <c r="JP3" s="45">
        <v>559</v>
      </c>
      <c r="JQ3" s="45">
        <v>560</v>
      </c>
      <c r="JR3" s="45">
        <v>571</v>
      </c>
      <c r="JS3" s="45">
        <v>563</v>
      </c>
      <c r="JT3" s="45">
        <v>540</v>
      </c>
      <c r="JU3" s="45">
        <v>548</v>
      </c>
      <c r="JV3" s="45">
        <v>538</v>
      </c>
      <c r="JW3" s="45">
        <v>531</v>
      </c>
      <c r="JX3" s="45">
        <v>529</v>
      </c>
      <c r="JY3" s="45">
        <v>540</v>
      </c>
      <c r="JZ3" s="45">
        <v>540</v>
      </c>
      <c r="KA3" s="45">
        <v>555</v>
      </c>
      <c r="KB3" s="45">
        <v>553</v>
      </c>
      <c r="KC3" s="45">
        <v>550</v>
      </c>
      <c r="KD3" s="45">
        <v>549</v>
      </c>
      <c r="KE3" s="45">
        <v>574</v>
      </c>
      <c r="KF3" s="45">
        <v>573</v>
      </c>
      <c r="KG3" s="45">
        <v>580</v>
      </c>
      <c r="KH3" s="45">
        <v>598</v>
      </c>
      <c r="KI3" s="45">
        <v>583</v>
      </c>
      <c r="KJ3" s="45">
        <v>583</v>
      </c>
      <c r="KK3" s="45">
        <v>578</v>
      </c>
      <c r="KL3" s="45">
        <v>562</v>
      </c>
      <c r="KM3" s="45">
        <v>566</v>
      </c>
      <c r="KN3" s="45">
        <v>555</v>
      </c>
      <c r="KO3" s="45">
        <v>547</v>
      </c>
      <c r="KP3" s="45">
        <v>546</v>
      </c>
      <c r="KQ3" s="45">
        <v>536</v>
      </c>
      <c r="KR3" s="45">
        <v>543</v>
      </c>
      <c r="KS3" s="45">
        <v>533</v>
      </c>
      <c r="KT3" s="45">
        <v>530</v>
      </c>
      <c r="KU3" s="45">
        <v>517</v>
      </c>
      <c r="KV3" s="45">
        <v>509</v>
      </c>
      <c r="KW3" s="45">
        <v>485</v>
      </c>
      <c r="KX3" s="45">
        <v>469</v>
      </c>
      <c r="KY3" s="45">
        <v>472</v>
      </c>
      <c r="KZ3" s="45">
        <v>481</v>
      </c>
      <c r="LA3" s="45">
        <v>461</v>
      </c>
      <c r="LB3" s="45">
        <v>454</v>
      </c>
      <c r="LC3" s="45">
        <v>445</v>
      </c>
      <c r="LD3" s="45">
        <v>451</v>
      </c>
      <c r="LE3" s="45">
        <v>473</v>
      </c>
      <c r="LF3" s="45">
        <v>474</v>
      </c>
      <c r="LG3" s="45">
        <v>453</v>
      </c>
      <c r="LH3" s="45">
        <v>431</v>
      </c>
      <c r="LI3" s="45">
        <v>415</v>
      </c>
      <c r="LJ3" s="45">
        <v>413</v>
      </c>
      <c r="LK3" s="45">
        <v>436</v>
      </c>
      <c r="LL3" s="45">
        <v>444</v>
      </c>
      <c r="LM3" s="45">
        <v>444</v>
      </c>
      <c r="LN3" s="45">
        <v>437</v>
      </c>
      <c r="LO3" s="45">
        <v>436</v>
      </c>
      <c r="LP3" s="45">
        <v>425</v>
      </c>
      <c r="LQ3" s="45">
        <v>426</v>
      </c>
      <c r="LR3" s="45">
        <v>422</v>
      </c>
      <c r="LS3" s="45">
        <v>430</v>
      </c>
      <c r="LT3" s="45">
        <v>448</v>
      </c>
      <c r="LU3" s="45">
        <v>447</v>
      </c>
      <c r="LV3" s="45">
        <v>464</v>
      </c>
      <c r="LW3" s="45">
        <v>456</v>
      </c>
      <c r="LX3" s="45">
        <v>434</v>
      </c>
      <c r="LY3" s="45">
        <v>415</v>
      </c>
      <c r="LZ3" s="45">
        <v>403</v>
      </c>
      <c r="MA3" s="45">
        <v>397</v>
      </c>
      <c r="MB3" s="45">
        <v>401</v>
      </c>
      <c r="MC3" s="45">
        <v>407</v>
      </c>
      <c r="MD3" s="45">
        <v>403</v>
      </c>
      <c r="ME3" s="45">
        <v>398</v>
      </c>
      <c r="MF3" s="45">
        <v>410</v>
      </c>
      <c r="MG3" s="45">
        <v>416</v>
      </c>
      <c r="MH3" s="45">
        <v>415</v>
      </c>
      <c r="MI3" s="45">
        <v>409</v>
      </c>
      <c r="MJ3" s="45">
        <v>397</v>
      </c>
      <c r="MK3" s="45">
        <v>401</v>
      </c>
      <c r="ML3" s="45">
        <v>401</v>
      </c>
      <c r="MM3" s="45">
        <v>397</v>
      </c>
      <c r="MN3" s="45">
        <v>407</v>
      </c>
      <c r="MO3" s="45">
        <v>411</v>
      </c>
      <c r="MP3" s="45">
        <v>410</v>
      </c>
      <c r="MQ3" s="45">
        <v>404</v>
      </c>
      <c r="MR3" s="45">
        <v>408</v>
      </c>
      <c r="MS3" s="45">
        <v>403</v>
      </c>
      <c r="MT3" s="45">
        <v>395</v>
      </c>
      <c r="MU3" s="45">
        <v>391</v>
      </c>
      <c r="MV3" s="45">
        <v>396</v>
      </c>
      <c r="MW3" s="45">
        <v>388</v>
      </c>
      <c r="MX3" s="45">
        <v>387</v>
      </c>
      <c r="MY3" s="45">
        <v>390</v>
      </c>
      <c r="MZ3" s="45">
        <v>407</v>
      </c>
      <c r="NA3" s="45">
        <v>406</v>
      </c>
      <c r="NB3" s="45">
        <v>411</v>
      </c>
      <c r="NC3" s="45">
        <v>410</v>
      </c>
      <c r="ND3" s="45">
        <v>405</v>
      </c>
      <c r="NE3" s="45">
        <v>409</v>
      </c>
      <c r="NF3" s="45">
        <v>407</v>
      </c>
      <c r="NG3" s="45">
        <v>407</v>
      </c>
      <c r="NH3" s="45">
        <v>418</v>
      </c>
      <c r="NI3" s="45">
        <v>416</v>
      </c>
      <c r="NJ3" s="45">
        <v>408</v>
      </c>
      <c r="NK3" s="45">
        <v>408</v>
      </c>
      <c r="NL3" s="45">
        <v>400</v>
      </c>
      <c r="NM3" s="45">
        <v>393</v>
      </c>
      <c r="NN3" s="45">
        <v>387</v>
      </c>
      <c r="NO3" s="45">
        <v>389</v>
      </c>
      <c r="NP3" s="45">
        <v>397</v>
      </c>
      <c r="NQ3" s="45">
        <v>403</v>
      </c>
      <c r="NR3" s="45">
        <v>414</v>
      </c>
      <c r="NS3" s="45">
        <v>410</v>
      </c>
      <c r="NT3" s="45">
        <v>414</v>
      </c>
      <c r="NU3" s="45">
        <v>407</v>
      </c>
      <c r="NV3" s="45">
        <v>394</v>
      </c>
      <c r="NW3" s="45">
        <v>392</v>
      </c>
      <c r="NX3" s="45">
        <v>390</v>
      </c>
      <c r="NY3" s="45">
        <v>378</v>
      </c>
      <c r="NZ3" s="45">
        <v>398</v>
      </c>
      <c r="OA3" s="45">
        <v>407</v>
      </c>
      <c r="OB3" s="45">
        <v>391</v>
      </c>
      <c r="OC3" s="45">
        <v>370</v>
      </c>
      <c r="OD3" s="45">
        <v>366</v>
      </c>
      <c r="OE3" s="45">
        <v>362</v>
      </c>
      <c r="OF3" s="45">
        <v>362</v>
      </c>
      <c r="OG3" s="45">
        <v>366</v>
      </c>
      <c r="OH3" s="45">
        <v>367</v>
      </c>
      <c r="OI3" s="45">
        <v>367</v>
      </c>
      <c r="OJ3" s="45">
        <v>358</v>
      </c>
      <c r="OK3" s="45">
        <v>350</v>
      </c>
      <c r="OL3" s="45">
        <v>341</v>
      </c>
      <c r="OM3" s="45">
        <v>343</v>
      </c>
      <c r="ON3" s="45">
        <v>340</v>
      </c>
      <c r="OO3" s="45">
        <v>340</v>
      </c>
      <c r="OP3" s="45">
        <v>339</v>
      </c>
      <c r="OQ3" s="45">
        <v>340</v>
      </c>
      <c r="OR3" s="45">
        <v>338</v>
      </c>
      <c r="OS3" s="45">
        <v>345</v>
      </c>
      <c r="OT3" s="45">
        <v>345</v>
      </c>
      <c r="OU3" s="45">
        <v>347</v>
      </c>
      <c r="OV3" s="45">
        <v>348</v>
      </c>
      <c r="OW3" s="45">
        <v>350</v>
      </c>
      <c r="OX3" s="45">
        <v>346</v>
      </c>
      <c r="OY3" s="45">
        <v>346</v>
      </c>
      <c r="OZ3" s="45">
        <v>343</v>
      </c>
      <c r="PA3" s="45">
        <v>339</v>
      </c>
      <c r="PB3" s="45">
        <v>334</v>
      </c>
      <c r="PC3" s="45">
        <v>333</v>
      </c>
      <c r="PD3" s="45">
        <v>325</v>
      </c>
      <c r="PE3" s="45">
        <v>323</v>
      </c>
      <c r="PF3" s="45">
        <v>325</v>
      </c>
      <c r="PG3" s="45">
        <v>320</v>
      </c>
      <c r="PH3" s="45">
        <v>314</v>
      </c>
      <c r="PI3" s="45">
        <v>312</v>
      </c>
      <c r="PJ3" s="45">
        <v>305</v>
      </c>
      <c r="PK3" s="45">
        <v>298</v>
      </c>
      <c r="PL3" s="45">
        <v>302</v>
      </c>
      <c r="PM3" s="45">
        <v>303</v>
      </c>
      <c r="PN3" s="45">
        <v>301</v>
      </c>
      <c r="PO3" s="45">
        <v>308</v>
      </c>
      <c r="PP3" s="45">
        <v>308</v>
      </c>
      <c r="PQ3" s="45">
        <v>310</v>
      </c>
      <c r="PR3" s="45">
        <v>311</v>
      </c>
      <c r="PS3" s="45">
        <v>304</v>
      </c>
      <c r="PT3" s="45">
        <v>309</v>
      </c>
      <c r="PU3" s="45">
        <v>311</v>
      </c>
      <c r="PV3" s="45">
        <v>315</v>
      </c>
      <c r="PW3" s="45">
        <v>322</v>
      </c>
      <c r="PX3" s="45">
        <v>316</v>
      </c>
      <c r="PY3" s="45">
        <v>316</v>
      </c>
      <c r="PZ3" s="45">
        <v>316</v>
      </c>
      <c r="QA3" s="45">
        <v>309</v>
      </c>
      <c r="QB3" s="45">
        <v>309</v>
      </c>
      <c r="QC3" s="45">
        <v>320</v>
      </c>
      <c r="QD3" s="45">
        <v>319</v>
      </c>
      <c r="QE3" s="45">
        <v>329</v>
      </c>
      <c r="QF3" s="45">
        <v>338</v>
      </c>
      <c r="QG3" s="45">
        <v>336</v>
      </c>
      <c r="QH3" s="45">
        <v>344</v>
      </c>
      <c r="QI3" s="45">
        <v>338</v>
      </c>
      <c r="QJ3" s="45">
        <v>334</v>
      </c>
      <c r="QK3" s="45">
        <v>318</v>
      </c>
      <c r="QL3" s="45">
        <v>313</v>
      </c>
      <c r="QM3" s="45">
        <v>321</v>
      </c>
      <c r="QN3" s="45">
        <v>326</v>
      </c>
      <c r="QO3" s="45">
        <v>328</v>
      </c>
      <c r="QP3" s="45">
        <v>317</v>
      </c>
      <c r="QQ3" s="45">
        <v>324</v>
      </c>
      <c r="QR3" s="45">
        <v>324</v>
      </c>
      <c r="QS3" s="45">
        <v>320</v>
      </c>
      <c r="QT3" s="45">
        <v>324</v>
      </c>
      <c r="QU3" s="45">
        <v>325</v>
      </c>
      <c r="QV3" s="45">
        <v>322</v>
      </c>
      <c r="QW3" s="45">
        <v>322</v>
      </c>
      <c r="QX3" s="45">
        <v>322</v>
      </c>
      <c r="QY3" s="45">
        <v>324</v>
      </c>
      <c r="QZ3" s="45">
        <v>319</v>
      </c>
      <c r="RA3" s="45">
        <v>318</v>
      </c>
      <c r="RB3" s="45">
        <v>314</v>
      </c>
      <c r="RC3" s="45">
        <v>319</v>
      </c>
      <c r="RD3" s="45">
        <v>319</v>
      </c>
      <c r="RE3" s="45">
        <v>316</v>
      </c>
      <c r="RF3" s="45">
        <v>313</v>
      </c>
      <c r="RG3" s="45">
        <v>313</v>
      </c>
      <c r="RH3" s="45">
        <v>310</v>
      </c>
      <c r="RI3" s="45">
        <v>312</v>
      </c>
      <c r="RJ3" s="45">
        <v>313</v>
      </c>
      <c r="RK3" s="45">
        <v>316</v>
      </c>
      <c r="RL3" s="45">
        <v>312</v>
      </c>
      <c r="RM3" s="45">
        <v>316</v>
      </c>
      <c r="RN3" s="45">
        <v>324</v>
      </c>
      <c r="RO3" s="45">
        <v>330</v>
      </c>
      <c r="RP3" s="45">
        <v>328</v>
      </c>
      <c r="RQ3" s="45">
        <v>330</v>
      </c>
      <c r="RR3" s="45">
        <v>317</v>
      </c>
      <c r="RS3" s="45">
        <v>307</v>
      </c>
      <c r="RT3" s="45">
        <v>309</v>
      </c>
      <c r="RU3" s="45">
        <v>341</v>
      </c>
      <c r="RV3" s="45">
        <v>341</v>
      </c>
      <c r="RW3" s="45">
        <v>357</v>
      </c>
      <c r="RX3" s="45">
        <v>335</v>
      </c>
      <c r="RY3" s="45">
        <v>334</v>
      </c>
      <c r="RZ3" s="45">
        <v>335</v>
      </c>
      <c r="SA3" s="45">
        <v>337</v>
      </c>
      <c r="SB3" s="45">
        <v>336</v>
      </c>
      <c r="SC3" s="45">
        <v>336</v>
      </c>
      <c r="SD3" s="45">
        <v>338</v>
      </c>
      <c r="SE3" s="45">
        <v>338</v>
      </c>
      <c r="SF3" s="45">
        <v>339</v>
      </c>
      <c r="SG3" s="45">
        <v>337</v>
      </c>
      <c r="SH3" s="45">
        <v>340</v>
      </c>
      <c r="SI3" s="45">
        <v>338</v>
      </c>
      <c r="SJ3" s="45">
        <v>348</v>
      </c>
      <c r="SK3" s="45">
        <v>352</v>
      </c>
      <c r="SL3" s="45">
        <v>344</v>
      </c>
      <c r="SM3" s="45">
        <v>343</v>
      </c>
      <c r="SN3" s="45">
        <v>339</v>
      </c>
      <c r="SO3" s="45">
        <v>337</v>
      </c>
      <c r="SP3" s="45">
        <v>331</v>
      </c>
      <c r="SQ3" s="45">
        <v>333</v>
      </c>
      <c r="SR3" s="45">
        <v>328</v>
      </c>
      <c r="SS3" s="45">
        <v>332</v>
      </c>
      <c r="ST3" s="45">
        <v>331</v>
      </c>
      <c r="SU3" s="45">
        <v>329</v>
      </c>
      <c r="SV3" s="45">
        <v>328</v>
      </c>
      <c r="SW3" s="45">
        <v>325</v>
      </c>
      <c r="SX3" s="45">
        <v>325</v>
      </c>
      <c r="SY3" s="45">
        <v>327</v>
      </c>
      <c r="SZ3" s="45">
        <v>327</v>
      </c>
      <c r="TA3" s="45">
        <v>327</v>
      </c>
      <c r="TB3" s="45">
        <v>323</v>
      </c>
      <c r="TC3" s="45">
        <v>327</v>
      </c>
      <c r="TD3" s="45">
        <v>328</v>
      </c>
      <c r="TE3" s="45">
        <v>330</v>
      </c>
      <c r="TF3" s="45">
        <v>330</v>
      </c>
      <c r="TG3" s="45">
        <v>327</v>
      </c>
      <c r="TH3" s="45">
        <v>315</v>
      </c>
      <c r="TI3" s="45">
        <v>307</v>
      </c>
      <c r="TJ3" s="45">
        <v>305</v>
      </c>
      <c r="TK3" s="45">
        <v>306</v>
      </c>
      <c r="TL3" s="45">
        <v>307</v>
      </c>
      <c r="TM3" s="45">
        <v>308</v>
      </c>
      <c r="TN3" s="45">
        <v>302</v>
      </c>
      <c r="TO3" s="45">
        <v>292</v>
      </c>
      <c r="TP3" s="45">
        <v>292</v>
      </c>
      <c r="TQ3" s="45">
        <v>288</v>
      </c>
      <c r="TR3" s="45">
        <v>293</v>
      </c>
      <c r="TS3" s="45">
        <v>296</v>
      </c>
      <c r="TT3" s="45">
        <v>295</v>
      </c>
      <c r="TU3" s="45">
        <v>296</v>
      </c>
      <c r="TV3" s="45">
        <v>294</v>
      </c>
      <c r="TW3" s="45">
        <v>295</v>
      </c>
      <c r="TX3" s="45">
        <v>297</v>
      </c>
      <c r="TY3" s="45">
        <v>287</v>
      </c>
      <c r="TZ3" s="45">
        <v>292</v>
      </c>
      <c r="UA3" s="45">
        <v>291</v>
      </c>
      <c r="UB3" s="45">
        <v>286</v>
      </c>
      <c r="UC3" s="45">
        <v>282</v>
      </c>
      <c r="UD3" s="45">
        <v>279</v>
      </c>
      <c r="UE3" s="45">
        <v>279</v>
      </c>
      <c r="UF3" s="45">
        <v>287</v>
      </c>
      <c r="UG3" s="45">
        <v>287</v>
      </c>
      <c r="UH3" s="45">
        <v>281</v>
      </c>
      <c r="UI3" s="45">
        <v>274</v>
      </c>
      <c r="UJ3" s="45">
        <v>270</v>
      </c>
      <c r="UK3" s="45">
        <v>267</v>
      </c>
      <c r="UL3" s="45">
        <v>271</v>
      </c>
      <c r="UM3" s="45">
        <v>278</v>
      </c>
      <c r="UN3" s="45">
        <v>281</v>
      </c>
      <c r="UO3" s="45">
        <v>281</v>
      </c>
      <c r="UP3" s="45">
        <v>278</v>
      </c>
      <c r="UQ3" s="45">
        <v>277</v>
      </c>
      <c r="UR3" s="45">
        <v>273</v>
      </c>
      <c r="US3" s="45">
        <v>278</v>
      </c>
      <c r="UT3" s="45">
        <v>277</v>
      </c>
      <c r="UU3" s="45">
        <v>280</v>
      </c>
      <c r="UV3" s="45">
        <v>269</v>
      </c>
      <c r="UW3" s="45">
        <v>272</v>
      </c>
      <c r="UX3" s="45">
        <v>267</v>
      </c>
      <c r="UY3" s="45">
        <v>267</v>
      </c>
      <c r="UZ3" s="45">
        <v>267</v>
      </c>
      <c r="VA3" s="45">
        <v>280</v>
      </c>
      <c r="VB3" s="45">
        <v>282</v>
      </c>
      <c r="VC3" s="45">
        <v>274</v>
      </c>
      <c r="VD3" s="45">
        <v>278</v>
      </c>
      <c r="VE3" s="45">
        <v>283</v>
      </c>
      <c r="VF3" s="45">
        <v>277</v>
      </c>
      <c r="VG3" s="45">
        <v>269</v>
      </c>
      <c r="VH3" s="45">
        <v>267</v>
      </c>
      <c r="VI3" s="45">
        <v>264</v>
      </c>
      <c r="VJ3" s="45">
        <v>271</v>
      </c>
      <c r="VK3" s="45">
        <v>274</v>
      </c>
      <c r="VL3" s="45">
        <v>273</v>
      </c>
      <c r="VM3" s="45">
        <v>272</v>
      </c>
      <c r="VN3" s="45">
        <v>274</v>
      </c>
      <c r="VO3" s="45">
        <v>271</v>
      </c>
      <c r="VP3" s="45">
        <v>270</v>
      </c>
      <c r="VQ3" s="45">
        <v>268</v>
      </c>
      <c r="VR3" s="45">
        <v>264</v>
      </c>
      <c r="VS3" s="45">
        <v>265</v>
      </c>
      <c r="VT3" s="45">
        <v>262</v>
      </c>
      <c r="VU3" s="45">
        <v>259</v>
      </c>
      <c r="VV3" s="45">
        <v>264</v>
      </c>
      <c r="VW3" s="45">
        <v>265</v>
      </c>
      <c r="VX3" s="45">
        <v>262</v>
      </c>
      <c r="VY3" s="45">
        <v>267</v>
      </c>
      <c r="VZ3" s="45">
        <v>267</v>
      </c>
      <c r="WA3" s="45">
        <v>268</v>
      </c>
      <c r="WB3" s="45">
        <v>268</v>
      </c>
      <c r="WC3" s="45">
        <v>266</v>
      </c>
      <c r="WD3" s="45">
        <v>272</v>
      </c>
      <c r="WE3" s="45">
        <v>270</v>
      </c>
      <c r="WF3" s="45">
        <v>271</v>
      </c>
      <c r="WG3" s="45">
        <v>268</v>
      </c>
      <c r="WH3" s="45">
        <v>260</v>
      </c>
      <c r="WI3" s="45">
        <v>258</v>
      </c>
      <c r="WJ3" s="45">
        <v>263</v>
      </c>
      <c r="WK3" s="45">
        <v>260</v>
      </c>
      <c r="WL3" s="45">
        <v>259</v>
      </c>
      <c r="WM3" s="45">
        <v>257</v>
      </c>
      <c r="WN3" s="45">
        <v>256</v>
      </c>
      <c r="WO3" s="45">
        <v>252</v>
      </c>
      <c r="WP3" s="45">
        <v>259</v>
      </c>
      <c r="WQ3" s="45">
        <v>257</v>
      </c>
      <c r="WR3" s="45">
        <v>257</v>
      </c>
      <c r="WS3" s="45">
        <v>259</v>
      </c>
      <c r="WT3" s="45">
        <v>253</v>
      </c>
      <c r="WU3" s="45">
        <v>250</v>
      </c>
      <c r="WV3" s="45">
        <v>252</v>
      </c>
      <c r="WW3" s="45">
        <v>249</v>
      </c>
      <c r="WX3" s="45">
        <v>247</v>
      </c>
      <c r="WY3" s="45">
        <v>256</v>
      </c>
      <c r="WZ3" s="45">
        <v>297</v>
      </c>
      <c r="XA3" s="45">
        <v>280</v>
      </c>
      <c r="XB3" s="45">
        <v>286</v>
      </c>
      <c r="XC3" s="45">
        <v>279</v>
      </c>
      <c r="XD3" s="45">
        <v>278</v>
      </c>
      <c r="XE3" s="45">
        <v>282</v>
      </c>
      <c r="XF3" s="45">
        <v>280</v>
      </c>
      <c r="XG3" s="45">
        <v>280</v>
      </c>
      <c r="XH3" s="45">
        <v>281</v>
      </c>
      <c r="XI3" s="45">
        <v>282</v>
      </c>
      <c r="XJ3" s="45">
        <v>282</v>
      </c>
      <c r="XK3" s="45">
        <v>281</v>
      </c>
      <c r="XL3" s="45">
        <v>281</v>
      </c>
      <c r="XM3" s="45">
        <v>283</v>
      </c>
      <c r="XN3" s="45">
        <v>285</v>
      </c>
      <c r="XO3" s="45">
        <v>283</v>
      </c>
      <c r="XP3" s="45">
        <v>282</v>
      </c>
      <c r="XQ3" s="45">
        <v>283</v>
      </c>
      <c r="XR3" s="45">
        <v>280</v>
      </c>
      <c r="XS3" s="45">
        <v>279</v>
      </c>
      <c r="XT3" s="45">
        <v>283</v>
      </c>
      <c r="XU3" s="45">
        <v>284</v>
      </c>
      <c r="XV3" s="45">
        <v>285</v>
      </c>
      <c r="XW3" s="45">
        <v>294</v>
      </c>
      <c r="XX3" s="45">
        <v>297</v>
      </c>
      <c r="XY3" s="45">
        <v>294</v>
      </c>
      <c r="XZ3" s="45">
        <v>290</v>
      </c>
      <c r="YA3" s="45">
        <v>286</v>
      </c>
      <c r="YB3" s="45">
        <v>293</v>
      </c>
      <c r="YC3" s="45">
        <v>285</v>
      </c>
      <c r="YD3" s="45">
        <v>288</v>
      </c>
      <c r="YE3" s="45">
        <v>284</v>
      </c>
      <c r="YF3" s="45">
        <v>281</v>
      </c>
      <c r="YG3" s="45">
        <v>281</v>
      </c>
      <c r="YH3" s="45">
        <v>286</v>
      </c>
      <c r="YI3" s="45">
        <v>291</v>
      </c>
      <c r="YJ3" s="45">
        <v>287</v>
      </c>
      <c r="YK3" s="45">
        <v>281</v>
      </c>
      <c r="YL3" s="45">
        <v>278</v>
      </c>
      <c r="YM3" s="45">
        <v>274</v>
      </c>
      <c r="YN3" s="45">
        <v>273</v>
      </c>
      <c r="YO3" s="45">
        <v>270</v>
      </c>
      <c r="YP3" s="45">
        <v>270</v>
      </c>
      <c r="YQ3" s="45">
        <v>269</v>
      </c>
      <c r="YR3" s="45">
        <v>268</v>
      </c>
      <c r="YS3" s="45">
        <v>263</v>
      </c>
      <c r="YT3" s="45">
        <v>260</v>
      </c>
      <c r="YU3" s="45">
        <v>266</v>
      </c>
      <c r="YV3" s="45">
        <v>266</v>
      </c>
      <c r="YW3" s="45">
        <v>265</v>
      </c>
      <c r="YX3" s="45">
        <v>263</v>
      </c>
      <c r="YY3" s="45">
        <v>266</v>
      </c>
      <c r="YZ3" s="45">
        <v>263</v>
      </c>
      <c r="ZA3" s="45">
        <v>262</v>
      </c>
      <c r="ZB3" s="45">
        <v>263</v>
      </c>
      <c r="ZC3" s="45">
        <v>259</v>
      </c>
      <c r="ZD3" s="45">
        <v>257</v>
      </c>
      <c r="ZE3" s="45">
        <v>258</v>
      </c>
      <c r="ZF3" s="45">
        <v>256</v>
      </c>
      <c r="ZG3" s="45">
        <v>263</v>
      </c>
      <c r="ZH3" s="45">
        <v>274</v>
      </c>
      <c r="ZI3" s="45">
        <v>274</v>
      </c>
      <c r="ZJ3" s="45">
        <v>269</v>
      </c>
      <c r="ZK3" s="45">
        <v>263</v>
      </c>
      <c r="ZL3" s="45">
        <v>264</v>
      </c>
      <c r="ZM3" s="45">
        <v>272</v>
      </c>
      <c r="ZN3" s="45">
        <v>270</v>
      </c>
      <c r="ZO3" s="45">
        <v>272</v>
      </c>
      <c r="ZP3" s="45">
        <v>269</v>
      </c>
      <c r="ZQ3" s="45">
        <v>268</v>
      </c>
      <c r="ZR3" s="45">
        <v>264</v>
      </c>
      <c r="ZS3" s="45">
        <v>264</v>
      </c>
      <c r="ZT3" s="45">
        <v>266</v>
      </c>
      <c r="ZU3" s="45">
        <v>268</v>
      </c>
      <c r="ZV3" s="45">
        <v>265</v>
      </c>
      <c r="ZW3" s="45">
        <v>265</v>
      </c>
      <c r="ZX3" s="45">
        <v>259</v>
      </c>
      <c r="ZY3" s="45">
        <v>259</v>
      </c>
      <c r="ZZ3" s="45">
        <v>263</v>
      </c>
      <c r="AAA3" s="45">
        <v>260</v>
      </c>
      <c r="AAB3" s="45">
        <v>259</v>
      </c>
      <c r="AAC3" s="45">
        <v>258</v>
      </c>
      <c r="AAD3" s="45">
        <v>253</v>
      </c>
      <c r="AAE3" s="45">
        <v>254</v>
      </c>
      <c r="AAF3" s="45">
        <v>250</v>
      </c>
      <c r="AAG3" s="45">
        <v>249</v>
      </c>
      <c r="AAH3" s="45">
        <v>249</v>
      </c>
      <c r="AAI3" s="45">
        <v>245</v>
      </c>
      <c r="AAJ3" s="45">
        <v>244</v>
      </c>
      <c r="AAK3" s="45">
        <v>246</v>
      </c>
      <c r="AAL3" s="45">
        <v>248</v>
      </c>
      <c r="AAM3" s="45">
        <v>246</v>
      </c>
      <c r="AAN3" s="45">
        <v>249</v>
      </c>
      <c r="AAO3" s="45">
        <v>248</v>
      </c>
      <c r="AAP3" s="45">
        <v>248</v>
      </c>
      <c r="AAQ3" s="45">
        <v>245</v>
      </c>
      <c r="AAR3" s="45">
        <v>240</v>
      </c>
      <c r="AAS3" s="45">
        <v>240</v>
      </c>
      <c r="AAT3" s="45">
        <v>239</v>
      </c>
      <c r="AAU3" s="45">
        <v>238</v>
      </c>
      <c r="AAV3" s="45">
        <v>235</v>
      </c>
      <c r="AAW3" s="45">
        <v>237</v>
      </c>
      <c r="AAX3" s="45">
        <v>237</v>
      </c>
      <c r="AAY3" s="45">
        <v>241</v>
      </c>
      <c r="AAZ3" s="45">
        <v>240</v>
      </c>
      <c r="ABA3" s="45">
        <v>239</v>
      </c>
      <c r="ABB3" s="45">
        <v>238</v>
      </c>
      <c r="ABC3" s="45">
        <v>236</v>
      </c>
      <c r="ABD3" s="45">
        <v>234</v>
      </c>
      <c r="ABE3" s="45">
        <v>230</v>
      </c>
      <c r="ABF3" s="45">
        <v>230</v>
      </c>
      <c r="ABG3" s="45">
        <v>227</v>
      </c>
      <c r="ABH3" s="45">
        <v>228</v>
      </c>
      <c r="ABI3" s="45">
        <v>229</v>
      </c>
      <c r="ABJ3" s="45">
        <v>229</v>
      </c>
      <c r="ABK3" s="45">
        <v>235</v>
      </c>
      <c r="ABL3" s="45">
        <v>233</v>
      </c>
      <c r="ABM3" s="45">
        <v>233</v>
      </c>
      <c r="ABN3" s="45">
        <v>237</v>
      </c>
      <c r="ABO3" s="45">
        <v>237</v>
      </c>
      <c r="ABP3" s="45">
        <v>238</v>
      </c>
      <c r="ABQ3" s="45">
        <v>242</v>
      </c>
      <c r="ABR3" s="45">
        <v>241</v>
      </c>
      <c r="ABS3" s="45">
        <v>247</v>
      </c>
      <c r="ABT3" s="45">
        <v>247</v>
      </c>
      <c r="ABU3" s="45">
        <v>249</v>
      </c>
      <c r="ABV3" s="45">
        <v>246</v>
      </c>
      <c r="ABW3" s="45">
        <v>245</v>
      </c>
      <c r="ABX3" s="45">
        <v>249</v>
      </c>
      <c r="ABY3" s="45">
        <v>253</v>
      </c>
      <c r="ABZ3" s="45">
        <v>245</v>
      </c>
      <c r="ACA3" s="45">
        <v>241</v>
      </c>
      <c r="ACB3" s="45">
        <v>242</v>
      </c>
      <c r="ACC3" s="45">
        <v>240</v>
      </c>
      <c r="ACD3" s="45">
        <v>239</v>
      </c>
      <c r="ACE3" s="45">
        <v>239</v>
      </c>
      <c r="ACF3" s="45">
        <v>237</v>
      </c>
      <c r="ACG3" s="45">
        <v>236</v>
      </c>
      <c r="ACH3" s="45">
        <v>233</v>
      </c>
      <c r="ACI3" s="45">
        <v>233</v>
      </c>
      <c r="ACJ3" s="45">
        <v>234</v>
      </c>
      <c r="ACK3" s="45">
        <v>238</v>
      </c>
      <c r="ACL3" s="45">
        <v>236</v>
      </c>
      <c r="ACM3" s="45">
        <v>229</v>
      </c>
      <c r="ACN3" s="45">
        <v>232</v>
      </c>
      <c r="ACO3" s="45">
        <v>235</v>
      </c>
      <c r="ACP3" s="45">
        <v>233</v>
      </c>
      <c r="ACQ3" s="45">
        <v>232</v>
      </c>
      <c r="ACR3" s="45">
        <v>232</v>
      </c>
      <c r="ACS3" s="45">
        <v>236</v>
      </c>
      <c r="ACT3" s="45">
        <v>238</v>
      </c>
      <c r="ACU3" s="45">
        <v>236</v>
      </c>
      <c r="ACV3" s="45">
        <v>231</v>
      </c>
      <c r="ACW3" s="45">
        <v>228</v>
      </c>
      <c r="ACX3" s="45">
        <v>224</v>
      </c>
      <c r="ACY3" s="45">
        <v>226</v>
      </c>
      <c r="ACZ3" s="45">
        <v>228</v>
      </c>
      <c r="ADA3" s="45">
        <v>228</v>
      </c>
      <c r="ADB3" s="45">
        <v>229</v>
      </c>
      <c r="ADC3" s="45">
        <v>232</v>
      </c>
      <c r="ADD3" s="45">
        <v>231</v>
      </c>
      <c r="ADE3" s="45">
        <v>232</v>
      </c>
      <c r="ADF3" s="45">
        <v>232</v>
      </c>
      <c r="ADG3" s="45">
        <v>227</v>
      </c>
      <c r="ADH3" s="45">
        <v>221</v>
      </c>
      <c r="ADI3" s="45">
        <v>217</v>
      </c>
      <c r="ADJ3" s="45">
        <v>214</v>
      </c>
      <c r="ADK3" s="45">
        <v>215</v>
      </c>
      <c r="ADL3" s="45">
        <v>211</v>
      </c>
      <c r="ADM3" s="45">
        <v>214</v>
      </c>
      <c r="ADN3" s="45">
        <v>214</v>
      </c>
      <c r="ADO3" s="45">
        <v>216</v>
      </c>
      <c r="ADP3" s="45">
        <v>216</v>
      </c>
      <c r="ADQ3" s="45">
        <v>218</v>
      </c>
      <c r="ADR3" s="45">
        <v>218</v>
      </c>
      <c r="ADS3" s="45">
        <v>221</v>
      </c>
      <c r="ADT3" s="45">
        <v>222</v>
      </c>
      <c r="ADU3" s="45">
        <v>222</v>
      </c>
      <c r="ADV3" s="45">
        <v>223</v>
      </c>
      <c r="ADW3" s="45">
        <v>217</v>
      </c>
      <c r="ADX3" s="45">
        <v>216</v>
      </c>
      <c r="ADY3" s="45">
        <v>213</v>
      </c>
      <c r="ADZ3" s="45">
        <v>215</v>
      </c>
      <c r="AEA3" s="45">
        <v>214</v>
      </c>
      <c r="AEB3" s="45">
        <v>217</v>
      </c>
      <c r="AEC3" s="45">
        <v>217</v>
      </c>
      <c r="AED3" s="45">
        <v>219</v>
      </c>
      <c r="AEE3" s="45">
        <v>233</v>
      </c>
      <c r="AEF3" s="45">
        <v>226</v>
      </c>
      <c r="AEG3" s="45">
        <v>217</v>
      </c>
      <c r="AEH3" s="45">
        <v>230</v>
      </c>
      <c r="AEI3" s="45">
        <v>246</v>
      </c>
      <c r="AEJ3" s="45">
        <v>236</v>
      </c>
      <c r="AEK3" s="45">
        <v>245</v>
      </c>
      <c r="AEL3" s="45">
        <v>239</v>
      </c>
      <c r="AEM3" s="45">
        <v>224</v>
      </c>
      <c r="AEN3" s="45">
        <v>218</v>
      </c>
      <c r="AEO3" s="45">
        <v>218</v>
      </c>
      <c r="AEP3" s="45">
        <v>225</v>
      </c>
      <c r="AEQ3" s="45">
        <v>223</v>
      </c>
      <c r="AER3" s="45">
        <v>228</v>
      </c>
      <c r="AES3" s="45">
        <v>227</v>
      </c>
      <c r="AET3" s="45">
        <v>221</v>
      </c>
      <c r="AEU3" s="45">
        <v>219</v>
      </c>
      <c r="AEV3" s="45">
        <v>226</v>
      </c>
      <c r="AEW3" s="45">
        <v>232</v>
      </c>
      <c r="AEX3" s="45">
        <v>229</v>
      </c>
      <c r="AEY3" s="45">
        <v>226</v>
      </c>
      <c r="AEZ3" s="45">
        <v>225</v>
      </c>
      <c r="AFA3" s="45">
        <v>228</v>
      </c>
      <c r="AFB3" s="45">
        <v>231</v>
      </c>
      <c r="AFC3" s="45">
        <v>224</v>
      </c>
      <c r="AFD3" s="45">
        <v>225</v>
      </c>
      <c r="AFE3" s="45">
        <v>232</v>
      </c>
      <c r="AFF3" s="45">
        <v>234</v>
      </c>
      <c r="AFG3" s="45">
        <v>236</v>
      </c>
      <c r="AFH3" s="45">
        <v>233</v>
      </c>
      <c r="AFI3" s="45">
        <v>237</v>
      </c>
      <c r="AFJ3" s="45">
        <v>236</v>
      </c>
      <c r="AFK3" s="45">
        <v>235</v>
      </c>
      <c r="AFL3" s="45">
        <v>240</v>
      </c>
      <c r="AFM3" s="45">
        <v>242</v>
      </c>
      <c r="AFN3" s="45">
        <v>239</v>
      </c>
      <c r="AFO3" s="45">
        <v>241</v>
      </c>
      <c r="AFP3" s="45">
        <v>240</v>
      </c>
      <c r="AFQ3" s="45">
        <v>238</v>
      </c>
      <c r="AFR3" s="45">
        <v>238</v>
      </c>
      <c r="AFS3" s="45">
        <v>241</v>
      </c>
      <c r="AFT3" s="45">
        <v>234</v>
      </c>
      <c r="AFU3" s="45">
        <v>234</v>
      </c>
      <c r="AFV3" s="45">
        <v>229</v>
      </c>
      <c r="AFW3" s="45">
        <v>237</v>
      </c>
      <c r="AFX3" s="45">
        <v>237</v>
      </c>
      <c r="AFY3" s="45">
        <v>235</v>
      </c>
      <c r="AFZ3" s="45">
        <v>235</v>
      </c>
      <c r="AGA3" s="45">
        <v>233</v>
      </c>
      <c r="AGB3" s="45">
        <v>233</v>
      </c>
      <c r="AGC3" s="45">
        <v>236</v>
      </c>
      <c r="AGD3" s="45">
        <v>236</v>
      </c>
      <c r="AGE3" s="45">
        <v>231</v>
      </c>
      <c r="AGF3" s="45">
        <v>233</v>
      </c>
      <c r="AGG3" s="45">
        <v>232</v>
      </c>
      <c r="AGH3" s="45">
        <v>231</v>
      </c>
      <c r="AGI3" s="45">
        <v>231</v>
      </c>
      <c r="AGJ3" s="45">
        <v>231</v>
      </c>
      <c r="AGK3" s="45">
        <v>232</v>
      </c>
      <c r="AGL3" s="45">
        <v>237</v>
      </c>
      <c r="AGM3" s="45">
        <v>242</v>
      </c>
      <c r="AGN3" s="45">
        <v>242</v>
      </c>
      <c r="AGO3" s="45">
        <v>248</v>
      </c>
      <c r="AGP3" s="45">
        <v>255</v>
      </c>
      <c r="AGQ3" s="45">
        <v>253</v>
      </c>
      <c r="AGR3" s="45">
        <v>255</v>
      </c>
      <c r="AGS3" s="45">
        <v>262</v>
      </c>
      <c r="AGT3" s="45">
        <v>257</v>
      </c>
      <c r="AGU3" s="45">
        <v>246</v>
      </c>
      <c r="AGV3" s="45">
        <v>248</v>
      </c>
      <c r="AGW3" s="45">
        <v>247</v>
      </c>
      <c r="AGX3" s="45">
        <v>252</v>
      </c>
      <c r="AGY3" s="45">
        <v>249</v>
      </c>
      <c r="AGZ3" s="45">
        <v>254</v>
      </c>
      <c r="AHA3" s="45">
        <v>266</v>
      </c>
      <c r="AHB3" s="45">
        <v>264</v>
      </c>
      <c r="AHC3" s="45">
        <v>258</v>
      </c>
      <c r="AHD3" s="45">
        <v>259</v>
      </c>
      <c r="AHE3" s="45">
        <v>261</v>
      </c>
      <c r="AHF3" s="45">
        <v>264</v>
      </c>
      <c r="AHG3" s="45">
        <v>264</v>
      </c>
      <c r="AHH3" s="45">
        <v>290</v>
      </c>
      <c r="AHI3" s="45">
        <v>287</v>
      </c>
      <c r="AHJ3" s="45">
        <v>299</v>
      </c>
      <c r="AHK3" s="45">
        <v>301</v>
      </c>
      <c r="AHL3" s="45">
        <v>294</v>
      </c>
      <c r="AHM3" s="45">
        <v>297</v>
      </c>
      <c r="AHN3" s="45">
        <v>303</v>
      </c>
      <c r="AHO3" s="45">
        <v>321</v>
      </c>
      <c r="AHP3" s="45">
        <v>318</v>
      </c>
      <c r="AHQ3" s="45">
        <v>321</v>
      </c>
      <c r="AHR3" s="45">
        <v>325</v>
      </c>
      <c r="AHS3" s="45">
        <v>323</v>
      </c>
      <c r="AHT3" s="45">
        <v>326</v>
      </c>
      <c r="AHU3" s="45">
        <v>326</v>
      </c>
      <c r="AHV3" s="45">
        <v>335</v>
      </c>
      <c r="AHW3" s="45">
        <v>337</v>
      </c>
      <c r="AHX3" s="45">
        <v>326</v>
      </c>
      <c r="AHY3" s="45">
        <v>319</v>
      </c>
      <c r="AHZ3" s="45">
        <v>313</v>
      </c>
      <c r="AIA3" s="45">
        <v>318</v>
      </c>
      <c r="AIB3" s="45">
        <v>315</v>
      </c>
      <c r="AIC3" s="45">
        <v>326</v>
      </c>
      <c r="AID3" s="45">
        <v>325</v>
      </c>
      <c r="AIE3" s="45">
        <v>326</v>
      </c>
      <c r="AIF3" s="45">
        <v>325</v>
      </c>
      <c r="AIG3" s="45">
        <v>321</v>
      </c>
      <c r="AIH3" s="45">
        <v>321</v>
      </c>
      <c r="AII3" s="45">
        <v>313</v>
      </c>
      <c r="AIJ3" s="45">
        <v>307</v>
      </c>
      <c r="AIK3" s="45">
        <v>299</v>
      </c>
      <c r="AIL3" s="45">
        <v>292</v>
      </c>
      <c r="AIM3" s="45">
        <v>296</v>
      </c>
      <c r="AIN3" s="45">
        <v>294</v>
      </c>
      <c r="AIO3" s="45">
        <v>293</v>
      </c>
      <c r="AIP3" s="45">
        <v>291</v>
      </c>
      <c r="AIQ3" s="45">
        <v>290</v>
      </c>
      <c r="AIR3" s="45">
        <v>287</v>
      </c>
      <c r="AIS3" s="45">
        <v>292</v>
      </c>
      <c r="AIT3" s="45">
        <v>278</v>
      </c>
      <c r="AIU3" s="45">
        <v>273</v>
      </c>
      <c r="AIV3" s="45">
        <v>272</v>
      </c>
      <c r="AIW3" s="45">
        <v>268</v>
      </c>
      <c r="AIX3" s="45">
        <v>264</v>
      </c>
      <c r="AIY3" s="45">
        <v>260</v>
      </c>
      <c r="AIZ3" s="45">
        <v>262</v>
      </c>
      <c r="AJA3" s="45">
        <v>263</v>
      </c>
      <c r="AJB3" s="45">
        <v>266</v>
      </c>
      <c r="AJC3" s="45">
        <v>268</v>
      </c>
      <c r="AJD3" s="45">
        <v>265</v>
      </c>
      <c r="AJE3" s="45">
        <v>267</v>
      </c>
      <c r="AJF3" s="45">
        <v>270</v>
      </c>
      <c r="AJG3" s="45">
        <v>272</v>
      </c>
      <c r="AJH3" s="45">
        <v>279</v>
      </c>
      <c r="AJI3" s="45">
        <v>295</v>
      </c>
      <c r="AJJ3" s="45">
        <v>300</v>
      </c>
      <c r="AJK3" s="45">
        <v>294</v>
      </c>
      <c r="AJL3" s="45">
        <v>300</v>
      </c>
      <c r="AJM3" s="45">
        <v>296</v>
      </c>
      <c r="AJN3" s="45">
        <v>299</v>
      </c>
      <c r="AJO3" s="45">
        <v>302</v>
      </c>
      <c r="AJP3" s="45">
        <v>305</v>
      </c>
      <c r="AJQ3" s="45">
        <v>316</v>
      </c>
      <c r="AJR3" s="45">
        <v>325</v>
      </c>
      <c r="AJS3" s="45">
        <v>325</v>
      </c>
      <c r="AJT3" s="45">
        <v>322</v>
      </c>
      <c r="AJU3" s="45">
        <v>323</v>
      </c>
      <c r="AJV3" s="45">
        <v>328</v>
      </c>
      <c r="AJW3" s="45">
        <v>335</v>
      </c>
      <c r="AJX3" s="45">
        <v>337</v>
      </c>
      <c r="AJY3" s="45">
        <v>337</v>
      </c>
      <c r="AJZ3" s="45">
        <v>341</v>
      </c>
      <c r="AKA3" s="45">
        <v>332</v>
      </c>
      <c r="AKB3" s="45">
        <v>326</v>
      </c>
      <c r="AKC3" s="45">
        <v>317</v>
      </c>
      <c r="AKD3" s="45">
        <v>322</v>
      </c>
      <c r="AKE3" s="45">
        <v>328</v>
      </c>
      <c r="AKF3" s="45">
        <v>325</v>
      </c>
      <c r="AKG3" s="45">
        <v>326</v>
      </c>
      <c r="AKH3" s="45">
        <v>326</v>
      </c>
      <c r="AKI3" s="45">
        <v>329</v>
      </c>
      <c r="AKJ3" s="45">
        <v>327</v>
      </c>
      <c r="AKK3" s="45">
        <v>320</v>
      </c>
      <c r="AKL3" s="45">
        <v>304</v>
      </c>
      <c r="AKM3" s="45">
        <v>284</v>
      </c>
      <c r="AKN3" s="45">
        <v>289</v>
      </c>
      <c r="AKO3" s="45">
        <v>290</v>
      </c>
      <c r="AKP3" s="45">
        <v>289</v>
      </c>
      <c r="AKQ3" s="45">
        <v>287</v>
      </c>
      <c r="AKR3" s="45">
        <v>289</v>
      </c>
      <c r="AKS3" s="45">
        <v>291</v>
      </c>
      <c r="AKT3" s="45">
        <v>281</v>
      </c>
      <c r="AKU3" s="45">
        <v>268</v>
      </c>
      <c r="AKV3" s="45">
        <v>274</v>
      </c>
      <c r="AKW3" s="45">
        <v>268</v>
      </c>
      <c r="AKX3" s="45">
        <v>268</v>
      </c>
      <c r="AKY3" s="45">
        <v>256</v>
      </c>
      <c r="AKZ3" s="45">
        <v>264</v>
      </c>
      <c r="ALA3" s="45">
        <v>268</v>
      </c>
      <c r="ALB3" s="45">
        <v>261</v>
      </c>
      <c r="ALC3" s="45">
        <v>257</v>
      </c>
      <c r="ALD3" s="45">
        <v>253</v>
      </c>
      <c r="ALE3" s="45">
        <v>251</v>
      </c>
      <c r="ALF3" s="45">
        <v>260</v>
      </c>
      <c r="ALG3" s="45">
        <v>258</v>
      </c>
      <c r="ALH3" s="45">
        <v>256</v>
      </c>
      <c r="ALI3" s="45">
        <v>256</v>
      </c>
      <c r="ALJ3" s="45">
        <v>264</v>
      </c>
      <c r="ALK3" s="45">
        <v>260</v>
      </c>
      <c r="ALL3" s="45">
        <v>262</v>
      </c>
      <c r="ALM3" s="45">
        <v>262</v>
      </c>
      <c r="ALN3" s="45">
        <v>259</v>
      </c>
      <c r="ALO3" s="45">
        <v>256</v>
      </c>
      <c r="ALP3" s="45">
        <v>251</v>
      </c>
      <c r="ALQ3" s="45">
        <v>244</v>
      </c>
      <c r="ALR3" s="45">
        <v>243</v>
      </c>
      <c r="ALS3" s="45">
        <v>245</v>
      </c>
      <c r="ALT3" s="45">
        <v>243</v>
      </c>
      <c r="ALU3" s="45">
        <v>245</v>
      </c>
      <c r="ALV3" s="45">
        <v>250</v>
      </c>
      <c r="ALW3" s="45">
        <v>250</v>
      </c>
      <c r="ALX3" s="45">
        <v>257</v>
      </c>
      <c r="ALY3" s="45">
        <v>258</v>
      </c>
      <c r="ALZ3" s="45">
        <v>256</v>
      </c>
      <c r="AMA3" s="45">
        <v>259</v>
      </c>
      <c r="AMB3" s="45">
        <v>262</v>
      </c>
      <c r="AMC3" s="45">
        <v>268</v>
      </c>
      <c r="AMD3" s="45">
        <v>266</v>
      </c>
      <c r="AME3" s="45">
        <v>266</v>
      </c>
      <c r="AMF3" s="45">
        <v>269</v>
      </c>
      <c r="AMG3" s="45">
        <v>271</v>
      </c>
      <c r="AMH3" s="45">
        <v>275</v>
      </c>
      <c r="AMI3" s="45">
        <v>267</v>
      </c>
      <c r="AMJ3" s="45">
        <v>267</v>
      </c>
      <c r="AMK3" s="45">
        <v>265</v>
      </c>
      <c r="AML3" s="45">
        <v>263</v>
      </c>
      <c r="AMM3" s="45">
        <v>268</v>
      </c>
      <c r="AMN3" s="45">
        <v>268</v>
      </c>
      <c r="AMO3" s="45">
        <v>273</v>
      </c>
      <c r="AMP3" s="45">
        <v>270</v>
      </c>
      <c r="AMQ3" s="45">
        <v>271</v>
      </c>
      <c r="AMR3" s="45">
        <v>266</v>
      </c>
      <c r="AMS3" s="45">
        <v>257</v>
      </c>
      <c r="AMT3" s="45">
        <v>255</v>
      </c>
      <c r="AMU3" s="45">
        <v>257</v>
      </c>
      <c r="AMV3" s="45">
        <v>257</v>
      </c>
      <c r="AMW3" s="45">
        <v>261</v>
      </c>
      <c r="AMX3" s="45">
        <v>267</v>
      </c>
      <c r="AMY3" s="45">
        <v>265</v>
      </c>
      <c r="AMZ3" s="45">
        <v>269</v>
      </c>
      <c r="ANA3" s="45">
        <v>273</v>
      </c>
      <c r="ANB3" s="45">
        <v>273</v>
      </c>
      <c r="ANC3" s="45">
        <v>269</v>
      </c>
      <c r="AND3" s="45">
        <v>270</v>
      </c>
      <c r="ANE3" s="45">
        <v>269</v>
      </c>
      <c r="ANF3" s="45">
        <v>273</v>
      </c>
      <c r="ANG3" s="45">
        <v>273</v>
      </c>
      <c r="ANH3" s="45">
        <v>272</v>
      </c>
      <c r="ANI3" s="45">
        <v>277</v>
      </c>
      <c r="ANJ3" s="45">
        <v>262</v>
      </c>
      <c r="ANK3" s="45">
        <v>254</v>
      </c>
      <c r="ANL3" s="45">
        <v>252</v>
      </c>
      <c r="ANM3" s="45">
        <v>247</v>
      </c>
      <c r="ANN3" s="45">
        <v>251</v>
      </c>
      <c r="ANO3" s="45">
        <v>255</v>
      </c>
      <c r="ANP3" s="45">
        <v>255</v>
      </c>
      <c r="ANQ3" s="45">
        <v>253</v>
      </c>
      <c r="ANR3" s="45">
        <v>251</v>
      </c>
      <c r="ANS3" s="45">
        <v>251</v>
      </c>
      <c r="ANT3" s="45">
        <v>242</v>
      </c>
      <c r="ANU3" s="45">
        <v>242</v>
      </c>
      <c r="ANV3" s="45">
        <v>247</v>
      </c>
      <c r="ANW3" s="45">
        <v>242</v>
      </c>
      <c r="ANX3" s="45">
        <v>241</v>
      </c>
      <c r="ANY3" s="45">
        <v>235</v>
      </c>
      <c r="ANZ3" s="45">
        <v>236</v>
      </c>
      <c r="AOA3" s="45">
        <v>239</v>
      </c>
      <c r="AOB3" s="45">
        <v>236</v>
      </c>
      <c r="AOC3" s="45">
        <v>235</v>
      </c>
      <c r="AOD3" s="45">
        <v>234</v>
      </c>
      <c r="AOE3" s="45">
        <v>231</v>
      </c>
      <c r="AOF3" s="45">
        <v>229</v>
      </c>
      <c r="AOG3" s="45">
        <v>236</v>
      </c>
      <c r="AOH3" s="45">
        <v>242</v>
      </c>
      <c r="AOI3" s="45">
        <v>245</v>
      </c>
      <c r="AOJ3" s="45">
        <v>245</v>
      </c>
      <c r="AOK3" s="45">
        <v>239</v>
      </c>
      <c r="AOL3" s="45">
        <v>237</v>
      </c>
      <c r="AOM3" s="45">
        <v>236</v>
      </c>
      <c r="AON3" s="45">
        <v>235</v>
      </c>
      <c r="AOO3" s="45">
        <v>235</v>
      </c>
      <c r="AOP3" s="45">
        <v>236</v>
      </c>
      <c r="AOQ3" s="45">
        <v>236</v>
      </c>
      <c r="AOR3" s="45">
        <v>236</v>
      </c>
      <c r="AOS3" s="45">
        <v>235</v>
      </c>
      <c r="AOT3" s="45">
        <v>234</v>
      </c>
      <c r="AOU3" s="45">
        <v>234</v>
      </c>
      <c r="AOV3" s="45">
        <v>231</v>
      </c>
      <c r="AOW3" s="45">
        <v>230</v>
      </c>
      <c r="AOX3" s="45">
        <v>230</v>
      </c>
      <c r="AOY3" s="45">
        <v>234</v>
      </c>
      <c r="AOZ3" s="45">
        <v>236</v>
      </c>
      <c r="APA3" s="45">
        <v>239</v>
      </c>
      <c r="APB3" s="45">
        <v>243</v>
      </c>
      <c r="APC3" s="45">
        <v>246</v>
      </c>
      <c r="APD3" s="45">
        <v>238</v>
      </c>
      <c r="APE3" s="45">
        <v>240</v>
      </c>
      <c r="APF3" s="45">
        <v>244</v>
      </c>
      <c r="APG3" s="45">
        <v>239</v>
      </c>
      <c r="APH3" s="45">
        <v>239</v>
      </c>
      <c r="API3" s="45">
        <v>236</v>
      </c>
      <c r="APJ3" s="45">
        <v>234</v>
      </c>
      <c r="APK3" s="45">
        <v>235</v>
      </c>
      <c r="APL3" s="45">
        <v>234</v>
      </c>
      <c r="APM3" s="45">
        <v>249</v>
      </c>
      <c r="APN3" s="45">
        <v>250</v>
      </c>
      <c r="APO3" s="45">
        <v>250</v>
      </c>
      <c r="APP3" s="45">
        <v>256</v>
      </c>
      <c r="APQ3" s="45">
        <v>252</v>
      </c>
      <c r="APR3" s="45">
        <v>248</v>
      </c>
      <c r="APS3" s="45">
        <v>243</v>
      </c>
      <c r="APT3" s="45">
        <v>247</v>
      </c>
      <c r="APU3" s="45">
        <v>243</v>
      </c>
      <c r="APV3" s="45">
        <v>244</v>
      </c>
      <c r="APW3" s="45">
        <v>246</v>
      </c>
      <c r="APX3" s="45">
        <v>244</v>
      </c>
      <c r="APY3" s="45">
        <v>244</v>
      </c>
      <c r="APZ3" s="45">
        <v>246</v>
      </c>
      <c r="AQA3" s="45">
        <v>246</v>
      </c>
      <c r="AQB3" s="45">
        <v>245</v>
      </c>
      <c r="AQC3" s="45">
        <v>247</v>
      </c>
      <c r="AQD3" s="45">
        <v>241</v>
      </c>
      <c r="AQE3" s="45">
        <v>242</v>
      </c>
      <c r="AQF3" s="45">
        <v>245</v>
      </c>
      <c r="AQG3" s="45">
        <v>245</v>
      </c>
      <c r="AQH3" s="45">
        <v>243</v>
      </c>
      <c r="AQI3" s="45">
        <v>241</v>
      </c>
      <c r="AQJ3" s="45">
        <v>245</v>
      </c>
      <c r="AQK3" s="45">
        <v>246</v>
      </c>
      <c r="AQL3" s="45">
        <v>245</v>
      </c>
      <c r="AQM3" s="45">
        <v>241</v>
      </c>
      <c r="AQN3" s="45">
        <v>245</v>
      </c>
      <c r="AQO3" s="45">
        <v>243</v>
      </c>
      <c r="AQP3" s="45">
        <v>243</v>
      </c>
      <c r="AQQ3" s="45">
        <v>241</v>
      </c>
      <c r="AQR3" s="45">
        <v>243</v>
      </c>
      <c r="AQS3" s="45">
        <v>248</v>
      </c>
      <c r="AQT3" s="45">
        <v>243</v>
      </c>
      <c r="AQU3" s="45">
        <v>246</v>
      </c>
      <c r="AQV3" s="45">
        <v>245</v>
      </c>
      <c r="AQW3" s="45">
        <v>252</v>
      </c>
      <c r="AQX3" s="45">
        <v>249</v>
      </c>
      <c r="AQY3" s="45">
        <v>252</v>
      </c>
      <c r="AQZ3" s="45">
        <v>253</v>
      </c>
      <c r="ARA3" s="45">
        <v>256</v>
      </c>
      <c r="ARB3" s="45">
        <v>252</v>
      </c>
      <c r="ARC3" s="45">
        <v>249</v>
      </c>
      <c r="ARD3" s="45">
        <v>250</v>
      </c>
      <c r="ARE3" s="45">
        <v>259</v>
      </c>
      <c r="ARF3" s="45">
        <v>257</v>
      </c>
      <c r="ARG3" s="45">
        <v>257</v>
      </c>
      <c r="ARH3" s="45">
        <v>259</v>
      </c>
      <c r="ARI3" s="45">
        <v>261</v>
      </c>
      <c r="ARJ3" s="45">
        <v>262</v>
      </c>
      <c r="ARK3" s="45">
        <v>267</v>
      </c>
      <c r="ARL3" s="45">
        <v>269</v>
      </c>
      <c r="ARM3" s="45">
        <v>255</v>
      </c>
      <c r="ARN3" s="45">
        <v>250</v>
      </c>
      <c r="ARO3" s="45">
        <v>249</v>
      </c>
      <c r="ARP3" s="45">
        <v>248</v>
      </c>
      <c r="ARQ3" s="45">
        <v>244</v>
      </c>
      <c r="ARR3" s="45">
        <v>242</v>
      </c>
      <c r="ARS3" s="45">
        <v>241</v>
      </c>
      <c r="ART3" s="45">
        <v>242</v>
      </c>
      <c r="ARU3" s="45">
        <v>244</v>
      </c>
      <c r="ARV3" s="45">
        <v>245</v>
      </c>
      <c r="ARW3" s="45">
        <v>241</v>
      </c>
      <c r="ARX3" s="45">
        <v>241</v>
      </c>
      <c r="ARY3" s="45">
        <v>232</v>
      </c>
      <c r="ARZ3" s="45">
        <v>230</v>
      </c>
      <c r="ASA3" s="45">
        <v>233</v>
      </c>
      <c r="ASB3" s="45">
        <v>237</v>
      </c>
      <c r="ASC3" s="45">
        <v>234</v>
      </c>
      <c r="ASD3" s="45">
        <v>236</v>
      </c>
      <c r="ASE3" s="45">
        <v>232</v>
      </c>
      <c r="ASF3" s="45">
        <v>226</v>
      </c>
      <c r="ASG3" s="45">
        <v>230</v>
      </c>
      <c r="ASH3" s="45">
        <v>230</v>
      </c>
      <c r="ASI3" s="45">
        <v>230</v>
      </c>
      <c r="ASJ3" s="45">
        <v>225</v>
      </c>
      <c r="ASK3" s="45">
        <v>224</v>
      </c>
      <c r="ASL3" s="45">
        <v>221</v>
      </c>
      <c r="ASM3" s="45">
        <v>216</v>
      </c>
      <c r="ASN3" s="45">
        <v>210</v>
      </c>
      <c r="ASO3" s="45">
        <v>209</v>
      </c>
      <c r="ASP3" s="45">
        <v>210</v>
      </c>
      <c r="ASQ3" s="45">
        <v>208</v>
      </c>
      <c r="ASR3" s="45">
        <v>213</v>
      </c>
      <c r="ASS3" s="45">
        <v>215</v>
      </c>
      <c r="AST3" s="45">
        <v>213</v>
      </c>
      <c r="ASU3" s="45">
        <v>209</v>
      </c>
      <c r="ASV3" s="45">
        <v>206</v>
      </c>
      <c r="ASW3" s="45">
        <v>206</v>
      </c>
      <c r="ASX3" s="45">
        <v>201</v>
      </c>
      <c r="ASY3" s="45">
        <v>201</v>
      </c>
      <c r="ASZ3" s="45">
        <v>201</v>
      </c>
      <c r="ATA3" s="45">
        <v>202</v>
      </c>
      <c r="ATB3" s="45">
        <v>206</v>
      </c>
      <c r="ATC3" s="45">
        <v>215</v>
      </c>
      <c r="ATD3" s="45">
        <v>215</v>
      </c>
      <c r="ATE3" s="45">
        <v>229</v>
      </c>
      <c r="ATF3" s="45">
        <v>227</v>
      </c>
      <c r="ATG3" s="45">
        <v>225</v>
      </c>
      <c r="ATH3" s="45">
        <v>223</v>
      </c>
      <c r="ATI3" s="45">
        <v>219</v>
      </c>
      <c r="ATJ3" s="45">
        <v>232</v>
      </c>
      <c r="ATK3" s="45">
        <v>229</v>
      </c>
      <c r="ATL3" s="45">
        <v>236</v>
      </c>
      <c r="ATM3" s="45">
        <v>244</v>
      </c>
      <c r="ATN3" s="45">
        <v>241</v>
      </c>
      <c r="ATO3" s="45">
        <v>236</v>
      </c>
      <c r="ATP3" s="45">
        <v>240</v>
      </c>
      <c r="ATQ3" s="45">
        <v>238</v>
      </c>
      <c r="ATR3" s="45">
        <v>233</v>
      </c>
      <c r="ATS3" s="45">
        <v>239</v>
      </c>
      <c r="ATT3" s="45">
        <v>238</v>
      </c>
      <c r="ATU3" s="45">
        <v>243</v>
      </c>
      <c r="ATV3" s="45">
        <v>245</v>
      </c>
      <c r="ATW3" s="45">
        <v>241</v>
      </c>
      <c r="ATX3" s="45">
        <v>241</v>
      </c>
      <c r="ATY3" s="45">
        <v>241</v>
      </c>
      <c r="ATZ3" s="45">
        <v>242</v>
      </c>
      <c r="AUA3" s="45">
        <v>240</v>
      </c>
      <c r="AUB3" s="45">
        <v>232</v>
      </c>
      <c r="AUC3" s="45">
        <v>233</v>
      </c>
      <c r="AUD3" s="45">
        <v>227</v>
      </c>
      <c r="AUE3" s="45">
        <v>222</v>
      </c>
      <c r="AUF3" s="45">
        <v>221</v>
      </c>
      <c r="AUG3" s="45">
        <v>215</v>
      </c>
      <c r="AUH3" s="45">
        <v>212</v>
      </c>
      <c r="AUI3" s="45">
        <v>216</v>
      </c>
      <c r="AUJ3" s="45">
        <v>219</v>
      </c>
      <c r="AUK3" s="45">
        <v>218</v>
      </c>
      <c r="AUL3" s="45">
        <v>219</v>
      </c>
      <c r="AUM3" s="45">
        <v>225</v>
      </c>
      <c r="AUN3" s="45">
        <v>227</v>
      </c>
      <c r="AUO3" s="45">
        <v>235</v>
      </c>
      <c r="AUP3" s="45">
        <v>232</v>
      </c>
      <c r="AUQ3" s="45">
        <v>235</v>
      </c>
      <c r="AUR3" s="45">
        <v>238</v>
      </c>
      <c r="AUS3" s="45">
        <v>239</v>
      </c>
      <c r="AUT3" s="45">
        <v>243</v>
      </c>
      <c r="AUU3" s="45">
        <v>251</v>
      </c>
      <c r="AUV3" s="45">
        <v>256</v>
      </c>
      <c r="AUW3" s="45">
        <v>256</v>
      </c>
      <c r="AUX3" s="45">
        <v>251</v>
      </c>
      <c r="AUY3" s="45">
        <v>254</v>
      </c>
      <c r="AUZ3" s="45">
        <v>247</v>
      </c>
      <c r="AVA3" s="45">
        <v>239</v>
      </c>
      <c r="AVB3" s="45">
        <v>232</v>
      </c>
      <c r="AVC3" s="45">
        <v>232</v>
      </c>
      <c r="AVD3" s="45">
        <v>229</v>
      </c>
      <c r="AVE3" s="45">
        <v>231</v>
      </c>
      <c r="AVF3" s="45">
        <v>230</v>
      </c>
      <c r="AVG3" s="45">
        <v>230</v>
      </c>
      <c r="AVH3" s="45">
        <v>226</v>
      </c>
      <c r="AVI3" s="45">
        <v>229</v>
      </c>
      <c r="AVJ3" s="45">
        <v>229</v>
      </c>
      <c r="AVK3" s="45">
        <v>227</v>
      </c>
      <c r="AVL3" s="45">
        <v>223</v>
      </c>
      <c r="AVM3" s="45">
        <v>219</v>
      </c>
      <c r="AVN3" s="45">
        <v>220</v>
      </c>
      <c r="AVO3" s="45">
        <v>229</v>
      </c>
      <c r="AVP3" s="45">
        <v>233</v>
      </c>
      <c r="AVQ3" s="45">
        <v>224</v>
      </c>
      <c r="AVR3" s="45">
        <v>222</v>
      </c>
      <c r="AVS3" s="45">
        <v>224</v>
      </c>
      <c r="AVT3" s="45">
        <v>227</v>
      </c>
      <c r="AVU3" s="45">
        <v>222</v>
      </c>
      <c r="AVV3" s="45">
        <v>221</v>
      </c>
      <c r="AVW3" s="45">
        <v>221</v>
      </c>
      <c r="AVX3" s="45">
        <v>224</v>
      </c>
      <c r="AVY3" s="45">
        <v>227</v>
      </c>
      <c r="AVZ3" s="45">
        <v>231</v>
      </c>
      <c r="AWA3" s="45">
        <v>230</v>
      </c>
      <c r="AWB3" s="45">
        <v>232</v>
      </c>
      <c r="AWC3" s="45">
        <v>238</v>
      </c>
      <c r="AWD3" s="45">
        <v>241</v>
      </c>
      <c r="AWE3" s="45">
        <v>237</v>
      </c>
      <c r="AWF3" s="45">
        <v>233</v>
      </c>
      <c r="AWG3" s="45">
        <v>234</v>
      </c>
      <c r="AWH3" s="45">
        <v>237</v>
      </c>
      <c r="AWI3" s="45">
        <v>236</v>
      </c>
      <c r="AWJ3" s="45">
        <v>236</v>
      </c>
      <c r="AWK3" s="45">
        <v>236</v>
      </c>
      <c r="AWL3" s="45">
        <v>238</v>
      </c>
      <c r="AWM3" s="45">
        <v>247</v>
      </c>
      <c r="AWN3" s="45">
        <v>238</v>
      </c>
      <c r="AWO3" s="45">
        <v>236</v>
      </c>
      <c r="AWP3" s="45">
        <v>229</v>
      </c>
      <c r="AWQ3" s="45">
        <v>229</v>
      </c>
      <c r="AWR3" s="45">
        <v>226</v>
      </c>
      <c r="AWS3" s="45">
        <v>228</v>
      </c>
      <c r="AWT3" s="45">
        <v>213</v>
      </c>
      <c r="AWU3" s="45">
        <v>216</v>
      </c>
      <c r="AWV3" s="45">
        <v>211</v>
      </c>
      <c r="AWW3" s="45">
        <v>209</v>
      </c>
      <c r="AWX3" s="45">
        <v>207</v>
      </c>
      <c r="AWY3" s="45">
        <v>211</v>
      </c>
      <c r="AWZ3" s="45">
        <v>213</v>
      </c>
      <c r="AXA3" s="45">
        <v>210</v>
      </c>
      <c r="AXB3" s="45">
        <v>213</v>
      </c>
      <c r="AXC3" s="45">
        <v>213</v>
      </c>
      <c r="AXD3" s="45">
        <v>213</v>
      </c>
      <c r="AXE3" s="45">
        <v>213</v>
      </c>
      <c r="AXF3" s="45">
        <v>213</v>
      </c>
      <c r="AXG3" s="45">
        <v>212</v>
      </c>
      <c r="AXH3" s="45">
        <v>212</v>
      </c>
      <c r="AXI3" s="45">
        <v>215</v>
      </c>
      <c r="AXJ3" s="45">
        <v>222</v>
      </c>
      <c r="AXK3" s="45">
        <v>220</v>
      </c>
      <c r="AXL3" s="45">
        <v>217</v>
      </c>
      <c r="AXM3" s="45">
        <v>213</v>
      </c>
      <c r="AXN3" s="45">
        <v>213</v>
      </c>
      <c r="AXO3" s="45">
        <v>211</v>
      </c>
      <c r="AXP3" s="45">
        <v>211</v>
      </c>
      <c r="AXQ3" s="45">
        <v>213</v>
      </c>
      <c r="AXR3" s="45">
        <v>215</v>
      </c>
      <c r="AXS3" s="45">
        <v>210</v>
      </c>
      <c r="AXT3" s="45">
        <v>208</v>
      </c>
      <c r="AXU3" s="45">
        <v>208</v>
      </c>
      <c r="AXV3" s="45">
        <v>212</v>
      </c>
      <c r="AXW3" s="45">
        <v>214</v>
      </c>
      <c r="AXX3" s="45">
        <v>218</v>
      </c>
      <c r="AXY3" s="45">
        <v>223</v>
      </c>
      <c r="AXZ3" s="45">
        <v>230</v>
      </c>
      <c r="AYA3" s="45">
        <v>225</v>
      </c>
      <c r="AYB3" s="45">
        <v>223</v>
      </c>
      <c r="AYC3" s="45">
        <v>223</v>
      </c>
      <c r="AYD3" s="45">
        <v>224</v>
      </c>
      <c r="AYE3" s="45">
        <v>224</v>
      </c>
      <c r="AYF3" s="45">
        <v>217</v>
      </c>
      <c r="AYG3" s="45">
        <v>212</v>
      </c>
      <c r="AYH3" s="45">
        <v>211</v>
      </c>
      <c r="AYI3" s="45">
        <v>215</v>
      </c>
      <c r="AYJ3" s="45">
        <v>215</v>
      </c>
      <c r="AYK3" s="45">
        <v>208</v>
      </c>
      <c r="AYL3" s="45">
        <v>201</v>
      </c>
      <c r="AYM3" s="45">
        <v>201</v>
      </c>
      <c r="AYN3" s="45">
        <v>195</v>
      </c>
      <c r="AYO3" s="45">
        <v>195</v>
      </c>
      <c r="AYP3" s="45">
        <v>197</v>
      </c>
      <c r="AYQ3" s="45">
        <v>187</v>
      </c>
      <c r="AYR3" s="45">
        <v>192</v>
      </c>
      <c r="AYS3" s="45">
        <v>200</v>
      </c>
      <c r="AYT3" s="45">
        <v>207</v>
      </c>
      <c r="AYU3" s="45">
        <v>212</v>
      </c>
      <c r="AYV3" s="45">
        <v>217</v>
      </c>
      <c r="AYW3" s="45">
        <v>232</v>
      </c>
      <c r="AYX3" s="45">
        <v>251</v>
      </c>
      <c r="AYY3" s="45">
        <v>246</v>
      </c>
      <c r="AYZ3" s="45">
        <v>239</v>
      </c>
      <c r="AZA3" s="45">
        <v>221</v>
      </c>
      <c r="AZB3" s="45">
        <v>239</v>
      </c>
      <c r="AZC3" s="45">
        <v>262</v>
      </c>
      <c r="AZD3" s="45">
        <v>312</v>
      </c>
      <c r="AZE3" s="45">
        <v>283</v>
      </c>
      <c r="AZF3" s="45">
        <v>301</v>
      </c>
      <c r="AZG3" s="45">
        <v>363</v>
      </c>
      <c r="AZH3" s="45">
        <v>333</v>
      </c>
      <c r="AZI3" s="45">
        <v>393</v>
      </c>
      <c r="AZJ3" s="45">
        <v>373</v>
      </c>
      <c r="AZK3" s="45">
        <v>436</v>
      </c>
      <c r="AZL3" s="45">
        <v>462</v>
      </c>
      <c r="AZM3" s="45">
        <v>455</v>
      </c>
      <c r="AZN3" s="45">
        <v>477</v>
      </c>
      <c r="AZO3" s="45">
        <v>430</v>
      </c>
      <c r="AZP3" s="45">
        <v>375</v>
      </c>
      <c r="AZQ3" s="45">
        <v>350</v>
      </c>
      <c r="AZR3" s="45">
        <v>380</v>
      </c>
      <c r="AZS3" s="45">
        <v>397</v>
      </c>
      <c r="AZT3" s="45">
        <v>389</v>
      </c>
      <c r="AZU3" s="45">
        <v>417</v>
      </c>
      <c r="AZV3" s="45">
        <v>429</v>
      </c>
      <c r="AZW3" s="45">
        <v>446</v>
      </c>
      <c r="AZX3" s="45">
        <v>438</v>
      </c>
      <c r="AZY3" s="45">
        <v>419</v>
      </c>
      <c r="AZZ3" s="45">
        <v>415</v>
      </c>
      <c r="BAA3" t="s">
        <v>2012</v>
      </c>
      <c r="BAB3" s="45">
        <v>392</v>
      </c>
      <c r="BAC3" s="45">
        <v>376</v>
      </c>
      <c r="BAD3" s="45">
        <v>366</v>
      </c>
      <c r="BAE3" s="45">
        <v>395</v>
      </c>
      <c r="BAF3" s="45">
        <v>400</v>
      </c>
      <c r="BAG3" s="45">
        <v>397</v>
      </c>
      <c r="BAH3" s="45">
        <v>401</v>
      </c>
      <c r="BAI3" s="45">
        <v>419</v>
      </c>
      <c r="BAJ3" s="45">
        <v>424</v>
      </c>
      <c r="BAK3" s="45">
        <v>438</v>
      </c>
      <c r="BAL3" s="45">
        <v>467</v>
      </c>
      <c r="BAM3" s="45">
        <v>470</v>
      </c>
      <c r="BAN3" s="45">
        <v>466</v>
      </c>
      <c r="BAO3" s="45">
        <v>442</v>
      </c>
      <c r="BAP3" s="45">
        <v>420</v>
      </c>
      <c r="BAQ3" t="s">
        <v>2012</v>
      </c>
      <c r="BAR3" s="45">
        <v>424</v>
      </c>
      <c r="BAS3" s="45">
        <v>421</v>
      </c>
      <c r="BAT3" s="45">
        <v>427</v>
      </c>
      <c r="BAU3" s="45">
        <v>430</v>
      </c>
      <c r="BAV3" s="45">
        <v>417</v>
      </c>
      <c r="BAW3" s="45">
        <v>413</v>
      </c>
      <c r="BAX3" s="45">
        <v>418</v>
      </c>
      <c r="BAY3" s="45">
        <v>436</v>
      </c>
      <c r="BAZ3" s="45">
        <v>447</v>
      </c>
      <c r="BBA3" s="45">
        <v>448</v>
      </c>
      <c r="BBB3" s="45">
        <v>424</v>
      </c>
      <c r="BBC3" s="45">
        <v>426</v>
      </c>
      <c r="BBD3" s="45">
        <v>417</v>
      </c>
      <c r="BBE3" s="45">
        <v>402</v>
      </c>
      <c r="BBF3" s="45">
        <v>403</v>
      </c>
      <c r="BBG3" s="45">
        <v>403</v>
      </c>
      <c r="BBH3" s="45">
        <v>385</v>
      </c>
      <c r="BBI3" s="45">
        <v>381</v>
      </c>
      <c r="BBJ3" s="45">
        <v>376</v>
      </c>
      <c r="BBK3" s="45">
        <v>388</v>
      </c>
      <c r="BBL3" s="45">
        <v>382</v>
      </c>
      <c r="BBM3" s="45">
        <v>372</v>
      </c>
      <c r="BBN3" s="45">
        <v>349</v>
      </c>
      <c r="BBO3" s="45">
        <v>345</v>
      </c>
      <c r="BBP3" s="45">
        <v>331</v>
      </c>
      <c r="BBQ3" s="45">
        <v>329</v>
      </c>
      <c r="BBR3" s="45">
        <v>341</v>
      </c>
      <c r="BBS3" s="45">
        <v>351</v>
      </c>
      <c r="BBT3" s="45">
        <v>384</v>
      </c>
      <c r="BBU3" s="45">
        <v>379</v>
      </c>
      <c r="BBV3" s="45">
        <v>383</v>
      </c>
      <c r="BBW3" s="45">
        <v>363</v>
      </c>
      <c r="BBX3" s="45">
        <v>370</v>
      </c>
      <c r="BBY3" s="45">
        <v>376</v>
      </c>
      <c r="BBZ3" s="45">
        <v>372</v>
      </c>
      <c r="BCA3" s="45">
        <v>370</v>
      </c>
      <c r="BCB3" s="45">
        <v>363</v>
      </c>
      <c r="BCC3" s="45">
        <v>371</v>
      </c>
      <c r="BCD3" s="45">
        <v>373</v>
      </c>
      <c r="BCE3" s="45">
        <v>379</v>
      </c>
      <c r="BCF3" s="45">
        <v>379</v>
      </c>
      <c r="BCG3" s="45">
        <v>373</v>
      </c>
      <c r="BCH3" s="45">
        <v>365</v>
      </c>
      <c r="BCI3" s="45">
        <v>359</v>
      </c>
      <c r="BCJ3" s="45">
        <v>359</v>
      </c>
      <c r="BCK3" s="45">
        <v>355</v>
      </c>
      <c r="BCL3" s="45">
        <v>368</v>
      </c>
      <c r="BCM3" s="45">
        <v>366</v>
      </c>
      <c r="BCN3" s="45">
        <v>374</v>
      </c>
      <c r="BCO3" s="45">
        <v>374</v>
      </c>
      <c r="BCP3" s="45">
        <v>369</v>
      </c>
      <c r="BCQ3" s="45">
        <v>376</v>
      </c>
      <c r="BCR3" s="45">
        <v>367</v>
      </c>
      <c r="BCS3" s="45">
        <v>367</v>
      </c>
      <c r="BCT3" s="45">
        <v>357</v>
      </c>
      <c r="BCU3" s="45">
        <v>348</v>
      </c>
      <c r="BCV3" s="45">
        <v>339</v>
      </c>
      <c r="BCW3" s="45">
        <v>336</v>
      </c>
      <c r="BCX3" s="45">
        <v>345</v>
      </c>
      <c r="BCY3" s="45">
        <v>345</v>
      </c>
      <c r="BCZ3" s="45">
        <v>339</v>
      </c>
      <c r="BDA3" s="45">
        <v>342</v>
      </c>
      <c r="BDB3" s="45">
        <v>334</v>
      </c>
      <c r="BDC3" s="45">
        <v>336</v>
      </c>
      <c r="BDD3" s="45">
        <v>328</v>
      </c>
      <c r="BDE3" s="45">
        <v>323</v>
      </c>
      <c r="BDF3" s="45">
        <v>327</v>
      </c>
      <c r="BDG3" s="45">
        <v>317</v>
      </c>
      <c r="BDH3" s="45">
        <v>317</v>
      </c>
      <c r="BDI3" s="45">
        <v>311</v>
      </c>
      <c r="BDJ3" s="45">
        <v>303</v>
      </c>
      <c r="BDK3" s="45">
        <v>293</v>
      </c>
      <c r="BDL3" s="45">
        <v>301</v>
      </c>
      <c r="BDM3" s="45">
        <v>301</v>
      </c>
      <c r="BDN3" s="45">
        <v>311</v>
      </c>
      <c r="BDO3" s="45">
        <v>314</v>
      </c>
      <c r="BDP3" s="45">
        <v>319</v>
      </c>
      <c r="BDQ3" s="45">
        <v>320</v>
      </c>
      <c r="BDR3" s="45">
        <v>330</v>
      </c>
      <c r="BDS3" s="45">
        <v>325</v>
      </c>
      <c r="BDT3" s="45">
        <v>321</v>
      </c>
      <c r="BDU3" s="45">
        <v>326</v>
      </c>
      <c r="BDV3" s="45">
        <v>326</v>
      </c>
      <c r="BDW3" s="45">
        <v>320</v>
      </c>
      <c r="BDX3" s="45">
        <v>313</v>
      </c>
      <c r="BDY3" s="45">
        <v>314</v>
      </c>
      <c r="BDZ3" s="45">
        <v>306</v>
      </c>
      <c r="BEA3" s="45">
        <v>304</v>
      </c>
      <c r="BEB3" s="45">
        <v>310</v>
      </c>
      <c r="BEC3" s="45">
        <v>304</v>
      </c>
      <c r="BED3" s="45">
        <v>304</v>
      </c>
      <c r="BEE3" s="45">
        <v>310</v>
      </c>
      <c r="BEF3" s="45">
        <v>303</v>
      </c>
      <c r="BEG3" s="45">
        <v>301</v>
      </c>
      <c r="BEH3" s="45">
        <v>304</v>
      </c>
      <c r="BEI3" s="45">
        <v>303</v>
      </c>
      <c r="BEJ3" s="45">
        <v>300</v>
      </c>
      <c r="BEK3" s="45">
        <v>298</v>
      </c>
      <c r="BEL3" s="45">
        <v>303</v>
      </c>
      <c r="BEM3" s="45">
        <v>305</v>
      </c>
      <c r="BEN3" s="45">
        <v>319</v>
      </c>
      <c r="BEO3" s="45">
        <v>324</v>
      </c>
      <c r="BEP3" s="45">
        <v>339</v>
      </c>
      <c r="BEQ3" s="45">
        <v>339</v>
      </c>
      <c r="BER3" s="45">
        <v>337</v>
      </c>
      <c r="BES3" s="45">
        <v>338</v>
      </c>
      <c r="BET3" s="45">
        <v>344</v>
      </c>
      <c r="BEU3" s="45">
        <v>344</v>
      </c>
      <c r="BEV3" s="45">
        <v>334</v>
      </c>
      <c r="BEW3" s="45">
        <v>332</v>
      </c>
      <c r="BEX3" s="45">
        <v>322</v>
      </c>
      <c r="BEY3" s="45">
        <v>318</v>
      </c>
      <c r="BEZ3" s="45">
        <v>310</v>
      </c>
      <c r="BFA3" s="45">
        <v>306</v>
      </c>
      <c r="BFB3" s="45">
        <v>301</v>
      </c>
      <c r="BFC3" s="45">
        <v>301</v>
      </c>
      <c r="BFD3" s="45">
        <v>303</v>
      </c>
      <c r="BFE3" s="45">
        <v>301</v>
      </c>
      <c r="BFF3" s="45">
        <v>301</v>
      </c>
      <c r="BFG3" s="45">
        <v>299</v>
      </c>
      <c r="BFH3" s="45">
        <v>298</v>
      </c>
      <c r="BFI3" s="45">
        <v>297</v>
      </c>
      <c r="BFJ3" s="45">
        <v>298</v>
      </c>
      <c r="BFK3" s="45">
        <v>298</v>
      </c>
      <c r="BFL3" s="45">
        <v>301</v>
      </c>
      <c r="BFM3" s="45">
        <v>309</v>
      </c>
      <c r="BFN3" s="45">
        <v>306</v>
      </c>
      <c r="BFO3" s="45">
        <v>312</v>
      </c>
      <c r="BFP3" s="45">
        <v>310</v>
      </c>
      <c r="BFQ3" s="45">
        <v>309</v>
      </c>
      <c r="BFR3" s="45">
        <v>308</v>
      </c>
      <c r="BFS3" s="45">
        <v>298</v>
      </c>
      <c r="BFT3" s="45">
        <v>288</v>
      </c>
      <c r="BFU3" s="45">
        <v>282</v>
      </c>
      <c r="BFV3" s="45">
        <v>281</v>
      </c>
      <c r="BFW3" s="45">
        <v>264</v>
      </c>
      <c r="BFX3" s="45">
        <v>265</v>
      </c>
      <c r="BFY3" s="45">
        <v>265</v>
      </c>
      <c r="BFZ3" s="45">
        <v>272</v>
      </c>
      <c r="BGA3" s="45">
        <v>272</v>
      </c>
      <c r="BGB3" s="45">
        <v>269</v>
      </c>
      <c r="BGC3" s="45">
        <v>272</v>
      </c>
      <c r="BGD3" s="45">
        <v>268</v>
      </c>
      <c r="BGE3" s="45">
        <v>270</v>
      </c>
      <c r="BGF3" s="45">
        <v>268</v>
      </c>
      <c r="BGG3" s="45">
        <v>267</v>
      </c>
      <c r="BGH3" s="45">
        <v>264</v>
      </c>
      <c r="BGI3" s="45">
        <v>264</v>
      </c>
      <c r="BGJ3" s="45">
        <v>264</v>
      </c>
      <c r="BGK3" s="45">
        <v>267</v>
      </c>
      <c r="BGL3" s="45">
        <v>268</v>
      </c>
      <c r="BGM3" s="45">
        <v>257</v>
      </c>
      <c r="BGN3" s="45">
        <v>259</v>
      </c>
      <c r="BGO3" s="45">
        <v>260</v>
      </c>
      <c r="BGP3" s="45">
        <v>255</v>
      </c>
      <c r="BGQ3" s="45">
        <v>259</v>
      </c>
      <c r="BGR3" s="45">
        <v>262</v>
      </c>
      <c r="BGS3" s="45">
        <v>259</v>
      </c>
      <c r="BGT3" s="45">
        <v>260</v>
      </c>
      <c r="BGU3" s="45">
        <v>261</v>
      </c>
      <c r="BGV3" s="45">
        <v>260</v>
      </c>
      <c r="BGW3" s="45">
        <v>255</v>
      </c>
      <c r="BGX3" s="45">
        <v>252</v>
      </c>
      <c r="BGY3" s="45">
        <v>250</v>
      </c>
      <c r="BGZ3" s="45">
        <v>249</v>
      </c>
      <c r="BHA3" s="45">
        <v>253</v>
      </c>
      <c r="BHB3" s="45">
        <v>255</v>
      </c>
      <c r="BHC3" s="45">
        <v>251</v>
      </c>
      <c r="BHD3" s="45">
        <v>252</v>
      </c>
      <c r="BHE3" s="45">
        <v>252</v>
      </c>
      <c r="BHF3" s="45">
        <v>253</v>
      </c>
      <c r="BHG3" s="45">
        <v>251</v>
      </c>
      <c r="BHH3" s="45">
        <v>251</v>
      </c>
      <c r="BHI3" s="45">
        <v>250</v>
      </c>
    </row>
    <row r="4" spans="1:1569" customHeight="1" ht="15.75">
      <c r="A4" s="262" t="s">
        <v>295</v>
      </c>
      <c r="B4" s="264">
        <f>C4/$A$14</f>
        <v>0.016356877799104</v>
      </c>
      <c r="C4" s="59">
        <f>AVERAGE(D4:BHI4)</f>
        <v>163.56877799104</v>
      </c>
      <c r="D4" s="45">
        <v>169</v>
      </c>
      <c r="E4" s="45">
        <v>170</v>
      </c>
      <c r="F4" s="45">
        <v>177</v>
      </c>
      <c r="G4" s="45">
        <v>178</v>
      </c>
      <c r="H4" s="45">
        <v>176</v>
      </c>
      <c r="I4" s="45">
        <v>172</v>
      </c>
      <c r="J4" s="45">
        <v>177</v>
      </c>
      <c r="K4" s="45">
        <v>178</v>
      </c>
      <c r="L4" s="45">
        <v>182</v>
      </c>
      <c r="M4" s="45">
        <v>194</v>
      </c>
      <c r="N4" s="45">
        <v>200</v>
      </c>
      <c r="O4" s="45">
        <v>199</v>
      </c>
      <c r="P4" s="45">
        <v>199</v>
      </c>
      <c r="Q4" s="45">
        <v>194</v>
      </c>
      <c r="R4" s="45">
        <v>189</v>
      </c>
      <c r="S4" s="45">
        <v>187</v>
      </c>
      <c r="T4" s="45">
        <v>187</v>
      </c>
      <c r="U4" s="45">
        <v>186</v>
      </c>
      <c r="V4" s="45">
        <v>187</v>
      </c>
      <c r="W4" s="45">
        <v>199</v>
      </c>
      <c r="X4" s="45">
        <v>194</v>
      </c>
      <c r="Y4" s="45">
        <v>200</v>
      </c>
      <c r="Z4" s="45">
        <v>198</v>
      </c>
      <c r="AA4" s="45">
        <v>191</v>
      </c>
      <c r="AB4" s="45">
        <v>190</v>
      </c>
      <c r="AC4" s="45">
        <v>186</v>
      </c>
      <c r="AD4" s="45">
        <v>179</v>
      </c>
      <c r="AE4" s="45">
        <v>180</v>
      </c>
      <c r="AF4" s="45">
        <v>178</v>
      </c>
      <c r="AG4" s="45">
        <v>179</v>
      </c>
      <c r="AH4" s="45">
        <v>176</v>
      </c>
      <c r="AI4" s="45">
        <v>168</v>
      </c>
      <c r="AJ4" s="45">
        <v>168</v>
      </c>
      <c r="AK4" s="45">
        <v>156</v>
      </c>
      <c r="AL4" s="45">
        <v>161</v>
      </c>
      <c r="AM4" s="45">
        <v>155</v>
      </c>
      <c r="AN4" s="45">
        <v>150</v>
      </c>
      <c r="AO4" s="45">
        <v>156</v>
      </c>
      <c r="AP4" s="45">
        <v>155</v>
      </c>
      <c r="AQ4" s="45">
        <v>149</v>
      </c>
      <c r="AR4" s="45">
        <v>146</v>
      </c>
      <c r="AS4" s="45">
        <v>144</v>
      </c>
      <c r="AT4" s="45">
        <v>140</v>
      </c>
      <c r="AU4" s="45">
        <v>137</v>
      </c>
      <c r="AV4" s="45">
        <v>143</v>
      </c>
      <c r="AW4" s="45">
        <v>149</v>
      </c>
      <c r="AX4" s="45">
        <v>147</v>
      </c>
      <c r="AY4" s="45">
        <v>149</v>
      </c>
      <c r="AZ4" s="45">
        <v>156</v>
      </c>
      <c r="BA4" s="45">
        <v>156</v>
      </c>
      <c r="BB4" s="45">
        <v>155</v>
      </c>
      <c r="BC4" s="45">
        <v>158</v>
      </c>
      <c r="BD4" s="45">
        <v>162</v>
      </c>
      <c r="BE4" s="45">
        <v>166</v>
      </c>
      <c r="BF4" s="45">
        <v>174</v>
      </c>
      <c r="BG4" s="45">
        <v>165</v>
      </c>
      <c r="BH4" s="45">
        <v>167</v>
      </c>
      <c r="BI4" s="45">
        <v>164</v>
      </c>
      <c r="BJ4" s="45">
        <v>161</v>
      </c>
      <c r="BK4" s="45">
        <v>158</v>
      </c>
      <c r="BL4" s="45">
        <v>154</v>
      </c>
      <c r="BM4" s="45">
        <v>158</v>
      </c>
      <c r="BN4" s="45">
        <v>157</v>
      </c>
      <c r="BO4" s="45">
        <v>158</v>
      </c>
      <c r="BP4" s="45">
        <v>157</v>
      </c>
      <c r="BQ4" s="45">
        <v>156</v>
      </c>
      <c r="BR4" s="45">
        <v>160</v>
      </c>
      <c r="BS4" s="45">
        <v>154</v>
      </c>
      <c r="BT4" s="45">
        <v>156</v>
      </c>
      <c r="BU4" s="45">
        <v>153</v>
      </c>
      <c r="BV4" s="45">
        <v>149</v>
      </c>
      <c r="BW4" s="45">
        <v>150</v>
      </c>
      <c r="BX4" s="45">
        <v>149</v>
      </c>
      <c r="BY4" s="45">
        <v>151</v>
      </c>
      <c r="BZ4" s="45">
        <v>153</v>
      </c>
      <c r="CA4" s="45">
        <v>156</v>
      </c>
      <c r="CB4" s="45">
        <v>158</v>
      </c>
      <c r="CC4" s="45">
        <v>154</v>
      </c>
      <c r="CD4" s="45">
        <v>154</v>
      </c>
      <c r="CE4" s="45">
        <v>151</v>
      </c>
      <c r="CF4" s="45">
        <v>155</v>
      </c>
      <c r="CG4" s="45">
        <v>153</v>
      </c>
      <c r="CH4" s="45">
        <v>151</v>
      </c>
      <c r="CI4" s="45">
        <v>146</v>
      </c>
      <c r="CJ4" s="45">
        <v>145</v>
      </c>
      <c r="CK4" s="45">
        <v>147</v>
      </c>
      <c r="CL4" s="45">
        <v>142</v>
      </c>
      <c r="CM4" s="45">
        <v>141</v>
      </c>
      <c r="CN4" s="45">
        <v>139</v>
      </c>
      <c r="CO4" s="45">
        <v>136</v>
      </c>
      <c r="CP4" s="45">
        <v>141</v>
      </c>
      <c r="CQ4" s="45">
        <v>139</v>
      </c>
      <c r="CR4" s="45">
        <v>137</v>
      </c>
      <c r="CS4" s="45">
        <v>140</v>
      </c>
      <c r="CT4" s="45">
        <v>140</v>
      </c>
      <c r="CU4" s="45">
        <v>142</v>
      </c>
      <c r="CV4" s="45">
        <v>148</v>
      </c>
      <c r="CW4" s="45">
        <v>141</v>
      </c>
      <c r="CX4" s="45">
        <v>145</v>
      </c>
      <c r="CY4" s="45">
        <v>144</v>
      </c>
      <c r="CZ4" s="45">
        <v>146</v>
      </c>
      <c r="DA4" s="45">
        <v>144</v>
      </c>
      <c r="DB4" s="45">
        <v>144</v>
      </c>
      <c r="DC4" s="45">
        <v>149</v>
      </c>
      <c r="DD4" s="45">
        <v>148</v>
      </c>
      <c r="DE4" s="45">
        <v>149</v>
      </c>
      <c r="DF4" s="45">
        <v>150</v>
      </c>
      <c r="DG4" s="45">
        <v>149</v>
      </c>
      <c r="DH4" s="45">
        <v>146</v>
      </c>
      <c r="DI4" s="45">
        <v>141</v>
      </c>
      <c r="DJ4" s="45">
        <v>147</v>
      </c>
      <c r="DK4" s="45">
        <v>142</v>
      </c>
      <c r="DL4" s="45">
        <v>144</v>
      </c>
      <c r="DM4" s="45">
        <v>148</v>
      </c>
      <c r="DN4" s="45">
        <v>147</v>
      </c>
      <c r="DO4" s="45">
        <v>151</v>
      </c>
      <c r="DP4" s="45">
        <v>150</v>
      </c>
      <c r="DQ4" s="45">
        <v>153</v>
      </c>
      <c r="DR4" s="45">
        <v>157</v>
      </c>
      <c r="DS4" s="45">
        <v>160</v>
      </c>
      <c r="DT4" s="45">
        <v>154</v>
      </c>
      <c r="DU4" s="45">
        <v>157</v>
      </c>
      <c r="DV4" s="45">
        <v>154</v>
      </c>
      <c r="DW4" s="45">
        <v>149</v>
      </c>
      <c r="DX4" s="45">
        <v>151</v>
      </c>
      <c r="DY4" s="45">
        <v>151</v>
      </c>
      <c r="DZ4" s="45">
        <v>149</v>
      </c>
      <c r="EA4" s="45">
        <v>160</v>
      </c>
      <c r="EB4" s="45">
        <v>158</v>
      </c>
      <c r="EC4" s="45">
        <v>153</v>
      </c>
      <c r="ED4" s="45">
        <v>153</v>
      </c>
      <c r="EE4" s="45">
        <v>153</v>
      </c>
      <c r="EF4" s="45">
        <v>162</v>
      </c>
      <c r="EG4" s="45">
        <v>166</v>
      </c>
      <c r="EH4" s="45">
        <v>171</v>
      </c>
      <c r="EI4" s="45">
        <v>165</v>
      </c>
      <c r="EJ4" s="45">
        <v>159</v>
      </c>
      <c r="EK4" s="45">
        <v>160</v>
      </c>
      <c r="EL4" s="45">
        <v>159</v>
      </c>
      <c r="EM4" s="45">
        <v>161</v>
      </c>
      <c r="EN4" s="45">
        <v>159</v>
      </c>
      <c r="EO4" s="45">
        <v>159</v>
      </c>
      <c r="EP4" s="45">
        <v>159</v>
      </c>
      <c r="EQ4" s="45">
        <v>163</v>
      </c>
      <c r="ER4" s="45">
        <v>164</v>
      </c>
      <c r="ES4" s="45">
        <v>173</v>
      </c>
      <c r="ET4" s="45">
        <v>187</v>
      </c>
      <c r="EU4" s="45">
        <v>195</v>
      </c>
      <c r="EV4" s="45">
        <v>189</v>
      </c>
      <c r="EW4" s="45">
        <v>179</v>
      </c>
      <c r="EX4" s="45">
        <v>176</v>
      </c>
      <c r="EY4" s="45">
        <v>179</v>
      </c>
      <c r="EZ4" s="45">
        <v>182</v>
      </c>
      <c r="FA4" s="45">
        <v>180</v>
      </c>
      <c r="FB4" s="45">
        <v>177</v>
      </c>
      <c r="FC4" s="45">
        <v>180</v>
      </c>
      <c r="FD4" s="45">
        <v>186</v>
      </c>
      <c r="FE4" s="45">
        <v>179</v>
      </c>
      <c r="FF4" s="45">
        <v>186</v>
      </c>
      <c r="FG4" s="45">
        <v>187</v>
      </c>
      <c r="FH4" s="45">
        <v>184</v>
      </c>
      <c r="FI4" s="45">
        <v>188</v>
      </c>
      <c r="FJ4" s="45">
        <v>187</v>
      </c>
      <c r="FK4" s="45">
        <v>188</v>
      </c>
      <c r="FL4" s="45">
        <v>198</v>
      </c>
      <c r="FM4" s="45">
        <v>204</v>
      </c>
      <c r="FN4" s="45">
        <v>212</v>
      </c>
      <c r="FO4" s="45">
        <v>225</v>
      </c>
      <c r="FP4" s="45">
        <v>210</v>
      </c>
      <c r="FQ4" s="45">
        <v>213</v>
      </c>
      <c r="FR4" s="45">
        <v>205</v>
      </c>
      <c r="FS4" s="45">
        <v>202</v>
      </c>
      <c r="FT4" s="45">
        <v>205</v>
      </c>
      <c r="FU4" s="45">
        <v>211</v>
      </c>
      <c r="FV4" s="45">
        <v>208</v>
      </c>
      <c r="FW4" s="45">
        <v>203</v>
      </c>
      <c r="FX4" s="45">
        <v>206</v>
      </c>
      <c r="FY4" s="45">
        <v>206</v>
      </c>
      <c r="FZ4" s="45">
        <v>204</v>
      </c>
      <c r="GA4" s="45">
        <v>204</v>
      </c>
      <c r="GB4" s="45">
        <v>205</v>
      </c>
      <c r="GC4" s="45">
        <v>207</v>
      </c>
      <c r="GD4" s="45">
        <v>208</v>
      </c>
      <c r="GE4" s="45">
        <v>201</v>
      </c>
      <c r="GF4" s="45">
        <v>201</v>
      </c>
      <c r="GG4" s="45">
        <v>206</v>
      </c>
      <c r="GH4" s="45">
        <v>207</v>
      </c>
      <c r="GI4" s="45">
        <v>210</v>
      </c>
      <c r="GJ4" s="45">
        <v>222</v>
      </c>
      <c r="GK4" s="45">
        <v>224</v>
      </c>
      <c r="GL4" s="45">
        <v>232</v>
      </c>
      <c r="GM4" s="45">
        <v>232</v>
      </c>
      <c r="GN4" s="45">
        <v>247</v>
      </c>
      <c r="GO4" s="45">
        <v>254</v>
      </c>
      <c r="GP4" s="45">
        <v>244</v>
      </c>
      <c r="GQ4" s="45">
        <v>245</v>
      </c>
      <c r="GR4" s="45">
        <v>250</v>
      </c>
      <c r="GS4" s="45">
        <v>237</v>
      </c>
      <c r="GT4" s="45">
        <v>231</v>
      </c>
      <c r="GU4" s="45">
        <v>225</v>
      </c>
      <c r="GV4" s="45">
        <v>218</v>
      </c>
      <c r="GW4" s="45">
        <v>215</v>
      </c>
      <c r="GX4" s="45">
        <v>215</v>
      </c>
      <c r="GY4" s="45">
        <v>220</v>
      </c>
      <c r="GZ4" s="45">
        <v>225</v>
      </c>
      <c r="HA4" s="45">
        <v>221</v>
      </c>
      <c r="HB4" s="45">
        <v>218</v>
      </c>
      <c r="HC4" s="45">
        <v>220</v>
      </c>
      <c r="HD4" s="45">
        <v>221</v>
      </c>
      <c r="HE4" s="45">
        <v>221</v>
      </c>
      <c r="HF4" s="45">
        <v>220</v>
      </c>
      <c r="HG4" s="45">
        <v>212</v>
      </c>
      <c r="HH4" s="45">
        <v>211</v>
      </c>
      <c r="HI4" s="45">
        <v>216</v>
      </c>
      <c r="HJ4" s="45">
        <v>208</v>
      </c>
      <c r="HK4" s="45">
        <v>203</v>
      </c>
      <c r="HL4" s="45">
        <v>210</v>
      </c>
      <c r="HM4" s="45">
        <v>208</v>
      </c>
      <c r="HN4" s="45">
        <v>205</v>
      </c>
      <c r="HO4" s="45">
        <v>202</v>
      </c>
      <c r="HP4" s="45">
        <v>204</v>
      </c>
      <c r="HQ4" s="45">
        <v>206</v>
      </c>
      <c r="HR4" s="45">
        <v>215</v>
      </c>
      <c r="HS4" s="45">
        <v>214</v>
      </c>
      <c r="HT4" s="45">
        <v>214</v>
      </c>
      <c r="HU4" s="45">
        <v>219</v>
      </c>
      <c r="HV4" s="45">
        <v>227</v>
      </c>
      <c r="HW4" s="45">
        <v>227</v>
      </c>
      <c r="HX4" s="45">
        <v>226</v>
      </c>
      <c r="HY4" s="45">
        <v>227</v>
      </c>
      <c r="HZ4" s="45">
        <v>229</v>
      </c>
      <c r="IA4" s="45">
        <v>226</v>
      </c>
      <c r="IB4" s="45">
        <v>229</v>
      </c>
      <c r="IC4" s="45">
        <v>230</v>
      </c>
      <c r="ID4" s="45">
        <v>231</v>
      </c>
      <c r="IE4" s="45">
        <v>231</v>
      </c>
      <c r="IF4" s="45">
        <v>231</v>
      </c>
      <c r="IG4" s="45">
        <v>235</v>
      </c>
      <c r="IH4" s="45">
        <v>239</v>
      </c>
      <c r="II4" s="45">
        <v>235</v>
      </c>
      <c r="IJ4" s="45">
        <v>232</v>
      </c>
      <c r="IK4" s="45">
        <v>234</v>
      </c>
      <c r="IL4" s="45">
        <v>239</v>
      </c>
      <c r="IM4" s="45">
        <v>245</v>
      </c>
      <c r="IN4" s="45">
        <v>249</v>
      </c>
      <c r="IO4" s="45">
        <v>250</v>
      </c>
      <c r="IP4" s="45">
        <v>266</v>
      </c>
      <c r="IQ4" s="45">
        <v>263</v>
      </c>
      <c r="IR4" s="45">
        <v>252</v>
      </c>
      <c r="IS4" s="45">
        <v>254</v>
      </c>
      <c r="IT4" s="45">
        <v>252</v>
      </c>
      <c r="IU4" s="45">
        <v>258</v>
      </c>
      <c r="IV4" s="45">
        <v>257</v>
      </c>
      <c r="IW4" s="45">
        <v>254</v>
      </c>
      <c r="IX4" s="45">
        <v>254</v>
      </c>
      <c r="IY4" s="45">
        <v>255</v>
      </c>
      <c r="IZ4" s="45">
        <v>255</v>
      </c>
      <c r="JA4" s="45">
        <v>255</v>
      </c>
      <c r="JB4" s="45">
        <v>251</v>
      </c>
      <c r="JC4" s="45">
        <v>252</v>
      </c>
      <c r="JD4" s="45">
        <v>253</v>
      </c>
      <c r="JE4" t="s">
        <v>2012</v>
      </c>
      <c r="JF4" s="45">
        <v>257</v>
      </c>
      <c r="JG4" s="45">
        <v>251</v>
      </c>
      <c r="JH4" s="45">
        <v>254</v>
      </c>
      <c r="JI4" s="45">
        <v>258</v>
      </c>
      <c r="JJ4" s="45">
        <v>259</v>
      </c>
      <c r="JK4" s="45">
        <v>265</v>
      </c>
      <c r="JL4" s="45">
        <v>272</v>
      </c>
      <c r="JM4" s="45">
        <v>278</v>
      </c>
      <c r="JN4" s="45">
        <v>278</v>
      </c>
      <c r="JO4" s="45">
        <v>288</v>
      </c>
      <c r="JP4" s="45">
        <v>288</v>
      </c>
      <c r="JQ4" s="45">
        <v>285</v>
      </c>
      <c r="JR4" s="45">
        <v>293</v>
      </c>
      <c r="JS4" s="45">
        <v>289</v>
      </c>
      <c r="JT4" s="45">
        <v>277</v>
      </c>
      <c r="JU4" s="45">
        <v>283</v>
      </c>
      <c r="JV4" s="45">
        <v>279</v>
      </c>
      <c r="JW4" s="45">
        <v>271</v>
      </c>
      <c r="JX4" s="45">
        <v>270</v>
      </c>
      <c r="JY4" s="45">
        <v>274</v>
      </c>
      <c r="JZ4" s="45">
        <v>277</v>
      </c>
      <c r="KA4" s="45">
        <v>287</v>
      </c>
      <c r="KB4" s="45">
        <v>281</v>
      </c>
      <c r="KC4" s="45">
        <v>280</v>
      </c>
      <c r="KD4" s="45">
        <v>279</v>
      </c>
      <c r="KE4" s="45">
        <v>289</v>
      </c>
      <c r="KF4" s="45">
        <v>294</v>
      </c>
      <c r="KG4" s="45">
        <v>294</v>
      </c>
      <c r="KH4" s="45">
        <v>306</v>
      </c>
      <c r="KI4" s="45">
        <v>291</v>
      </c>
      <c r="KJ4" s="45">
        <v>291</v>
      </c>
      <c r="KK4" s="45">
        <v>286</v>
      </c>
      <c r="KL4" s="45">
        <v>278</v>
      </c>
      <c r="KM4" s="45">
        <v>275</v>
      </c>
      <c r="KN4" s="45">
        <v>275</v>
      </c>
      <c r="KO4" s="45">
        <v>268</v>
      </c>
      <c r="KP4" s="45">
        <v>267</v>
      </c>
      <c r="KQ4" s="45">
        <v>267</v>
      </c>
      <c r="KR4" s="45">
        <v>270</v>
      </c>
      <c r="KS4" s="45">
        <v>262</v>
      </c>
      <c r="KT4" s="45">
        <v>250</v>
      </c>
      <c r="KU4" s="45">
        <v>240</v>
      </c>
      <c r="KV4" s="45">
        <v>235</v>
      </c>
      <c r="KW4" s="45">
        <v>232</v>
      </c>
      <c r="KX4" s="45">
        <v>217</v>
      </c>
      <c r="KY4" s="45">
        <v>215</v>
      </c>
      <c r="KZ4" s="45">
        <v>224</v>
      </c>
      <c r="LA4" s="45">
        <v>218</v>
      </c>
      <c r="LB4" s="45">
        <v>215</v>
      </c>
      <c r="LC4" s="45">
        <v>210</v>
      </c>
      <c r="LD4" s="45">
        <v>213</v>
      </c>
      <c r="LE4" s="45">
        <v>216</v>
      </c>
      <c r="LF4" s="45">
        <v>217</v>
      </c>
      <c r="LG4" s="45">
        <v>211</v>
      </c>
      <c r="LH4" s="45">
        <v>209</v>
      </c>
      <c r="LI4" s="45">
        <v>209</v>
      </c>
      <c r="LJ4" s="45">
        <v>207</v>
      </c>
      <c r="LK4" s="45">
        <v>212</v>
      </c>
      <c r="LL4" s="45">
        <v>212</v>
      </c>
      <c r="LM4" s="45">
        <v>212</v>
      </c>
      <c r="LN4" s="45">
        <v>213</v>
      </c>
      <c r="LO4" s="45">
        <v>217</v>
      </c>
      <c r="LP4" s="45">
        <v>211</v>
      </c>
      <c r="LQ4" s="45">
        <v>213</v>
      </c>
      <c r="LR4" s="45">
        <v>212</v>
      </c>
      <c r="LS4" s="45">
        <v>212</v>
      </c>
      <c r="LT4" s="45">
        <v>216</v>
      </c>
      <c r="LU4" s="45">
        <v>215</v>
      </c>
      <c r="LV4" s="45">
        <v>221</v>
      </c>
      <c r="LW4" s="45">
        <v>221</v>
      </c>
      <c r="LX4" s="45">
        <v>220</v>
      </c>
      <c r="LY4" s="45">
        <v>209</v>
      </c>
      <c r="LZ4" s="45">
        <v>204</v>
      </c>
      <c r="MA4" s="45">
        <v>201</v>
      </c>
      <c r="MB4" s="45">
        <v>201</v>
      </c>
      <c r="MC4" s="45">
        <v>199</v>
      </c>
      <c r="MD4" s="45">
        <v>194</v>
      </c>
      <c r="ME4" s="45">
        <v>185</v>
      </c>
      <c r="MF4" s="45">
        <v>186</v>
      </c>
      <c r="MG4" s="45">
        <v>186</v>
      </c>
      <c r="MH4" s="45">
        <v>187</v>
      </c>
      <c r="MI4" s="45">
        <v>186</v>
      </c>
      <c r="MJ4" s="45">
        <v>188</v>
      </c>
      <c r="MK4" s="45">
        <v>184</v>
      </c>
      <c r="ML4" s="45">
        <v>183</v>
      </c>
      <c r="MM4" s="45">
        <v>183</v>
      </c>
      <c r="MN4" s="45">
        <v>193</v>
      </c>
      <c r="MO4" s="45">
        <v>194</v>
      </c>
      <c r="MP4" s="45">
        <v>194</v>
      </c>
      <c r="MQ4" s="45">
        <v>199</v>
      </c>
      <c r="MR4" s="45">
        <v>201</v>
      </c>
      <c r="MS4" s="45">
        <v>203</v>
      </c>
      <c r="MT4" s="45">
        <v>199</v>
      </c>
      <c r="MU4" s="45">
        <v>202</v>
      </c>
      <c r="MV4" s="45">
        <v>207</v>
      </c>
      <c r="MW4" s="45">
        <v>206</v>
      </c>
      <c r="MX4" s="45">
        <v>206</v>
      </c>
      <c r="MY4" s="45">
        <v>202</v>
      </c>
      <c r="MZ4" s="45">
        <v>210</v>
      </c>
      <c r="NA4" s="45">
        <v>209</v>
      </c>
      <c r="NB4" s="45">
        <v>208</v>
      </c>
      <c r="NC4" s="45">
        <v>205</v>
      </c>
      <c r="ND4" s="45">
        <v>201</v>
      </c>
      <c r="NE4" s="45">
        <v>203</v>
      </c>
      <c r="NF4" s="45">
        <v>200</v>
      </c>
      <c r="NG4" s="45">
        <v>200</v>
      </c>
      <c r="NH4" s="45">
        <v>203</v>
      </c>
      <c r="NI4" s="45">
        <v>200</v>
      </c>
      <c r="NJ4" s="45">
        <v>200</v>
      </c>
      <c r="NK4" s="45">
        <v>201</v>
      </c>
      <c r="NL4" s="45">
        <v>198</v>
      </c>
      <c r="NM4" s="45">
        <v>196</v>
      </c>
      <c r="NN4" s="45">
        <v>195</v>
      </c>
      <c r="NO4" s="45">
        <v>199</v>
      </c>
      <c r="NP4" s="45">
        <v>206</v>
      </c>
      <c r="NQ4" s="45">
        <v>209</v>
      </c>
      <c r="NR4" s="45">
        <v>218</v>
      </c>
      <c r="NS4" s="45">
        <v>218</v>
      </c>
      <c r="NT4" s="45">
        <v>222</v>
      </c>
      <c r="NU4" s="45">
        <v>216</v>
      </c>
      <c r="NV4" s="45">
        <v>209</v>
      </c>
      <c r="NW4" s="45">
        <v>207</v>
      </c>
      <c r="NX4" s="45">
        <v>202</v>
      </c>
      <c r="NY4" s="45">
        <v>194</v>
      </c>
      <c r="NZ4" s="45">
        <v>210</v>
      </c>
      <c r="OA4" s="45">
        <v>217</v>
      </c>
      <c r="OB4" s="45">
        <v>213</v>
      </c>
      <c r="OC4" s="45">
        <v>203</v>
      </c>
      <c r="OD4" s="45">
        <v>202</v>
      </c>
      <c r="OE4" s="45">
        <v>200</v>
      </c>
      <c r="OF4" s="45">
        <v>200</v>
      </c>
      <c r="OG4" s="45">
        <v>201</v>
      </c>
      <c r="OH4" s="45">
        <v>198</v>
      </c>
      <c r="OI4" s="45">
        <v>198</v>
      </c>
      <c r="OJ4" s="45">
        <v>196</v>
      </c>
      <c r="OK4" s="45">
        <v>189</v>
      </c>
      <c r="OL4" s="45">
        <v>180</v>
      </c>
      <c r="OM4" s="45">
        <v>178</v>
      </c>
      <c r="ON4" s="45">
        <v>173</v>
      </c>
      <c r="OO4" s="45">
        <v>167</v>
      </c>
      <c r="OP4" s="45">
        <v>163</v>
      </c>
      <c r="OQ4" s="45">
        <v>165</v>
      </c>
      <c r="OR4" s="45">
        <v>162</v>
      </c>
      <c r="OS4" s="45">
        <v>165</v>
      </c>
      <c r="OT4" s="45">
        <v>163</v>
      </c>
      <c r="OU4" s="45">
        <v>164</v>
      </c>
      <c r="OV4" s="45">
        <v>170</v>
      </c>
      <c r="OW4" s="45">
        <v>170</v>
      </c>
      <c r="OX4" s="45">
        <v>172</v>
      </c>
      <c r="OY4" s="45">
        <v>174</v>
      </c>
      <c r="OZ4" s="45">
        <v>172</v>
      </c>
      <c r="PA4" s="45">
        <v>173</v>
      </c>
      <c r="PB4" s="45">
        <v>174</v>
      </c>
      <c r="PC4" s="45">
        <v>172</v>
      </c>
      <c r="PD4" s="45">
        <v>165</v>
      </c>
      <c r="PE4" s="45">
        <v>163</v>
      </c>
      <c r="PF4" s="45">
        <v>163</v>
      </c>
      <c r="PG4" s="45">
        <v>158</v>
      </c>
      <c r="PH4" s="45">
        <v>156</v>
      </c>
      <c r="PI4" s="45">
        <v>161</v>
      </c>
      <c r="PJ4" s="45">
        <v>158</v>
      </c>
      <c r="PK4" s="45">
        <v>157</v>
      </c>
      <c r="PL4" s="45">
        <v>159</v>
      </c>
      <c r="PM4" s="45">
        <v>161</v>
      </c>
      <c r="PN4" s="45">
        <v>157</v>
      </c>
      <c r="PO4" s="45">
        <v>160</v>
      </c>
      <c r="PP4" s="45">
        <v>162</v>
      </c>
      <c r="PQ4" s="45">
        <v>166</v>
      </c>
      <c r="PR4" s="45">
        <v>168</v>
      </c>
      <c r="PS4" s="45">
        <v>160</v>
      </c>
      <c r="PT4" s="45">
        <v>167</v>
      </c>
      <c r="PU4" s="45">
        <v>168</v>
      </c>
      <c r="PV4" s="45">
        <v>174</v>
      </c>
      <c r="PW4" s="45">
        <v>177</v>
      </c>
      <c r="PX4" s="45">
        <v>172</v>
      </c>
      <c r="PY4" s="45">
        <v>172</v>
      </c>
      <c r="PZ4" s="45">
        <v>173</v>
      </c>
      <c r="QA4" s="45">
        <v>171</v>
      </c>
      <c r="QB4" s="45">
        <v>167</v>
      </c>
      <c r="QC4" s="45">
        <v>172</v>
      </c>
      <c r="QD4" s="45">
        <v>171</v>
      </c>
      <c r="QE4" s="45">
        <v>172</v>
      </c>
      <c r="QF4" s="45">
        <v>181</v>
      </c>
      <c r="QG4" s="45">
        <v>180</v>
      </c>
      <c r="QH4" s="45">
        <v>181</v>
      </c>
      <c r="QI4" s="45">
        <v>182</v>
      </c>
      <c r="QJ4" s="45">
        <v>180</v>
      </c>
      <c r="QK4" s="45">
        <v>175</v>
      </c>
      <c r="QL4" s="45">
        <v>170</v>
      </c>
      <c r="QM4" s="45">
        <v>175</v>
      </c>
      <c r="QN4" s="45">
        <v>179</v>
      </c>
      <c r="QO4" s="45">
        <v>180</v>
      </c>
      <c r="QP4" s="45">
        <v>179</v>
      </c>
      <c r="QQ4" s="45">
        <v>180</v>
      </c>
      <c r="QR4" s="45">
        <v>180</v>
      </c>
      <c r="QS4" s="45">
        <v>179</v>
      </c>
      <c r="QT4" s="45">
        <v>177</v>
      </c>
      <c r="QU4" s="45">
        <v>173</v>
      </c>
      <c r="QV4" s="45">
        <v>172</v>
      </c>
      <c r="QW4" s="45">
        <v>172</v>
      </c>
      <c r="QX4" s="45">
        <v>172</v>
      </c>
      <c r="QY4" s="45">
        <v>172</v>
      </c>
      <c r="QZ4" s="45">
        <v>171</v>
      </c>
      <c r="RA4" s="45">
        <v>174</v>
      </c>
      <c r="RB4" s="45">
        <v>172</v>
      </c>
      <c r="RC4" s="45">
        <v>173</v>
      </c>
      <c r="RD4" s="45">
        <v>173</v>
      </c>
      <c r="RE4" s="45">
        <v>170</v>
      </c>
      <c r="RF4" s="45">
        <v>169</v>
      </c>
      <c r="RG4" s="45">
        <v>170</v>
      </c>
      <c r="RH4" s="45">
        <v>169</v>
      </c>
      <c r="RI4" s="45">
        <v>171</v>
      </c>
      <c r="RJ4" s="45">
        <v>171</v>
      </c>
      <c r="RK4" s="45">
        <v>173</v>
      </c>
      <c r="RL4" s="45">
        <v>174</v>
      </c>
      <c r="RM4" s="45">
        <v>177</v>
      </c>
      <c r="RN4" s="45">
        <v>180</v>
      </c>
      <c r="RO4" s="45">
        <v>184</v>
      </c>
      <c r="RP4" s="45">
        <v>183</v>
      </c>
      <c r="RQ4" s="45">
        <v>185</v>
      </c>
      <c r="RR4" s="45">
        <v>180</v>
      </c>
      <c r="RS4" s="45">
        <v>174</v>
      </c>
      <c r="RT4" s="45">
        <v>172</v>
      </c>
      <c r="RU4" s="45">
        <v>182</v>
      </c>
      <c r="RV4" s="45">
        <v>182</v>
      </c>
      <c r="RW4" s="45">
        <v>190</v>
      </c>
      <c r="RX4" s="45">
        <v>177</v>
      </c>
      <c r="RY4" s="45">
        <v>180</v>
      </c>
      <c r="RZ4" s="45">
        <v>179</v>
      </c>
      <c r="SA4" s="45">
        <v>178</v>
      </c>
      <c r="SB4" s="45">
        <v>178</v>
      </c>
      <c r="SC4" s="45">
        <v>177</v>
      </c>
      <c r="SD4" s="45">
        <v>176</v>
      </c>
      <c r="SE4" s="45">
        <v>176</v>
      </c>
      <c r="SF4" s="45">
        <v>176</v>
      </c>
      <c r="SG4" s="45">
        <v>177</v>
      </c>
      <c r="SH4" s="45">
        <v>176</v>
      </c>
      <c r="SI4" s="45">
        <v>174</v>
      </c>
      <c r="SJ4" s="45">
        <v>172</v>
      </c>
      <c r="SK4" s="45">
        <v>175</v>
      </c>
      <c r="SL4" s="45">
        <v>173</v>
      </c>
      <c r="SM4" s="45">
        <v>172</v>
      </c>
      <c r="SN4" s="45">
        <v>171</v>
      </c>
      <c r="SO4" s="45">
        <v>167</v>
      </c>
      <c r="SP4" s="45">
        <v>162</v>
      </c>
      <c r="SQ4" s="45">
        <v>162</v>
      </c>
      <c r="SR4" s="45">
        <v>161</v>
      </c>
      <c r="SS4" s="45">
        <v>161</v>
      </c>
      <c r="ST4" s="45">
        <v>159</v>
      </c>
      <c r="SU4" s="45">
        <v>156</v>
      </c>
      <c r="SV4" s="45">
        <v>158</v>
      </c>
      <c r="SW4" s="45">
        <v>156</v>
      </c>
      <c r="SX4" s="45">
        <v>157</v>
      </c>
      <c r="SY4" s="45">
        <v>156</v>
      </c>
      <c r="SZ4" s="45">
        <v>157</v>
      </c>
      <c r="TA4" s="45">
        <v>157</v>
      </c>
      <c r="TB4" s="45">
        <v>154</v>
      </c>
      <c r="TC4" s="45">
        <v>156</v>
      </c>
      <c r="TD4" s="45">
        <v>158</v>
      </c>
      <c r="TE4" s="45">
        <v>158</v>
      </c>
      <c r="TF4" s="45">
        <v>158</v>
      </c>
      <c r="TG4" s="45">
        <v>157</v>
      </c>
      <c r="TH4" s="45">
        <v>153</v>
      </c>
      <c r="TI4" s="45">
        <v>154</v>
      </c>
      <c r="TJ4" s="45">
        <v>151</v>
      </c>
      <c r="TK4" s="45">
        <v>153</v>
      </c>
      <c r="TL4" s="45">
        <v>153</v>
      </c>
      <c r="TM4" s="45">
        <v>156</v>
      </c>
      <c r="TN4" s="45">
        <v>153</v>
      </c>
      <c r="TO4" s="45">
        <v>152</v>
      </c>
      <c r="TP4" s="45">
        <v>152</v>
      </c>
      <c r="TQ4" s="45">
        <v>152</v>
      </c>
      <c r="TR4" s="45">
        <v>151</v>
      </c>
      <c r="TS4" s="45">
        <v>149</v>
      </c>
      <c r="TT4" s="45">
        <v>149</v>
      </c>
      <c r="TU4" s="45">
        <v>152</v>
      </c>
      <c r="TV4" s="45">
        <v>148</v>
      </c>
      <c r="TW4" s="45">
        <v>143</v>
      </c>
      <c r="TX4" s="45">
        <v>144</v>
      </c>
      <c r="TY4" s="45">
        <v>143</v>
      </c>
      <c r="TZ4" s="45">
        <v>144</v>
      </c>
      <c r="UA4" s="45">
        <v>144</v>
      </c>
      <c r="UB4" s="45">
        <v>142</v>
      </c>
      <c r="UC4" s="45">
        <v>140</v>
      </c>
      <c r="UD4" s="45">
        <v>135</v>
      </c>
      <c r="UE4" s="45">
        <v>139</v>
      </c>
      <c r="UF4" s="45">
        <v>138</v>
      </c>
      <c r="UG4" s="45">
        <v>137</v>
      </c>
      <c r="UH4" s="45">
        <v>134</v>
      </c>
      <c r="UI4" s="45">
        <v>133</v>
      </c>
      <c r="UJ4" s="45">
        <v>130</v>
      </c>
      <c r="UK4" s="45">
        <v>129</v>
      </c>
      <c r="UL4" s="45">
        <v>127</v>
      </c>
      <c r="UM4" s="45">
        <v>128</v>
      </c>
      <c r="UN4" s="45">
        <v>131</v>
      </c>
      <c r="UO4" s="45">
        <v>131</v>
      </c>
      <c r="UP4" s="45">
        <v>128</v>
      </c>
      <c r="UQ4" s="45">
        <v>126</v>
      </c>
      <c r="UR4" s="45">
        <v>124</v>
      </c>
      <c r="US4" s="45">
        <v>127</v>
      </c>
      <c r="UT4" s="45">
        <v>125</v>
      </c>
      <c r="UU4" s="45">
        <v>130</v>
      </c>
      <c r="UV4" s="45">
        <v>126</v>
      </c>
      <c r="UW4" s="45">
        <v>127</v>
      </c>
      <c r="UX4" s="45">
        <v>127</v>
      </c>
      <c r="UY4" s="45">
        <v>127</v>
      </c>
      <c r="UZ4" s="45">
        <v>128</v>
      </c>
      <c r="VA4" s="45">
        <v>132</v>
      </c>
      <c r="VB4" s="45">
        <v>135</v>
      </c>
      <c r="VC4" s="45">
        <v>134</v>
      </c>
      <c r="VD4" s="45">
        <v>135</v>
      </c>
      <c r="VE4" s="45">
        <v>136</v>
      </c>
      <c r="VF4" s="45">
        <v>137</v>
      </c>
      <c r="VG4" s="45">
        <v>134</v>
      </c>
      <c r="VH4" s="45">
        <v>135</v>
      </c>
      <c r="VI4" s="45">
        <v>135</v>
      </c>
      <c r="VJ4" s="45">
        <v>133</v>
      </c>
      <c r="VK4" s="45">
        <v>134</v>
      </c>
      <c r="VL4" s="45">
        <v>133</v>
      </c>
      <c r="VM4" s="45">
        <v>134</v>
      </c>
      <c r="VN4" s="45">
        <v>135</v>
      </c>
      <c r="VO4" s="45">
        <v>133</v>
      </c>
      <c r="VP4" s="45">
        <v>132</v>
      </c>
      <c r="VQ4" s="45">
        <v>131</v>
      </c>
      <c r="VR4" s="45">
        <v>133</v>
      </c>
      <c r="VS4" s="45">
        <v>133</v>
      </c>
      <c r="VT4" s="45">
        <v>135</v>
      </c>
      <c r="VU4" s="45">
        <v>134</v>
      </c>
      <c r="VV4" s="45">
        <v>135</v>
      </c>
      <c r="VW4" s="45">
        <v>133</v>
      </c>
      <c r="VX4" s="45">
        <v>133</v>
      </c>
      <c r="VY4" s="45">
        <v>135</v>
      </c>
      <c r="VZ4" s="45">
        <v>135</v>
      </c>
      <c r="WA4" s="45">
        <v>137</v>
      </c>
      <c r="WB4" s="45">
        <v>137</v>
      </c>
      <c r="WC4" s="45">
        <v>138</v>
      </c>
      <c r="WD4" s="45">
        <v>142</v>
      </c>
      <c r="WE4" s="45">
        <v>140</v>
      </c>
      <c r="WF4" s="45">
        <v>140</v>
      </c>
      <c r="WG4" s="45">
        <v>141</v>
      </c>
      <c r="WH4" s="45">
        <v>138</v>
      </c>
      <c r="WI4" s="45">
        <v>136</v>
      </c>
      <c r="WJ4" s="45">
        <v>136</v>
      </c>
      <c r="WK4" s="45">
        <v>137</v>
      </c>
      <c r="WL4" s="45">
        <v>136</v>
      </c>
      <c r="WM4" s="45">
        <v>135</v>
      </c>
      <c r="WN4" s="45">
        <v>135</v>
      </c>
      <c r="WO4" s="45">
        <v>134</v>
      </c>
      <c r="WP4" s="45">
        <v>134</v>
      </c>
      <c r="WQ4" s="45">
        <v>134</v>
      </c>
      <c r="WR4" s="45">
        <v>132</v>
      </c>
      <c r="WS4" s="45">
        <v>130</v>
      </c>
      <c r="WT4" s="45">
        <v>130</v>
      </c>
      <c r="WU4" s="45">
        <v>130</v>
      </c>
      <c r="WV4" s="45">
        <v>132</v>
      </c>
      <c r="WW4" s="45">
        <v>131</v>
      </c>
      <c r="WX4" s="45">
        <v>130</v>
      </c>
      <c r="WY4" s="45">
        <v>135</v>
      </c>
      <c r="WZ4" s="45">
        <v>138</v>
      </c>
      <c r="XA4" s="45">
        <v>136</v>
      </c>
      <c r="XB4" s="45">
        <v>134</v>
      </c>
      <c r="XC4" s="45">
        <v>131</v>
      </c>
      <c r="XD4" s="45">
        <v>132</v>
      </c>
      <c r="XE4" s="45">
        <v>132</v>
      </c>
      <c r="XF4" s="45">
        <v>131</v>
      </c>
      <c r="XG4" s="45">
        <v>131</v>
      </c>
      <c r="XH4" s="45">
        <v>132</v>
      </c>
      <c r="XI4" s="45">
        <v>134</v>
      </c>
      <c r="XJ4" s="45">
        <v>133</v>
      </c>
      <c r="XK4" s="45">
        <v>135</v>
      </c>
      <c r="XL4" s="45">
        <v>134</v>
      </c>
      <c r="XM4" s="45">
        <v>134</v>
      </c>
      <c r="XN4" s="45">
        <v>132</v>
      </c>
      <c r="XO4" s="45">
        <v>131</v>
      </c>
      <c r="XP4" s="45">
        <v>130</v>
      </c>
      <c r="XQ4" s="45">
        <v>130</v>
      </c>
      <c r="XR4" s="45">
        <v>130</v>
      </c>
      <c r="XS4" s="45">
        <v>131</v>
      </c>
      <c r="XT4" s="45">
        <v>131</v>
      </c>
      <c r="XU4" s="45">
        <v>132</v>
      </c>
      <c r="XV4" s="45">
        <v>130</v>
      </c>
      <c r="XW4" s="45">
        <v>132</v>
      </c>
      <c r="XX4" s="45">
        <v>133</v>
      </c>
      <c r="XY4" s="45">
        <v>133</v>
      </c>
      <c r="XZ4" s="45">
        <v>133</v>
      </c>
      <c r="YA4" s="45">
        <v>133</v>
      </c>
      <c r="YB4" s="45">
        <v>129</v>
      </c>
      <c r="YC4" s="45">
        <v>129</v>
      </c>
      <c r="YD4" s="45">
        <v>129</v>
      </c>
      <c r="YE4" s="45">
        <v>132</v>
      </c>
      <c r="YF4" s="45">
        <v>130</v>
      </c>
      <c r="YG4" s="45">
        <v>130</v>
      </c>
      <c r="YH4" s="45">
        <v>130</v>
      </c>
      <c r="YI4" s="45">
        <v>131</v>
      </c>
      <c r="YJ4" s="45">
        <v>132</v>
      </c>
      <c r="YK4" s="45">
        <v>132</v>
      </c>
      <c r="YL4" s="45">
        <v>131</v>
      </c>
      <c r="YM4" s="45">
        <v>132</v>
      </c>
      <c r="YN4" s="45">
        <v>132</v>
      </c>
      <c r="YO4" s="45">
        <v>134</v>
      </c>
      <c r="YP4" s="45">
        <v>134</v>
      </c>
      <c r="YQ4" s="45">
        <v>134</v>
      </c>
      <c r="YR4" s="45">
        <v>134</v>
      </c>
      <c r="YS4" s="45">
        <v>133</v>
      </c>
      <c r="YT4" s="45">
        <v>134</v>
      </c>
      <c r="YU4" s="45">
        <v>132</v>
      </c>
      <c r="YV4" s="45">
        <v>129</v>
      </c>
      <c r="YW4" s="45">
        <v>130</v>
      </c>
      <c r="YX4" s="45">
        <v>127</v>
      </c>
      <c r="YY4" s="45">
        <v>128</v>
      </c>
      <c r="YZ4" s="45">
        <v>123</v>
      </c>
      <c r="ZA4" s="45">
        <v>123</v>
      </c>
      <c r="ZB4" s="45">
        <v>123</v>
      </c>
      <c r="ZC4" s="45">
        <v>123</v>
      </c>
      <c r="ZD4" s="45">
        <v>122</v>
      </c>
      <c r="ZE4" s="45">
        <v>122</v>
      </c>
      <c r="ZF4" s="45">
        <v>120</v>
      </c>
      <c r="ZG4" s="45">
        <v>124</v>
      </c>
      <c r="ZH4" s="45">
        <v>125</v>
      </c>
      <c r="ZI4" s="45">
        <v>129</v>
      </c>
      <c r="ZJ4" s="45">
        <v>126</v>
      </c>
      <c r="ZK4" s="45">
        <v>122</v>
      </c>
      <c r="ZL4" s="45">
        <v>123</v>
      </c>
      <c r="ZM4" s="45">
        <v>126</v>
      </c>
      <c r="ZN4" s="45">
        <v>127</v>
      </c>
      <c r="ZO4" s="45">
        <v>127</v>
      </c>
      <c r="ZP4" s="45">
        <v>124</v>
      </c>
      <c r="ZQ4" s="45">
        <v>126</v>
      </c>
      <c r="ZR4" s="45">
        <v>125</v>
      </c>
      <c r="ZS4" s="45">
        <v>123</v>
      </c>
      <c r="ZT4" s="45">
        <v>124</v>
      </c>
      <c r="ZU4" s="45">
        <v>125</v>
      </c>
      <c r="ZV4" s="45">
        <v>122</v>
      </c>
      <c r="ZW4" s="45">
        <v>130</v>
      </c>
      <c r="ZX4" s="45">
        <v>128</v>
      </c>
      <c r="ZY4" s="45">
        <v>128</v>
      </c>
      <c r="ZZ4" s="45">
        <v>129</v>
      </c>
      <c r="AAA4" s="45">
        <v>127</v>
      </c>
      <c r="AAB4" s="45">
        <v>128</v>
      </c>
      <c r="AAC4" s="45">
        <v>129</v>
      </c>
      <c r="AAD4" s="45">
        <v>127</v>
      </c>
      <c r="AAE4" s="45">
        <v>126</v>
      </c>
      <c r="AAF4" s="45">
        <v>125</v>
      </c>
      <c r="AAG4" s="45">
        <v>125</v>
      </c>
      <c r="AAH4" s="45">
        <v>126</v>
      </c>
      <c r="AAI4" s="45">
        <v>125</v>
      </c>
      <c r="AAJ4" s="45">
        <v>126</v>
      </c>
      <c r="AAK4" s="45">
        <v>126</v>
      </c>
      <c r="AAL4" s="45">
        <v>129</v>
      </c>
      <c r="AAM4" s="45">
        <v>128</v>
      </c>
      <c r="AAN4" s="45">
        <v>130</v>
      </c>
      <c r="AAO4" s="45">
        <v>128</v>
      </c>
      <c r="AAP4" s="45">
        <v>127</v>
      </c>
      <c r="AAQ4" s="45">
        <v>126</v>
      </c>
      <c r="AAR4" s="45">
        <v>128</v>
      </c>
      <c r="AAS4" s="45">
        <v>128</v>
      </c>
      <c r="AAT4" s="45">
        <v>126</v>
      </c>
      <c r="AAU4" s="45">
        <v>125</v>
      </c>
      <c r="AAV4" s="45">
        <v>125</v>
      </c>
      <c r="AAW4" s="45">
        <v>124</v>
      </c>
      <c r="AAX4" s="45">
        <v>124</v>
      </c>
      <c r="AAY4" s="45">
        <v>126</v>
      </c>
      <c r="AAZ4" s="45">
        <v>126</v>
      </c>
      <c r="ABA4" s="45">
        <v>126</v>
      </c>
      <c r="ABB4" s="45">
        <v>127</v>
      </c>
      <c r="ABC4" s="45">
        <v>126</v>
      </c>
      <c r="ABD4" s="45">
        <v>126</v>
      </c>
      <c r="ABE4" s="45">
        <v>122</v>
      </c>
      <c r="ABF4" s="45">
        <v>123</v>
      </c>
      <c r="ABG4" s="45">
        <v>120</v>
      </c>
      <c r="ABH4" s="45">
        <v>118</v>
      </c>
      <c r="ABI4" s="45">
        <v>116</v>
      </c>
      <c r="ABJ4" s="45">
        <v>115</v>
      </c>
      <c r="ABK4" s="45">
        <v>115</v>
      </c>
      <c r="ABL4" s="45">
        <v>116</v>
      </c>
      <c r="ABM4" s="45">
        <v>118</v>
      </c>
      <c r="ABN4" s="45">
        <v>118</v>
      </c>
      <c r="ABO4" s="45">
        <v>117</v>
      </c>
      <c r="ABP4" s="45">
        <v>118</v>
      </c>
      <c r="ABQ4" s="45">
        <v>118</v>
      </c>
      <c r="ABR4" s="45">
        <v>120</v>
      </c>
      <c r="ABS4" s="45">
        <v>121</v>
      </c>
      <c r="ABT4" s="45">
        <v>124</v>
      </c>
      <c r="ABU4" s="45">
        <v>124</v>
      </c>
      <c r="ABV4" s="45">
        <v>123</v>
      </c>
      <c r="ABW4" s="45">
        <v>124</v>
      </c>
      <c r="ABX4" s="45">
        <v>125</v>
      </c>
      <c r="ABY4" s="45">
        <v>132</v>
      </c>
      <c r="ABZ4" s="45">
        <v>131</v>
      </c>
      <c r="ACA4" s="45">
        <v>129</v>
      </c>
      <c r="ACB4" s="45">
        <v>132</v>
      </c>
      <c r="ACC4" s="45">
        <v>131</v>
      </c>
      <c r="ACD4" s="45">
        <v>129</v>
      </c>
      <c r="ACE4" s="45">
        <v>129</v>
      </c>
      <c r="ACF4" s="45">
        <v>128</v>
      </c>
      <c r="ACG4" s="45">
        <v>128</v>
      </c>
      <c r="ACH4" s="45">
        <v>126</v>
      </c>
      <c r="ACI4" s="45">
        <v>125</v>
      </c>
      <c r="ACJ4" s="45">
        <v>123</v>
      </c>
      <c r="ACK4" s="45">
        <v>121</v>
      </c>
      <c r="ACL4" s="45">
        <v>118</v>
      </c>
      <c r="ACM4" s="45">
        <v>118</v>
      </c>
      <c r="ACN4" s="45">
        <v>120</v>
      </c>
      <c r="ACO4" s="45">
        <v>118</v>
      </c>
      <c r="ACP4" s="45">
        <v>118</v>
      </c>
      <c r="ACQ4" s="45">
        <v>118</v>
      </c>
      <c r="ACR4" s="45">
        <v>119</v>
      </c>
      <c r="ACS4" s="45">
        <v>120</v>
      </c>
      <c r="ACT4" s="45">
        <v>121</v>
      </c>
      <c r="ACU4" s="45">
        <v>121</v>
      </c>
      <c r="ACV4" s="45">
        <v>118</v>
      </c>
      <c r="ACW4" s="45">
        <v>114</v>
      </c>
      <c r="ACX4" s="45">
        <v>113</v>
      </c>
      <c r="ACY4" s="45">
        <v>114</v>
      </c>
      <c r="ACZ4" s="45">
        <v>115</v>
      </c>
      <c r="ADA4" s="45">
        <v>115</v>
      </c>
      <c r="ADB4" s="45">
        <v>114</v>
      </c>
      <c r="ADC4" s="45">
        <v>117</v>
      </c>
      <c r="ADD4" s="45">
        <v>116</v>
      </c>
      <c r="ADE4" s="45">
        <v>117</v>
      </c>
      <c r="ADF4" s="45">
        <v>117</v>
      </c>
      <c r="ADG4" s="45">
        <v>115</v>
      </c>
      <c r="ADH4" s="45">
        <v>117</v>
      </c>
      <c r="ADI4" s="45">
        <v>117</v>
      </c>
      <c r="ADJ4" s="45">
        <v>114</v>
      </c>
      <c r="ADK4" s="45">
        <v>113</v>
      </c>
      <c r="ADL4" s="45">
        <v>111</v>
      </c>
      <c r="ADM4" s="45">
        <v>112</v>
      </c>
      <c r="ADN4" s="45">
        <v>112</v>
      </c>
      <c r="ADO4" s="45">
        <v>111</v>
      </c>
      <c r="ADP4" s="45">
        <v>111</v>
      </c>
      <c r="ADQ4" s="45">
        <v>111</v>
      </c>
      <c r="ADR4" s="45">
        <v>109</v>
      </c>
      <c r="ADS4" s="45">
        <v>108</v>
      </c>
      <c r="ADT4" s="45">
        <v>110</v>
      </c>
      <c r="ADU4" s="45">
        <v>108</v>
      </c>
      <c r="ADV4" s="45">
        <v>110</v>
      </c>
      <c r="ADW4" s="45">
        <v>109</v>
      </c>
      <c r="ADX4" s="45">
        <v>107</v>
      </c>
      <c r="ADY4" s="45">
        <v>106</v>
      </c>
      <c r="ADZ4" s="45">
        <v>106</v>
      </c>
      <c r="AEA4" s="45">
        <v>107</v>
      </c>
      <c r="AEB4" s="45">
        <v>106</v>
      </c>
      <c r="AEC4" s="45">
        <v>105</v>
      </c>
      <c r="AED4" s="45">
        <v>105</v>
      </c>
      <c r="AEE4" s="45">
        <v>115</v>
      </c>
      <c r="AEF4" s="45">
        <v>115</v>
      </c>
      <c r="AEG4" s="45">
        <v>109</v>
      </c>
      <c r="AEH4" s="45">
        <v>115</v>
      </c>
      <c r="AEI4" s="45">
        <v>126</v>
      </c>
      <c r="AEJ4" s="45">
        <v>120</v>
      </c>
      <c r="AEK4" s="45">
        <v>121</v>
      </c>
      <c r="AEL4" s="45">
        <v>120</v>
      </c>
      <c r="AEM4" s="45">
        <v>119</v>
      </c>
      <c r="AEN4" s="45">
        <v>117</v>
      </c>
      <c r="AEO4" s="45">
        <v>117</v>
      </c>
      <c r="AEP4" s="45">
        <v>118</v>
      </c>
      <c r="AEQ4" s="45">
        <v>118</v>
      </c>
      <c r="AER4" s="45">
        <v>122</v>
      </c>
      <c r="AES4" s="45">
        <v>121</v>
      </c>
      <c r="AET4" s="45">
        <v>119</v>
      </c>
      <c r="AEU4" s="45">
        <v>117</v>
      </c>
      <c r="AEV4" s="45">
        <v>120</v>
      </c>
      <c r="AEW4" s="45">
        <v>124</v>
      </c>
      <c r="AEX4" s="45">
        <v>122</v>
      </c>
      <c r="AEY4" s="45">
        <v>120</v>
      </c>
      <c r="AEZ4" s="45">
        <v>120</v>
      </c>
      <c r="AFA4" s="45">
        <v>119</v>
      </c>
      <c r="AFB4" s="45">
        <v>119</v>
      </c>
      <c r="AFC4" s="45">
        <v>117</v>
      </c>
      <c r="AFD4" s="45">
        <v>119</v>
      </c>
      <c r="AFE4" s="45">
        <v>120</v>
      </c>
      <c r="AFF4" s="45">
        <v>122</v>
      </c>
      <c r="AFG4" s="45">
        <v>123</v>
      </c>
      <c r="AFH4" s="45">
        <v>122</v>
      </c>
      <c r="AFI4" s="45">
        <v>124</v>
      </c>
      <c r="AFJ4" s="45">
        <v>124</v>
      </c>
      <c r="AFK4" s="45">
        <v>123</v>
      </c>
      <c r="AFL4" s="45">
        <v>126</v>
      </c>
      <c r="AFM4" s="45">
        <v>129</v>
      </c>
      <c r="AFN4" s="45">
        <v>127</v>
      </c>
      <c r="AFO4" s="45">
        <v>128</v>
      </c>
      <c r="AFP4" s="45">
        <v>128</v>
      </c>
      <c r="AFQ4" s="45">
        <v>128</v>
      </c>
      <c r="AFR4" s="45">
        <v>128</v>
      </c>
      <c r="AFS4" s="45">
        <v>128</v>
      </c>
      <c r="AFT4" s="45">
        <v>125</v>
      </c>
      <c r="AFU4" s="45">
        <v>125</v>
      </c>
      <c r="AFV4" s="45">
        <v>122</v>
      </c>
      <c r="AFW4" s="45">
        <v>124</v>
      </c>
      <c r="AFX4" s="45">
        <v>124</v>
      </c>
      <c r="AFY4" s="45">
        <v>124</v>
      </c>
      <c r="AFZ4" s="45">
        <v>123</v>
      </c>
      <c r="AGA4" s="45">
        <v>123</v>
      </c>
      <c r="AGB4" s="45">
        <v>122</v>
      </c>
      <c r="AGC4" s="45">
        <v>123</v>
      </c>
      <c r="AGD4" s="45">
        <v>124</v>
      </c>
      <c r="AGE4" s="45">
        <v>122</v>
      </c>
      <c r="AGF4" s="45">
        <v>121</v>
      </c>
      <c r="AGG4" s="45">
        <v>122</v>
      </c>
      <c r="AGH4" s="45">
        <v>122</v>
      </c>
      <c r="AGI4" s="45">
        <v>123</v>
      </c>
      <c r="AGJ4" s="45">
        <v>123</v>
      </c>
      <c r="AGK4" s="45">
        <v>125</v>
      </c>
      <c r="AGL4" s="45">
        <v>128</v>
      </c>
      <c r="AGM4" s="45">
        <v>130</v>
      </c>
      <c r="AGN4" s="45">
        <v>130</v>
      </c>
      <c r="AGO4" s="45">
        <v>133</v>
      </c>
      <c r="AGP4" s="45">
        <v>135</v>
      </c>
      <c r="AGQ4" s="45">
        <v>137</v>
      </c>
      <c r="AGR4" s="45">
        <v>136</v>
      </c>
      <c r="AGS4" s="45">
        <v>137</v>
      </c>
      <c r="AGT4" s="45">
        <v>135</v>
      </c>
      <c r="AGU4" s="45">
        <v>132</v>
      </c>
      <c r="AGV4" s="45">
        <v>131</v>
      </c>
      <c r="AGW4" s="45">
        <v>131</v>
      </c>
      <c r="AGX4" s="45">
        <v>131</v>
      </c>
      <c r="AGY4" s="45">
        <v>131</v>
      </c>
      <c r="AGZ4" s="45">
        <v>132</v>
      </c>
      <c r="AHA4" s="45">
        <v>136</v>
      </c>
      <c r="AHB4" s="45">
        <v>136</v>
      </c>
      <c r="AHC4" s="45">
        <v>134</v>
      </c>
      <c r="AHD4" s="45">
        <v>136</v>
      </c>
      <c r="AHE4" s="45">
        <v>136</v>
      </c>
      <c r="AHF4" s="45">
        <v>138</v>
      </c>
      <c r="AHG4" s="45">
        <v>138</v>
      </c>
      <c r="AHH4" s="45">
        <v>147</v>
      </c>
      <c r="AHI4" s="45">
        <v>143</v>
      </c>
      <c r="AHJ4" s="45">
        <v>145</v>
      </c>
      <c r="AHK4" s="45">
        <v>143</v>
      </c>
      <c r="AHL4" s="45">
        <v>140</v>
      </c>
      <c r="AHM4" s="45">
        <v>142</v>
      </c>
      <c r="AHN4" s="45">
        <v>139</v>
      </c>
      <c r="AHO4" s="45">
        <v>143</v>
      </c>
      <c r="AHP4" s="45">
        <v>143</v>
      </c>
      <c r="AHQ4" s="45">
        <v>143</v>
      </c>
      <c r="AHR4" s="45">
        <v>143</v>
      </c>
      <c r="AHS4" s="45">
        <v>142</v>
      </c>
      <c r="AHT4" s="45">
        <v>141</v>
      </c>
      <c r="AHU4" s="45">
        <v>141</v>
      </c>
      <c r="AHV4" s="45">
        <v>141</v>
      </c>
      <c r="AHW4" s="45">
        <v>143</v>
      </c>
      <c r="AHX4" s="45">
        <v>141</v>
      </c>
      <c r="AHY4" s="45">
        <v>142</v>
      </c>
      <c r="AHZ4" s="45">
        <v>141</v>
      </c>
      <c r="AIA4" s="45">
        <v>143</v>
      </c>
      <c r="AIB4" s="45">
        <v>142</v>
      </c>
      <c r="AIC4" s="45">
        <v>145</v>
      </c>
      <c r="AID4" s="45">
        <v>144</v>
      </c>
      <c r="AIE4" s="45">
        <v>144</v>
      </c>
      <c r="AIF4" s="45">
        <v>143</v>
      </c>
      <c r="AIG4" s="45">
        <v>145</v>
      </c>
      <c r="AIH4" s="45">
        <v>145</v>
      </c>
      <c r="AII4" s="45">
        <v>142</v>
      </c>
      <c r="AIJ4" s="45">
        <v>141</v>
      </c>
      <c r="AIK4" s="45">
        <v>138</v>
      </c>
      <c r="AIL4" s="45">
        <v>135</v>
      </c>
      <c r="AIM4" s="45">
        <v>138</v>
      </c>
      <c r="AIN4" s="45">
        <v>138</v>
      </c>
      <c r="AIO4" s="45">
        <v>137</v>
      </c>
      <c r="AIP4" s="45">
        <v>137</v>
      </c>
      <c r="AIQ4" s="45">
        <v>137</v>
      </c>
      <c r="AIR4" s="45">
        <v>136</v>
      </c>
      <c r="AIS4" s="45">
        <v>138</v>
      </c>
      <c r="AIT4" s="45">
        <v>137</v>
      </c>
      <c r="AIU4" s="45">
        <v>135</v>
      </c>
      <c r="AIV4" s="45">
        <v>135</v>
      </c>
      <c r="AIW4" s="45">
        <v>136</v>
      </c>
      <c r="AIX4" s="45">
        <v>131</v>
      </c>
      <c r="AIY4" s="45">
        <v>131</v>
      </c>
      <c r="AIZ4" s="45">
        <v>132</v>
      </c>
      <c r="AJA4" s="45">
        <v>133</v>
      </c>
      <c r="AJB4" s="45">
        <v>132</v>
      </c>
      <c r="AJC4" s="45">
        <v>133</v>
      </c>
      <c r="AJD4" s="45">
        <v>134</v>
      </c>
      <c r="AJE4" s="45">
        <v>134</v>
      </c>
      <c r="AJF4" s="45">
        <v>133</v>
      </c>
      <c r="AJG4" s="45">
        <v>134</v>
      </c>
      <c r="AJH4" s="45">
        <v>136</v>
      </c>
      <c r="AJI4" s="45">
        <v>143</v>
      </c>
      <c r="AJJ4" s="45">
        <v>145</v>
      </c>
      <c r="AJK4" s="45">
        <v>141</v>
      </c>
      <c r="AJL4" s="45">
        <v>143</v>
      </c>
      <c r="AJM4" s="45">
        <v>142</v>
      </c>
      <c r="AJN4" s="45">
        <v>141</v>
      </c>
      <c r="AJO4" s="45">
        <v>143</v>
      </c>
      <c r="AJP4" s="45">
        <v>142</v>
      </c>
      <c r="AJQ4" s="45">
        <v>143</v>
      </c>
      <c r="AJR4" s="45">
        <v>143</v>
      </c>
      <c r="AJS4" s="45">
        <v>143</v>
      </c>
      <c r="AJT4" s="45">
        <v>141</v>
      </c>
      <c r="AJU4" s="45">
        <v>139</v>
      </c>
      <c r="AJV4" s="45">
        <v>139</v>
      </c>
      <c r="AJW4" s="45">
        <v>141</v>
      </c>
      <c r="AJX4" s="45">
        <v>141</v>
      </c>
      <c r="AJY4" s="45">
        <v>141</v>
      </c>
      <c r="AJZ4" s="45">
        <v>140</v>
      </c>
      <c r="AKA4" s="45">
        <v>141</v>
      </c>
      <c r="AKB4" s="45">
        <v>140</v>
      </c>
      <c r="AKC4" s="45">
        <v>139</v>
      </c>
      <c r="AKD4" s="45">
        <v>139</v>
      </c>
      <c r="AKE4" s="45">
        <v>137</v>
      </c>
      <c r="AKF4" s="45">
        <v>136</v>
      </c>
      <c r="AKG4" s="45">
        <v>134</v>
      </c>
      <c r="AKH4" s="45">
        <v>133</v>
      </c>
      <c r="AKI4" s="45">
        <v>133</v>
      </c>
      <c r="AKJ4" s="45">
        <v>132</v>
      </c>
      <c r="AKK4" s="45">
        <v>130</v>
      </c>
      <c r="AKL4" s="45">
        <v>131</v>
      </c>
      <c r="AKM4" s="45">
        <v>130</v>
      </c>
      <c r="AKN4" s="45">
        <v>131</v>
      </c>
      <c r="AKO4" s="45">
        <v>128</v>
      </c>
      <c r="AKP4" s="45">
        <v>126</v>
      </c>
      <c r="AKQ4" s="45">
        <v>126</v>
      </c>
      <c r="AKR4" s="45">
        <v>124</v>
      </c>
      <c r="AKS4" s="45">
        <v>121</v>
      </c>
      <c r="AKT4" s="45">
        <v>122</v>
      </c>
      <c r="AKU4" s="45">
        <v>118</v>
      </c>
      <c r="AKV4" s="45">
        <v>119</v>
      </c>
      <c r="AKW4" s="45">
        <v>118</v>
      </c>
      <c r="AKX4" s="45">
        <v>118</v>
      </c>
      <c r="AKY4" s="45">
        <v>120</v>
      </c>
      <c r="AKZ4" s="45">
        <v>123</v>
      </c>
      <c r="ALA4" s="45">
        <v>128</v>
      </c>
      <c r="ALB4" s="45">
        <v>127</v>
      </c>
      <c r="ALC4" s="45">
        <v>128</v>
      </c>
      <c r="ALD4" s="45">
        <v>128</v>
      </c>
      <c r="ALE4" s="45">
        <v>126</v>
      </c>
      <c r="ALF4" s="45">
        <v>132</v>
      </c>
      <c r="ALG4" s="45">
        <v>132</v>
      </c>
      <c r="ALH4" s="45">
        <v>133</v>
      </c>
      <c r="ALI4" s="45">
        <v>134</v>
      </c>
      <c r="ALJ4" s="45">
        <v>137</v>
      </c>
      <c r="ALK4" s="45">
        <v>137</v>
      </c>
      <c r="ALL4" s="45">
        <v>140</v>
      </c>
      <c r="ALM4" s="45">
        <v>140</v>
      </c>
      <c r="ALN4" s="45">
        <v>142</v>
      </c>
      <c r="ALO4" s="45">
        <v>140</v>
      </c>
      <c r="ALP4" s="45">
        <v>140</v>
      </c>
      <c r="ALQ4" s="45">
        <v>135</v>
      </c>
      <c r="ALR4" s="45">
        <v>136</v>
      </c>
      <c r="ALS4" s="45">
        <v>137</v>
      </c>
      <c r="ALT4" s="45">
        <v>133</v>
      </c>
      <c r="ALU4" s="45">
        <v>135</v>
      </c>
      <c r="ALV4" s="45">
        <v>137</v>
      </c>
      <c r="ALW4" s="45">
        <v>137</v>
      </c>
      <c r="ALX4" s="45">
        <v>141</v>
      </c>
      <c r="ALY4" s="45">
        <v>144</v>
      </c>
      <c r="ALZ4" s="45">
        <v>146</v>
      </c>
      <c r="AMA4" s="45">
        <v>149</v>
      </c>
      <c r="AMB4" s="45">
        <v>152</v>
      </c>
      <c r="AMC4" s="45">
        <v>156</v>
      </c>
      <c r="AMD4" s="45">
        <v>154</v>
      </c>
      <c r="AME4" s="45">
        <v>154</v>
      </c>
      <c r="AMF4" s="45">
        <v>155</v>
      </c>
      <c r="AMG4" s="45">
        <v>155</v>
      </c>
      <c r="AMH4" s="45">
        <v>157</v>
      </c>
      <c r="AMI4" s="45">
        <v>154</v>
      </c>
      <c r="AMJ4" s="45">
        <v>153</v>
      </c>
      <c r="AMK4" s="45">
        <v>157</v>
      </c>
      <c r="AML4" s="45">
        <v>156</v>
      </c>
      <c r="AMM4" s="45">
        <v>160</v>
      </c>
      <c r="AMN4" s="45">
        <v>160</v>
      </c>
      <c r="AMO4" s="45">
        <v>164</v>
      </c>
      <c r="AMP4" s="45">
        <v>163</v>
      </c>
      <c r="AMQ4" s="45">
        <v>163</v>
      </c>
      <c r="AMR4" s="45">
        <v>160</v>
      </c>
      <c r="AMS4" s="45">
        <v>158</v>
      </c>
      <c r="AMT4" s="45">
        <v>155</v>
      </c>
      <c r="AMU4" s="45">
        <v>155</v>
      </c>
      <c r="AMV4" s="45">
        <v>155</v>
      </c>
      <c r="AMW4" s="45">
        <v>156</v>
      </c>
      <c r="AMX4" s="45">
        <v>160</v>
      </c>
      <c r="AMY4" s="45">
        <v>157</v>
      </c>
      <c r="AMZ4" s="45">
        <v>159</v>
      </c>
      <c r="ANA4" s="45">
        <v>162</v>
      </c>
      <c r="ANB4" s="45">
        <v>162</v>
      </c>
      <c r="ANC4" s="45">
        <v>158</v>
      </c>
      <c r="AND4" s="45">
        <v>160</v>
      </c>
      <c r="ANE4" s="45">
        <v>163</v>
      </c>
      <c r="ANF4" s="45">
        <v>166</v>
      </c>
      <c r="ANG4" s="45">
        <v>166</v>
      </c>
      <c r="ANH4" s="45">
        <v>164</v>
      </c>
      <c r="ANI4" s="45">
        <v>168</v>
      </c>
      <c r="ANJ4" s="45">
        <v>159</v>
      </c>
      <c r="ANK4" s="45">
        <v>154</v>
      </c>
      <c r="ANL4" s="45">
        <v>151</v>
      </c>
      <c r="ANM4" s="45">
        <v>147</v>
      </c>
      <c r="ANN4" s="45">
        <v>149</v>
      </c>
      <c r="ANO4" s="45">
        <v>150</v>
      </c>
      <c r="ANP4" s="45">
        <v>149</v>
      </c>
      <c r="ANQ4" s="45">
        <v>149</v>
      </c>
      <c r="ANR4" s="45">
        <v>148</v>
      </c>
      <c r="ANS4" s="45">
        <v>145</v>
      </c>
      <c r="ANT4" s="45">
        <v>143</v>
      </c>
      <c r="ANU4" s="45">
        <v>143</v>
      </c>
      <c r="ANV4" s="45">
        <v>144</v>
      </c>
      <c r="ANW4" s="45">
        <v>142</v>
      </c>
      <c r="ANX4" s="45">
        <v>143</v>
      </c>
      <c r="ANY4" s="45">
        <v>139</v>
      </c>
      <c r="ANZ4" s="45">
        <v>141</v>
      </c>
      <c r="AOA4" s="45">
        <v>143</v>
      </c>
      <c r="AOB4" s="45">
        <v>143</v>
      </c>
      <c r="AOC4" s="45">
        <v>145</v>
      </c>
      <c r="AOD4" s="45">
        <v>141</v>
      </c>
      <c r="AOE4" s="45">
        <v>138</v>
      </c>
      <c r="AOF4" s="45">
        <v>136</v>
      </c>
      <c r="AOG4" s="45">
        <v>135</v>
      </c>
      <c r="AOH4" s="45">
        <v>139</v>
      </c>
      <c r="AOI4" s="45">
        <v>139</v>
      </c>
      <c r="AOJ4" s="45">
        <v>138</v>
      </c>
      <c r="AOK4" s="45">
        <v>136</v>
      </c>
      <c r="AOL4" s="45">
        <v>135</v>
      </c>
      <c r="AOM4" s="45">
        <v>136</v>
      </c>
      <c r="AON4" s="45">
        <v>136</v>
      </c>
      <c r="AOO4" s="45">
        <v>136</v>
      </c>
      <c r="AOP4" s="45">
        <v>136</v>
      </c>
      <c r="AOQ4" s="45">
        <v>137</v>
      </c>
      <c r="AOR4" s="45">
        <v>134</v>
      </c>
      <c r="AOS4" s="45">
        <v>136</v>
      </c>
      <c r="AOT4" s="45">
        <v>134</v>
      </c>
      <c r="AOU4" s="45">
        <v>133</v>
      </c>
      <c r="AOV4" s="45">
        <v>128</v>
      </c>
      <c r="AOW4" s="45">
        <v>129</v>
      </c>
      <c r="AOX4" s="45">
        <v>128</v>
      </c>
      <c r="AOY4" s="45">
        <v>130</v>
      </c>
      <c r="AOZ4" s="45">
        <v>131</v>
      </c>
      <c r="APA4" s="45">
        <v>130</v>
      </c>
      <c r="APB4" s="45">
        <v>134</v>
      </c>
      <c r="APC4" s="45">
        <v>135</v>
      </c>
      <c r="APD4" s="45">
        <v>134</v>
      </c>
      <c r="APE4" s="45">
        <v>135</v>
      </c>
      <c r="APF4" s="45">
        <v>135</v>
      </c>
      <c r="APG4" s="45">
        <v>132</v>
      </c>
      <c r="APH4" s="45">
        <v>133</v>
      </c>
      <c r="API4" s="45">
        <v>132</v>
      </c>
      <c r="APJ4" s="45">
        <v>130</v>
      </c>
      <c r="APK4" s="45">
        <v>133</v>
      </c>
      <c r="APL4" s="45">
        <v>131</v>
      </c>
      <c r="APM4" s="45">
        <v>133</v>
      </c>
      <c r="APN4" s="45">
        <v>134</v>
      </c>
      <c r="APO4" s="45">
        <v>136</v>
      </c>
      <c r="APP4" s="45">
        <v>135</v>
      </c>
      <c r="APQ4" s="45">
        <v>134</v>
      </c>
      <c r="APR4" s="45">
        <v>133</v>
      </c>
      <c r="APS4" s="45">
        <v>131</v>
      </c>
      <c r="APT4" s="45">
        <v>131</v>
      </c>
      <c r="APU4" s="45">
        <v>130</v>
      </c>
      <c r="APV4" s="45">
        <v>129</v>
      </c>
      <c r="APW4" s="45">
        <v>129</v>
      </c>
      <c r="APX4" s="45">
        <v>128</v>
      </c>
      <c r="APY4" s="45">
        <v>128</v>
      </c>
      <c r="APZ4" s="45">
        <v>130</v>
      </c>
      <c r="AQA4" s="45">
        <v>129</v>
      </c>
      <c r="AQB4" s="45">
        <v>126</v>
      </c>
      <c r="AQC4" s="45">
        <v>128</v>
      </c>
      <c r="AQD4" s="45">
        <v>125</v>
      </c>
      <c r="AQE4" s="45">
        <v>126</v>
      </c>
      <c r="AQF4" s="45">
        <v>126</v>
      </c>
      <c r="AQG4" s="45">
        <v>126</v>
      </c>
      <c r="AQH4" s="45">
        <v>126</v>
      </c>
      <c r="AQI4" s="45">
        <v>126</v>
      </c>
      <c r="AQJ4" s="45">
        <v>127</v>
      </c>
      <c r="AQK4" s="45">
        <v>128</v>
      </c>
      <c r="AQL4" s="45">
        <v>127</v>
      </c>
      <c r="AQM4" s="45">
        <v>126</v>
      </c>
      <c r="AQN4" s="45">
        <v>127</v>
      </c>
      <c r="AQO4" s="45">
        <v>126</v>
      </c>
      <c r="AQP4" s="45">
        <v>124</v>
      </c>
      <c r="AQQ4" s="45">
        <v>122</v>
      </c>
      <c r="AQR4" s="45">
        <v>123</v>
      </c>
      <c r="AQS4" s="45">
        <v>126</v>
      </c>
      <c r="AQT4" s="45">
        <v>125</v>
      </c>
      <c r="AQU4" s="45">
        <v>128</v>
      </c>
      <c r="AQV4" s="45">
        <v>128</v>
      </c>
      <c r="AQW4" s="45">
        <v>133</v>
      </c>
      <c r="AQX4" s="45">
        <v>131</v>
      </c>
      <c r="AQY4" s="45">
        <v>134</v>
      </c>
      <c r="AQZ4" s="45">
        <v>133</v>
      </c>
      <c r="ARA4" s="45">
        <v>134</v>
      </c>
      <c r="ARB4" s="45">
        <v>133</v>
      </c>
      <c r="ARC4" s="45">
        <v>131</v>
      </c>
      <c r="ARD4" s="45">
        <v>133</v>
      </c>
      <c r="ARE4" s="45">
        <v>138</v>
      </c>
      <c r="ARF4" s="45">
        <v>138</v>
      </c>
      <c r="ARG4" s="45">
        <v>138</v>
      </c>
      <c r="ARH4" s="45">
        <v>138</v>
      </c>
      <c r="ARI4" s="45">
        <v>141</v>
      </c>
      <c r="ARJ4" s="45">
        <v>143</v>
      </c>
      <c r="ARK4" s="45">
        <v>145</v>
      </c>
      <c r="ARL4" s="45">
        <v>149</v>
      </c>
      <c r="ARM4" s="45">
        <v>143</v>
      </c>
      <c r="ARN4" s="45">
        <v>142</v>
      </c>
      <c r="ARO4" s="45">
        <v>141</v>
      </c>
      <c r="ARP4" s="45">
        <v>141</v>
      </c>
      <c r="ARQ4" s="45">
        <v>136</v>
      </c>
      <c r="ARR4" s="45">
        <v>135</v>
      </c>
      <c r="ARS4" s="45">
        <v>136</v>
      </c>
      <c r="ART4" s="45">
        <v>136</v>
      </c>
      <c r="ARU4" s="45">
        <v>136</v>
      </c>
      <c r="ARV4" s="45">
        <v>137</v>
      </c>
      <c r="ARW4" s="45">
        <v>136</v>
      </c>
      <c r="ARX4" s="45">
        <v>137</v>
      </c>
      <c r="ARY4" s="45">
        <v>136</v>
      </c>
      <c r="ARZ4" s="45">
        <v>132</v>
      </c>
      <c r="ASA4" s="45">
        <v>134</v>
      </c>
      <c r="ASB4" s="45">
        <v>135</v>
      </c>
      <c r="ASC4" s="45">
        <v>132</v>
      </c>
      <c r="ASD4" s="45">
        <v>133</v>
      </c>
      <c r="ASE4" s="45">
        <v>135</v>
      </c>
      <c r="ASF4" s="45">
        <v>132</v>
      </c>
      <c r="ASG4" s="45">
        <v>135</v>
      </c>
      <c r="ASH4" s="45">
        <v>135</v>
      </c>
      <c r="ASI4" s="45">
        <v>135</v>
      </c>
      <c r="ASJ4" s="45">
        <v>131</v>
      </c>
      <c r="ASK4" s="45">
        <v>131</v>
      </c>
      <c r="ASL4" s="45">
        <v>129</v>
      </c>
      <c r="ASM4" s="45">
        <v>130</v>
      </c>
      <c r="ASN4" s="45">
        <v>129</v>
      </c>
      <c r="ASO4" s="45">
        <v>128</v>
      </c>
      <c r="ASP4" s="45">
        <v>129</v>
      </c>
      <c r="ASQ4" s="45">
        <v>128</v>
      </c>
      <c r="ASR4" s="45">
        <v>129</v>
      </c>
      <c r="ASS4" s="45">
        <v>130</v>
      </c>
      <c r="AST4" s="45">
        <v>130</v>
      </c>
      <c r="ASU4" s="45">
        <v>130</v>
      </c>
      <c r="ASV4" s="45">
        <v>129</v>
      </c>
      <c r="ASW4" s="45">
        <v>129</v>
      </c>
      <c r="ASX4" s="45">
        <v>127</v>
      </c>
      <c r="ASY4" s="45">
        <v>127</v>
      </c>
      <c r="ASZ4" s="45">
        <v>127</v>
      </c>
      <c r="ATA4" s="45">
        <v>128</v>
      </c>
      <c r="ATB4" s="45">
        <v>125</v>
      </c>
      <c r="ATC4" s="45">
        <v>132</v>
      </c>
      <c r="ATD4" s="45">
        <v>131</v>
      </c>
      <c r="ATE4" s="45">
        <v>137</v>
      </c>
      <c r="ATF4" s="45">
        <v>136</v>
      </c>
      <c r="ATG4" s="45">
        <v>137</v>
      </c>
      <c r="ATH4" s="45">
        <v>134</v>
      </c>
      <c r="ATI4" s="45">
        <v>132</v>
      </c>
      <c r="ATJ4" s="45">
        <v>137</v>
      </c>
      <c r="ATK4" s="45">
        <v>135</v>
      </c>
      <c r="ATL4" s="45">
        <v>137</v>
      </c>
      <c r="ATM4" s="45">
        <v>139</v>
      </c>
      <c r="ATN4" s="45">
        <v>139</v>
      </c>
      <c r="ATO4" s="45">
        <v>135</v>
      </c>
      <c r="ATP4" s="45">
        <v>138</v>
      </c>
      <c r="ATQ4" s="45">
        <v>136</v>
      </c>
      <c r="ATR4" s="45">
        <v>133</v>
      </c>
      <c r="ATS4" s="45">
        <v>138</v>
      </c>
      <c r="ATT4" s="45">
        <v>136</v>
      </c>
      <c r="ATU4" s="45">
        <v>138</v>
      </c>
      <c r="ATV4" s="45">
        <v>137</v>
      </c>
      <c r="ATW4" s="45">
        <v>133</v>
      </c>
      <c r="ATX4" s="45">
        <v>133</v>
      </c>
      <c r="ATY4" s="45">
        <v>133</v>
      </c>
      <c r="ATZ4" s="45">
        <v>134</v>
      </c>
      <c r="AUA4" s="45">
        <v>133</v>
      </c>
      <c r="AUB4" s="45">
        <v>129</v>
      </c>
      <c r="AUC4" s="45">
        <v>130</v>
      </c>
      <c r="AUD4" s="45">
        <v>128</v>
      </c>
      <c r="AUE4" s="45">
        <v>126</v>
      </c>
      <c r="AUF4" s="45">
        <v>127</v>
      </c>
      <c r="AUG4" s="45">
        <v>124</v>
      </c>
      <c r="AUH4" s="45">
        <v>126</v>
      </c>
      <c r="AUI4" s="45">
        <v>129</v>
      </c>
      <c r="AUJ4" s="45">
        <v>130</v>
      </c>
      <c r="AUK4" s="45">
        <v>129</v>
      </c>
      <c r="AUL4" s="45">
        <v>129</v>
      </c>
      <c r="AUM4" s="45">
        <v>130</v>
      </c>
      <c r="AUN4" s="45">
        <v>132</v>
      </c>
      <c r="AUO4" s="45">
        <v>139</v>
      </c>
      <c r="AUP4" s="45">
        <v>138</v>
      </c>
      <c r="AUQ4" s="45">
        <v>137</v>
      </c>
      <c r="AUR4" s="45">
        <v>139</v>
      </c>
      <c r="AUS4" s="45">
        <v>139</v>
      </c>
      <c r="AUT4" s="45">
        <v>140</v>
      </c>
      <c r="AUU4" s="45">
        <v>144</v>
      </c>
      <c r="AUV4" s="45">
        <v>148</v>
      </c>
      <c r="AUW4" s="45">
        <v>143</v>
      </c>
      <c r="AUX4" s="45">
        <v>140</v>
      </c>
      <c r="AUY4" s="45">
        <v>142</v>
      </c>
      <c r="AUZ4" s="45">
        <v>140</v>
      </c>
      <c r="AVA4" s="45">
        <v>138</v>
      </c>
      <c r="AVB4" s="45">
        <v>134</v>
      </c>
      <c r="AVC4" s="45">
        <v>134</v>
      </c>
      <c r="AVD4" s="45">
        <v>133</v>
      </c>
      <c r="AVE4" s="45">
        <v>132</v>
      </c>
      <c r="AVF4" s="45">
        <v>132</v>
      </c>
      <c r="AVG4" s="45">
        <v>131</v>
      </c>
      <c r="AVH4" s="45">
        <v>132</v>
      </c>
      <c r="AVI4" s="45">
        <v>134</v>
      </c>
      <c r="AVJ4" s="45">
        <v>133</v>
      </c>
      <c r="AVK4" s="45">
        <v>133</v>
      </c>
      <c r="AVL4" s="45">
        <v>130</v>
      </c>
      <c r="AVM4" s="45">
        <v>129</v>
      </c>
      <c r="AVN4" s="45">
        <v>131</v>
      </c>
      <c r="AVO4" s="45">
        <v>136</v>
      </c>
      <c r="AVP4" s="45">
        <v>141</v>
      </c>
      <c r="AVQ4" s="45">
        <v>141</v>
      </c>
      <c r="AVR4" s="45">
        <v>141</v>
      </c>
      <c r="AVS4" s="45">
        <v>140</v>
      </c>
      <c r="AVT4" s="45">
        <v>141</v>
      </c>
      <c r="AVU4" s="45">
        <v>139</v>
      </c>
      <c r="AVV4" s="45">
        <v>138</v>
      </c>
      <c r="AVW4" s="45">
        <v>144</v>
      </c>
      <c r="AVX4" s="45">
        <v>144</v>
      </c>
      <c r="AVY4" s="45">
        <v>147</v>
      </c>
      <c r="AVZ4" s="45">
        <v>148</v>
      </c>
      <c r="AWA4" s="45">
        <v>147</v>
      </c>
      <c r="AWB4" s="45">
        <v>146</v>
      </c>
      <c r="AWC4" s="45">
        <v>151</v>
      </c>
      <c r="AWD4" s="45">
        <v>153</v>
      </c>
      <c r="AWE4" s="45">
        <v>152</v>
      </c>
      <c r="AWF4" s="45">
        <v>151</v>
      </c>
      <c r="AWG4" s="45">
        <v>149</v>
      </c>
      <c r="AWH4" s="45">
        <v>150</v>
      </c>
      <c r="AWI4" s="45">
        <v>149</v>
      </c>
      <c r="AWJ4" s="45">
        <v>149</v>
      </c>
      <c r="AWK4" s="45">
        <v>149</v>
      </c>
      <c r="AWL4" s="45">
        <v>150</v>
      </c>
      <c r="AWM4" s="45">
        <v>154</v>
      </c>
      <c r="AWN4" s="45">
        <v>152</v>
      </c>
      <c r="AWO4" s="45">
        <v>151</v>
      </c>
      <c r="AWP4" s="45">
        <v>149</v>
      </c>
      <c r="AWQ4" s="45">
        <v>149</v>
      </c>
      <c r="AWR4" s="45">
        <v>148</v>
      </c>
      <c r="AWS4" s="45">
        <v>149</v>
      </c>
      <c r="AWT4" s="45">
        <v>145</v>
      </c>
      <c r="AWU4" s="45">
        <v>145</v>
      </c>
      <c r="AWV4" s="45">
        <v>140</v>
      </c>
      <c r="AWW4" s="45">
        <v>139</v>
      </c>
      <c r="AWX4" s="45">
        <v>136</v>
      </c>
      <c r="AWY4" s="45">
        <v>137</v>
      </c>
      <c r="AWZ4" s="45">
        <v>136</v>
      </c>
      <c r="AXA4" s="45">
        <v>135</v>
      </c>
      <c r="AXB4" s="45">
        <v>137</v>
      </c>
      <c r="AXC4" s="45">
        <v>137</v>
      </c>
      <c r="AXD4" s="45">
        <v>137</v>
      </c>
      <c r="AXE4" s="45">
        <v>137</v>
      </c>
      <c r="AXF4" s="45">
        <v>136</v>
      </c>
      <c r="AXG4" s="45">
        <v>135</v>
      </c>
      <c r="AXH4" s="45">
        <v>135</v>
      </c>
      <c r="AXI4" s="45">
        <v>136</v>
      </c>
      <c r="AXJ4" s="45">
        <v>139</v>
      </c>
      <c r="AXK4" s="45">
        <v>137</v>
      </c>
      <c r="AXL4" s="45">
        <v>139</v>
      </c>
      <c r="AXM4" s="45">
        <v>139</v>
      </c>
      <c r="AXN4" s="45">
        <v>140</v>
      </c>
      <c r="AXO4" s="45">
        <v>140</v>
      </c>
      <c r="AXP4" s="45">
        <v>141</v>
      </c>
      <c r="AXQ4" s="45">
        <v>142</v>
      </c>
      <c r="AXR4" s="45">
        <v>143</v>
      </c>
      <c r="AXS4" s="45">
        <v>141</v>
      </c>
      <c r="AXT4" s="45">
        <v>139</v>
      </c>
      <c r="AXU4" s="45">
        <v>139</v>
      </c>
      <c r="AXV4" s="45">
        <v>142</v>
      </c>
      <c r="AXW4" s="45">
        <v>142</v>
      </c>
      <c r="AXX4" s="45">
        <v>146</v>
      </c>
      <c r="AXY4" s="45">
        <v>149</v>
      </c>
      <c r="AXZ4" s="45">
        <v>153</v>
      </c>
      <c r="AYA4" s="45">
        <v>150</v>
      </c>
      <c r="AYB4" s="45">
        <v>151</v>
      </c>
      <c r="AYC4" s="45">
        <v>151</v>
      </c>
      <c r="AYD4" s="45">
        <v>149</v>
      </c>
      <c r="AYE4" s="45">
        <v>149</v>
      </c>
      <c r="AYF4" s="45">
        <v>147</v>
      </c>
      <c r="AYG4" s="45">
        <v>143</v>
      </c>
      <c r="AYH4" s="45">
        <v>142</v>
      </c>
      <c r="AYI4" s="45">
        <v>143</v>
      </c>
      <c r="AYJ4" s="45">
        <v>144</v>
      </c>
      <c r="AYK4" s="45">
        <v>143</v>
      </c>
      <c r="AYL4" s="45">
        <v>141</v>
      </c>
      <c r="AYM4" s="45">
        <v>141</v>
      </c>
      <c r="AYN4" s="45">
        <v>140</v>
      </c>
      <c r="AYO4" s="45">
        <v>140</v>
      </c>
      <c r="AYP4" s="45">
        <v>141</v>
      </c>
      <c r="AYQ4" s="45">
        <v>140</v>
      </c>
      <c r="AYR4" s="45">
        <v>141</v>
      </c>
      <c r="AYS4" s="45">
        <v>142</v>
      </c>
      <c r="AYT4" s="45">
        <v>146</v>
      </c>
      <c r="AYU4" s="45">
        <v>152</v>
      </c>
      <c r="AYV4" s="45">
        <v>156</v>
      </c>
      <c r="AYW4" s="45">
        <v>165</v>
      </c>
      <c r="AYX4" s="45">
        <v>180</v>
      </c>
      <c r="AYY4" s="45">
        <v>180</v>
      </c>
      <c r="AYZ4" s="45">
        <v>178</v>
      </c>
      <c r="AZA4" s="45">
        <v>170</v>
      </c>
      <c r="AZB4" s="45">
        <v>180</v>
      </c>
      <c r="AZC4" s="45">
        <v>207</v>
      </c>
      <c r="AZD4" s="45">
        <v>245</v>
      </c>
      <c r="AZE4" s="45">
        <v>230</v>
      </c>
      <c r="AZF4" s="45">
        <v>251</v>
      </c>
      <c r="AZG4" s="45">
        <v>295</v>
      </c>
      <c r="AZH4" s="45">
        <v>284</v>
      </c>
      <c r="AZI4" s="45">
        <v>328</v>
      </c>
      <c r="AZJ4" s="45">
        <v>326</v>
      </c>
      <c r="AZK4" s="45">
        <v>366</v>
      </c>
      <c r="AZL4" s="45">
        <v>379</v>
      </c>
      <c r="AZM4" s="45">
        <v>374</v>
      </c>
      <c r="AZN4" s="45">
        <v>388</v>
      </c>
      <c r="AZO4" s="45">
        <v>370</v>
      </c>
      <c r="AZP4" s="45">
        <v>330</v>
      </c>
      <c r="AZQ4" s="45">
        <v>307</v>
      </c>
      <c r="AZR4" s="45">
        <v>317</v>
      </c>
      <c r="AZS4" s="45">
        <v>315</v>
      </c>
      <c r="AZT4" s="45">
        <v>301</v>
      </c>
      <c r="AZU4" s="45">
        <v>321</v>
      </c>
      <c r="AZV4" s="45">
        <v>326</v>
      </c>
      <c r="AZW4" s="45">
        <v>331</v>
      </c>
      <c r="AZX4" s="45">
        <v>328</v>
      </c>
      <c r="AZY4" s="45">
        <v>318</v>
      </c>
      <c r="AZZ4" s="45">
        <v>315</v>
      </c>
      <c r="BAA4" t="s">
        <v>2012</v>
      </c>
      <c r="BAB4" s="45">
        <v>307</v>
      </c>
      <c r="BAC4" s="45">
        <v>296</v>
      </c>
      <c r="BAD4" s="45">
        <v>290</v>
      </c>
      <c r="BAE4" s="45">
        <v>304</v>
      </c>
      <c r="BAF4" s="45">
        <v>305</v>
      </c>
      <c r="BAG4" s="45">
        <v>296</v>
      </c>
      <c r="BAH4" s="45">
        <v>297</v>
      </c>
      <c r="BAI4" s="45">
        <v>306</v>
      </c>
      <c r="BAJ4" s="45">
        <v>302</v>
      </c>
      <c r="BAK4" s="45">
        <v>303</v>
      </c>
      <c r="BAL4" s="45">
        <v>305</v>
      </c>
      <c r="BAM4" s="45">
        <v>298</v>
      </c>
      <c r="BAN4" s="45">
        <v>300</v>
      </c>
      <c r="BAO4" s="45">
        <v>296</v>
      </c>
      <c r="BAP4" s="45">
        <v>284</v>
      </c>
      <c r="BAQ4" t="s">
        <v>2012</v>
      </c>
      <c r="BAR4" s="45">
        <v>281</v>
      </c>
      <c r="BAS4" s="45">
        <v>277</v>
      </c>
      <c r="BAT4" s="45">
        <v>270</v>
      </c>
      <c r="BAU4" s="45">
        <v>277</v>
      </c>
      <c r="BAV4" s="45">
        <v>270</v>
      </c>
      <c r="BAW4" s="45">
        <v>264</v>
      </c>
      <c r="BAX4" s="45">
        <v>265</v>
      </c>
      <c r="BAY4" s="45">
        <v>271</v>
      </c>
      <c r="BAZ4" s="45">
        <v>274</v>
      </c>
      <c r="BBA4" s="45">
        <v>268</v>
      </c>
      <c r="BBB4" s="45">
        <v>251</v>
      </c>
      <c r="BBC4" s="45">
        <v>248</v>
      </c>
      <c r="BBD4" s="45">
        <v>238</v>
      </c>
      <c r="BBE4" s="45">
        <v>232</v>
      </c>
      <c r="BBF4" s="45">
        <v>232</v>
      </c>
      <c r="BBG4" s="45">
        <v>232</v>
      </c>
      <c r="BBH4" s="45">
        <v>222</v>
      </c>
      <c r="BBI4" s="45">
        <v>223</v>
      </c>
      <c r="BBJ4" s="45">
        <v>219</v>
      </c>
      <c r="BBK4" s="45">
        <v>226</v>
      </c>
      <c r="BBL4" s="45">
        <v>223</v>
      </c>
      <c r="BBM4" s="45">
        <v>218</v>
      </c>
      <c r="BBN4" s="45">
        <v>206</v>
      </c>
      <c r="BBO4" s="45">
        <v>202</v>
      </c>
      <c r="BBP4" s="45">
        <v>194</v>
      </c>
      <c r="BBQ4" s="45">
        <v>194</v>
      </c>
      <c r="BBR4" s="45">
        <v>201</v>
      </c>
      <c r="BBS4" s="45">
        <v>207</v>
      </c>
      <c r="BBT4" s="45">
        <v>217</v>
      </c>
      <c r="BBU4" s="45">
        <v>216</v>
      </c>
      <c r="BBV4" s="45">
        <v>218</v>
      </c>
      <c r="BBW4" s="45">
        <v>206</v>
      </c>
      <c r="BBX4" s="45">
        <v>209</v>
      </c>
      <c r="BBY4" s="45">
        <v>212</v>
      </c>
      <c r="BBZ4" s="45">
        <v>210</v>
      </c>
      <c r="BCA4" s="45">
        <v>207</v>
      </c>
      <c r="BCB4" s="45">
        <v>206</v>
      </c>
      <c r="BCC4" s="45">
        <v>208</v>
      </c>
      <c r="BCD4" s="45">
        <v>209</v>
      </c>
      <c r="BCE4" s="45">
        <v>214</v>
      </c>
      <c r="BCF4" s="45">
        <v>214</v>
      </c>
      <c r="BCG4" s="45">
        <v>211</v>
      </c>
      <c r="BCH4" s="45">
        <v>207</v>
      </c>
      <c r="BCI4" s="45">
        <v>206</v>
      </c>
      <c r="BCJ4" s="45">
        <v>206</v>
      </c>
      <c r="BCK4" s="45">
        <v>202</v>
      </c>
      <c r="BCL4" s="45">
        <v>206</v>
      </c>
      <c r="BCM4" s="45">
        <v>204</v>
      </c>
      <c r="BCN4" s="45">
        <v>210</v>
      </c>
      <c r="BCO4" s="45">
        <v>206</v>
      </c>
      <c r="BCP4" s="45">
        <v>205</v>
      </c>
      <c r="BCQ4" s="45">
        <v>208</v>
      </c>
      <c r="BCR4" s="45">
        <v>204</v>
      </c>
      <c r="BCS4" s="45">
        <v>205</v>
      </c>
      <c r="BCT4" s="45">
        <v>201</v>
      </c>
      <c r="BCU4" s="45">
        <v>199</v>
      </c>
      <c r="BCV4" s="45">
        <v>196</v>
      </c>
      <c r="BCW4" s="45">
        <v>194</v>
      </c>
      <c r="BCX4" s="45">
        <v>195</v>
      </c>
      <c r="BCY4" s="45">
        <v>196</v>
      </c>
      <c r="BCZ4" s="45">
        <v>192</v>
      </c>
      <c r="BDA4" s="45">
        <v>195</v>
      </c>
      <c r="BDB4" s="45">
        <v>190</v>
      </c>
      <c r="BDC4" s="45">
        <v>190</v>
      </c>
      <c r="BDD4" s="45">
        <v>185</v>
      </c>
      <c r="BDE4" s="45">
        <v>179</v>
      </c>
      <c r="BDF4" s="45">
        <v>180</v>
      </c>
      <c r="BDG4" s="45">
        <v>172</v>
      </c>
      <c r="BDH4" s="45">
        <v>170</v>
      </c>
      <c r="BDI4" s="45">
        <v>167</v>
      </c>
      <c r="BDJ4" s="45">
        <v>165</v>
      </c>
      <c r="BDK4" s="45">
        <v>161</v>
      </c>
      <c r="BDL4" s="45">
        <v>161</v>
      </c>
      <c r="BDM4" s="45">
        <v>158</v>
      </c>
      <c r="BDN4" s="45">
        <v>162</v>
      </c>
      <c r="BDO4" s="45">
        <v>166</v>
      </c>
      <c r="BDP4" s="45">
        <v>170</v>
      </c>
      <c r="BDQ4" s="45">
        <v>170</v>
      </c>
      <c r="BDR4" s="45">
        <v>175</v>
      </c>
      <c r="BDS4" s="45">
        <v>175</v>
      </c>
      <c r="BDT4" s="45">
        <v>173</v>
      </c>
      <c r="BDU4" s="45">
        <v>173</v>
      </c>
      <c r="BDV4" s="45">
        <v>174</v>
      </c>
      <c r="BDW4" s="45">
        <v>172</v>
      </c>
      <c r="BDX4" s="45">
        <v>172</v>
      </c>
      <c r="BDY4" s="45">
        <v>175</v>
      </c>
      <c r="BDZ4" s="45">
        <v>174</v>
      </c>
      <c r="BEA4" s="45">
        <v>174</v>
      </c>
      <c r="BEB4" s="45">
        <v>176</v>
      </c>
      <c r="BEC4" s="45">
        <v>169</v>
      </c>
      <c r="BED4" s="45">
        <v>169</v>
      </c>
      <c r="BEE4" s="45">
        <v>172</v>
      </c>
      <c r="BEF4" s="45">
        <v>169</v>
      </c>
      <c r="BEG4" s="45">
        <v>170</v>
      </c>
      <c r="BEH4" s="45">
        <v>172</v>
      </c>
      <c r="BEI4" s="45">
        <v>172</v>
      </c>
      <c r="BEJ4" s="45">
        <v>170</v>
      </c>
      <c r="BEK4" s="45">
        <v>170</v>
      </c>
      <c r="BEL4" s="45">
        <v>172</v>
      </c>
      <c r="BEM4" s="45">
        <v>172</v>
      </c>
      <c r="BEN4" s="45">
        <v>180</v>
      </c>
      <c r="BEO4" s="45">
        <v>182</v>
      </c>
      <c r="BEP4" s="45">
        <v>187</v>
      </c>
      <c r="BEQ4" s="45">
        <v>189</v>
      </c>
      <c r="BER4" s="45">
        <v>188</v>
      </c>
      <c r="BES4" s="45">
        <v>186</v>
      </c>
      <c r="BET4" s="45">
        <v>187</v>
      </c>
      <c r="BEU4" s="45">
        <v>187</v>
      </c>
      <c r="BEV4" s="45">
        <v>182</v>
      </c>
      <c r="BEW4" s="45">
        <v>178</v>
      </c>
      <c r="BEX4" s="45">
        <v>170</v>
      </c>
      <c r="BEY4" s="45">
        <v>172</v>
      </c>
      <c r="BEZ4" s="45">
        <v>167</v>
      </c>
      <c r="BFA4" s="45">
        <v>166</v>
      </c>
      <c r="BFB4" s="45">
        <v>164</v>
      </c>
      <c r="BFC4" s="45">
        <v>164</v>
      </c>
      <c r="BFD4" s="45">
        <v>166</v>
      </c>
      <c r="BFE4" s="45">
        <v>165</v>
      </c>
      <c r="BFF4" s="45">
        <v>163</v>
      </c>
      <c r="BFG4" s="45">
        <v>161</v>
      </c>
      <c r="BFH4" s="45">
        <v>160</v>
      </c>
      <c r="BFI4" s="45">
        <v>159</v>
      </c>
      <c r="BFJ4" s="45">
        <v>161</v>
      </c>
      <c r="BFK4" s="45">
        <v>160</v>
      </c>
      <c r="BFL4" s="45">
        <v>165</v>
      </c>
      <c r="BFM4" s="45">
        <v>170</v>
      </c>
      <c r="BFN4" s="45">
        <v>171</v>
      </c>
      <c r="BFO4" s="45">
        <v>174</v>
      </c>
      <c r="BFP4" s="45">
        <v>174</v>
      </c>
      <c r="BFQ4" s="45">
        <v>174</v>
      </c>
      <c r="BFR4" s="45">
        <v>175</v>
      </c>
      <c r="BFS4" s="45">
        <v>172</v>
      </c>
      <c r="BFT4" s="45">
        <v>168</v>
      </c>
      <c r="BFU4" s="45">
        <v>163</v>
      </c>
      <c r="BFV4" s="45">
        <v>161</v>
      </c>
      <c r="BFW4" s="45">
        <v>147</v>
      </c>
      <c r="BFX4" s="45">
        <v>147</v>
      </c>
      <c r="BFY4" s="45">
        <v>147</v>
      </c>
      <c r="BFZ4" s="45">
        <v>152</v>
      </c>
      <c r="BGA4" s="45">
        <v>151</v>
      </c>
      <c r="BGB4" s="45">
        <v>149</v>
      </c>
      <c r="BGC4" s="45">
        <v>152</v>
      </c>
      <c r="BGD4" s="45">
        <v>150</v>
      </c>
      <c r="BGE4" s="45">
        <v>152</v>
      </c>
      <c r="BGF4" s="45">
        <v>154</v>
      </c>
      <c r="BGG4" s="45">
        <v>152</v>
      </c>
      <c r="BGH4" s="45">
        <v>151</v>
      </c>
      <c r="BGI4" s="45">
        <v>153</v>
      </c>
      <c r="BGJ4" s="45">
        <v>153</v>
      </c>
      <c r="BGK4" s="45">
        <v>157</v>
      </c>
      <c r="BGL4" s="45">
        <v>157</v>
      </c>
      <c r="BGM4" s="45">
        <v>151</v>
      </c>
      <c r="BGN4" s="45">
        <v>147</v>
      </c>
      <c r="BGO4" s="45">
        <v>148</v>
      </c>
      <c r="BGP4" s="45">
        <v>144</v>
      </c>
      <c r="BGQ4" s="45">
        <v>148</v>
      </c>
      <c r="BGR4" s="45">
        <v>149</v>
      </c>
      <c r="BGS4" s="45">
        <v>147</v>
      </c>
      <c r="BGT4" s="45">
        <v>151</v>
      </c>
      <c r="BGU4" s="45">
        <v>152</v>
      </c>
      <c r="BGV4" s="45">
        <v>151</v>
      </c>
      <c r="BGW4" s="45">
        <v>148</v>
      </c>
      <c r="BGX4" s="45">
        <v>148</v>
      </c>
      <c r="BGY4" s="45">
        <v>145</v>
      </c>
      <c r="BGZ4" s="45">
        <v>143</v>
      </c>
      <c r="BHA4" s="45">
        <v>144</v>
      </c>
      <c r="BHB4" s="45">
        <v>147</v>
      </c>
      <c r="BHC4" s="45">
        <v>143</v>
      </c>
      <c r="BHD4" s="45">
        <v>145</v>
      </c>
      <c r="BHE4" s="45">
        <v>145</v>
      </c>
      <c r="BHF4" s="45">
        <v>144</v>
      </c>
      <c r="BHG4" s="45">
        <v>143</v>
      </c>
      <c r="BHH4" s="45">
        <v>143</v>
      </c>
      <c r="BHI4" s="45">
        <v>144</v>
      </c>
    </row>
    <row r="5" spans="1:1569" customHeight="1" ht="15.75">
      <c r="A5" s="262" t="s">
        <v>297</v>
      </c>
      <c r="B5" s="264">
        <f>C5/$A$14</f>
        <v>0.02250927703135</v>
      </c>
      <c r="C5" s="59">
        <f>AVERAGE(D5:BHI5)</f>
        <v>225.0927703135</v>
      </c>
      <c r="D5" s="45">
        <v>196</v>
      </c>
      <c r="E5" s="45">
        <v>202</v>
      </c>
      <c r="F5" s="45">
        <v>221</v>
      </c>
      <c r="G5" s="45">
        <v>227</v>
      </c>
      <c r="H5" s="45">
        <v>221</v>
      </c>
      <c r="I5" s="45">
        <v>215</v>
      </c>
      <c r="J5" s="45">
        <v>220</v>
      </c>
      <c r="K5" s="45">
        <v>231</v>
      </c>
      <c r="L5" s="45">
        <v>235</v>
      </c>
      <c r="M5" s="45">
        <v>240</v>
      </c>
      <c r="N5" s="45">
        <v>245</v>
      </c>
      <c r="O5" s="45">
        <v>242</v>
      </c>
      <c r="P5" s="45">
        <v>242</v>
      </c>
      <c r="Q5" s="45">
        <v>241</v>
      </c>
      <c r="R5" s="45">
        <v>242</v>
      </c>
      <c r="S5" s="45">
        <v>238</v>
      </c>
      <c r="T5" s="45">
        <v>230</v>
      </c>
      <c r="U5" s="45">
        <v>231</v>
      </c>
      <c r="V5" s="45">
        <v>231</v>
      </c>
      <c r="W5" s="45">
        <v>238</v>
      </c>
      <c r="X5" s="45">
        <v>232</v>
      </c>
      <c r="Y5" s="45">
        <v>229</v>
      </c>
      <c r="Z5" s="45">
        <v>219</v>
      </c>
      <c r="AA5" s="45">
        <v>212</v>
      </c>
      <c r="AB5" s="45">
        <v>218</v>
      </c>
      <c r="AC5" s="45">
        <v>214</v>
      </c>
      <c r="AD5" s="45">
        <v>212</v>
      </c>
      <c r="AE5" s="45">
        <v>212</v>
      </c>
      <c r="AF5" s="45">
        <v>218</v>
      </c>
      <c r="AG5" s="45">
        <v>217</v>
      </c>
      <c r="AH5" s="45">
        <v>214</v>
      </c>
      <c r="AI5" s="45">
        <v>207</v>
      </c>
      <c r="AJ5" s="45">
        <v>207</v>
      </c>
      <c r="AK5" s="45">
        <v>199</v>
      </c>
      <c r="AL5" s="45">
        <v>206</v>
      </c>
      <c r="AM5" s="45">
        <v>201</v>
      </c>
      <c r="AN5" s="45">
        <v>197</v>
      </c>
      <c r="AO5" s="45">
        <v>202</v>
      </c>
      <c r="AP5" s="45">
        <v>204</v>
      </c>
      <c r="AQ5" s="45">
        <v>201</v>
      </c>
      <c r="AR5" s="45">
        <v>196</v>
      </c>
      <c r="AS5" s="45">
        <v>199</v>
      </c>
      <c r="AT5" s="45">
        <v>194</v>
      </c>
      <c r="AU5" s="45">
        <v>197</v>
      </c>
      <c r="AV5" s="45">
        <v>201</v>
      </c>
      <c r="AW5" s="45">
        <v>207</v>
      </c>
      <c r="AX5" s="45">
        <v>209</v>
      </c>
      <c r="AY5" s="45">
        <v>214</v>
      </c>
      <c r="AZ5" s="45">
        <v>226</v>
      </c>
      <c r="BA5" s="45">
        <v>226</v>
      </c>
      <c r="BB5" s="45">
        <v>220</v>
      </c>
      <c r="BC5" s="45">
        <v>228</v>
      </c>
      <c r="BD5" s="45">
        <v>235</v>
      </c>
      <c r="BE5" s="45">
        <v>238</v>
      </c>
      <c r="BF5" s="45">
        <v>238</v>
      </c>
      <c r="BG5" s="45">
        <v>235</v>
      </c>
      <c r="BH5" s="45">
        <v>232</v>
      </c>
      <c r="BI5" s="45">
        <v>232</v>
      </c>
      <c r="BJ5" s="45">
        <v>231</v>
      </c>
      <c r="BK5" s="45">
        <v>228</v>
      </c>
      <c r="BL5" s="45">
        <v>223</v>
      </c>
      <c r="BM5" s="45">
        <v>225</v>
      </c>
      <c r="BN5" s="45">
        <v>220</v>
      </c>
      <c r="BO5" s="45">
        <v>222</v>
      </c>
      <c r="BP5" s="45">
        <v>225</v>
      </c>
      <c r="BQ5" s="45">
        <v>218</v>
      </c>
      <c r="BR5" s="45">
        <v>221</v>
      </c>
      <c r="BS5" s="45">
        <v>213</v>
      </c>
      <c r="BT5" s="45">
        <v>217</v>
      </c>
      <c r="BU5" s="45">
        <v>217</v>
      </c>
      <c r="BV5" s="45">
        <v>214</v>
      </c>
      <c r="BW5" s="45">
        <v>215</v>
      </c>
      <c r="BX5" s="45">
        <v>215</v>
      </c>
      <c r="BY5" s="45">
        <v>217</v>
      </c>
      <c r="BZ5" s="45">
        <v>217</v>
      </c>
      <c r="CA5" s="45">
        <v>219</v>
      </c>
      <c r="CB5" s="45">
        <v>225</v>
      </c>
      <c r="CC5" s="45">
        <v>223</v>
      </c>
      <c r="CD5" s="45">
        <v>217</v>
      </c>
      <c r="CE5" s="45">
        <v>210</v>
      </c>
      <c r="CF5" s="45">
        <v>212</v>
      </c>
      <c r="CG5" s="45">
        <v>211</v>
      </c>
      <c r="CH5" s="45">
        <v>212</v>
      </c>
      <c r="CI5" s="45">
        <v>207</v>
      </c>
      <c r="CJ5" s="45">
        <v>208</v>
      </c>
      <c r="CK5" s="45">
        <v>213</v>
      </c>
      <c r="CL5" s="45">
        <v>212</v>
      </c>
      <c r="CM5" s="45">
        <v>208</v>
      </c>
      <c r="CN5" s="45">
        <v>208</v>
      </c>
      <c r="CO5" s="45">
        <v>200</v>
      </c>
      <c r="CP5" s="45">
        <v>209</v>
      </c>
      <c r="CQ5" s="45">
        <v>205</v>
      </c>
      <c r="CR5" s="45">
        <v>200</v>
      </c>
      <c r="CS5" s="45">
        <v>209</v>
      </c>
      <c r="CT5" s="45">
        <v>206</v>
      </c>
      <c r="CU5" s="45">
        <v>209</v>
      </c>
      <c r="CV5" s="45">
        <v>212</v>
      </c>
      <c r="CW5" s="45">
        <v>206</v>
      </c>
      <c r="CX5" s="45">
        <v>209</v>
      </c>
      <c r="CY5" s="45">
        <v>208</v>
      </c>
      <c r="CZ5" s="45">
        <v>207</v>
      </c>
      <c r="DA5" s="45">
        <v>206</v>
      </c>
      <c r="DB5" s="45">
        <v>206</v>
      </c>
      <c r="DC5" s="45">
        <v>213</v>
      </c>
      <c r="DD5" s="45">
        <v>216</v>
      </c>
      <c r="DE5" s="45">
        <v>219</v>
      </c>
      <c r="DF5" s="45">
        <v>220</v>
      </c>
      <c r="DG5" s="45">
        <v>217</v>
      </c>
      <c r="DH5" s="45">
        <v>213</v>
      </c>
      <c r="DI5" s="45">
        <v>212</v>
      </c>
      <c r="DJ5" s="45">
        <v>223</v>
      </c>
      <c r="DK5" s="45">
        <v>220</v>
      </c>
      <c r="DL5" s="45">
        <v>225</v>
      </c>
      <c r="DM5" s="45">
        <v>228</v>
      </c>
      <c r="DN5" s="45">
        <v>229</v>
      </c>
      <c r="DO5" s="45">
        <v>227</v>
      </c>
      <c r="DP5" s="45">
        <v>227</v>
      </c>
      <c r="DQ5" s="45">
        <v>230</v>
      </c>
      <c r="DR5" s="45">
        <v>235</v>
      </c>
      <c r="DS5" s="45">
        <v>236</v>
      </c>
      <c r="DT5" s="45">
        <v>223</v>
      </c>
      <c r="DU5" s="45">
        <v>227</v>
      </c>
      <c r="DV5" s="45">
        <v>223</v>
      </c>
      <c r="DW5" s="45">
        <v>217</v>
      </c>
      <c r="DX5" s="45">
        <v>221</v>
      </c>
      <c r="DY5" s="45">
        <v>224</v>
      </c>
      <c r="DZ5" s="45">
        <v>222</v>
      </c>
      <c r="EA5" s="45">
        <v>235</v>
      </c>
      <c r="EB5" s="45">
        <v>233</v>
      </c>
      <c r="EC5" s="45">
        <v>224</v>
      </c>
      <c r="ED5" s="45">
        <v>223</v>
      </c>
      <c r="EE5" s="45">
        <v>223</v>
      </c>
      <c r="EF5" s="45">
        <v>235</v>
      </c>
      <c r="EG5" s="45">
        <v>241</v>
      </c>
      <c r="EH5" s="45">
        <v>247</v>
      </c>
      <c r="EI5" s="45">
        <v>240</v>
      </c>
      <c r="EJ5" s="45">
        <v>232</v>
      </c>
      <c r="EK5" s="45">
        <v>230</v>
      </c>
      <c r="EL5" s="45">
        <v>231</v>
      </c>
      <c r="EM5" s="45">
        <v>238</v>
      </c>
      <c r="EN5" s="45">
        <v>236</v>
      </c>
      <c r="EO5" s="45">
        <v>237</v>
      </c>
      <c r="EP5" s="45">
        <v>238</v>
      </c>
      <c r="EQ5" s="45">
        <v>242</v>
      </c>
      <c r="ER5" s="45">
        <v>247</v>
      </c>
      <c r="ES5" s="45">
        <v>258</v>
      </c>
      <c r="ET5" s="45">
        <v>260</v>
      </c>
      <c r="EU5" s="45">
        <v>269</v>
      </c>
      <c r="EV5" s="45">
        <v>265</v>
      </c>
      <c r="EW5" s="45">
        <v>254</v>
      </c>
      <c r="EX5" s="45">
        <v>246</v>
      </c>
      <c r="EY5" s="45">
        <v>250</v>
      </c>
      <c r="EZ5" s="45">
        <v>259</v>
      </c>
      <c r="FA5" s="45">
        <v>256</v>
      </c>
      <c r="FB5" s="45">
        <v>249</v>
      </c>
      <c r="FC5" s="45">
        <v>259</v>
      </c>
      <c r="FD5" s="45">
        <v>265</v>
      </c>
      <c r="FE5" s="45">
        <v>263</v>
      </c>
      <c r="FF5" s="45">
        <v>276</v>
      </c>
      <c r="FG5" s="45">
        <v>269</v>
      </c>
      <c r="FH5" s="45">
        <v>265</v>
      </c>
      <c r="FI5" s="45">
        <v>266</v>
      </c>
      <c r="FJ5" s="45">
        <v>270</v>
      </c>
      <c r="FK5" s="45">
        <v>269</v>
      </c>
      <c r="FL5" s="45">
        <v>281</v>
      </c>
      <c r="FM5" s="45">
        <v>287</v>
      </c>
      <c r="FN5" s="45">
        <v>296</v>
      </c>
      <c r="FO5" s="45">
        <v>310</v>
      </c>
      <c r="FP5" s="45">
        <v>299</v>
      </c>
      <c r="FQ5" s="45">
        <v>302</v>
      </c>
      <c r="FR5" s="45">
        <v>289</v>
      </c>
      <c r="FS5" s="45">
        <v>283</v>
      </c>
      <c r="FT5" s="45">
        <v>277</v>
      </c>
      <c r="FU5" s="45">
        <v>287</v>
      </c>
      <c r="FV5" s="45">
        <v>286</v>
      </c>
      <c r="FW5" s="45">
        <v>289</v>
      </c>
      <c r="FX5" s="45">
        <v>291</v>
      </c>
      <c r="FY5" s="45">
        <v>291</v>
      </c>
      <c r="FZ5" s="45">
        <v>284</v>
      </c>
      <c r="GA5" s="45">
        <v>279</v>
      </c>
      <c r="GB5" s="45">
        <v>281</v>
      </c>
      <c r="GC5" s="45">
        <v>285</v>
      </c>
      <c r="GD5" s="45">
        <v>284</v>
      </c>
      <c r="GE5" s="45">
        <v>271</v>
      </c>
      <c r="GF5" s="45">
        <v>265</v>
      </c>
      <c r="GG5" s="45">
        <v>266</v>
      </c>
      <c r="GH5" s="45">
        <v>268</v>
      </c>
      <c r="GI5" s="45">
        <v>275</v>
      </c>
      <c r="GJ5" s="45">
        <v>294</v>
      </c>
      <c r="GK5" s="45">
        <v>298</v>
      </c>
      <c r="GL5" s="45">
        <v>312</v>
      </c>
      <c r="GM5" s="45">
        <v>315</v>
      </c>
      <c r="GN5" s="45">
        <v>328</v>
      </c>
      <c r="GO5" s="45">
        <v>329</v>
      </c>
      <c r="GP5" s="45">
        <v>318</v>
      </c>
      <c r="GQ5" s="45">
        <v>310</v>
      </c>
      <c r="GR5" s="45">
        <v>310</v>
      </c>
      <c r="GS5" s="45">
        <v>291</v>
      </c>
      <c r="GT5" s="45">
        <v>289</v>
      </c>
      <c r="GU5" s="45">
        <v>284</v>
      </c>
      <c r="GV5" s="45">
        <v>272</v>
      </c>
      <c r="GW5" s="45">
        <v>269</v>
      </c>
      <c r="GX5" s="45">
        <v>269</v>
      </c>
      <c r="GY5" s="45">
        <v>281</v>
      </c>
      <c r="GZ5" s="45">
        <v>282</v>
      </c>
      <c r="HA5" s="45">
        <v>274</v>
      </c>
      <c r="HB5" s="45">
        <v>268</v>
      </c>
      <c r="HC5" s="45">
        <v>273</v>
      </c>
      <c r="HD5" s="45">
        <v>278</v>
      </c>
      <c r="HE5" s="45">
        <v>290</v>
      </c>
      <c r="HF5" s="45">
        <v>290</v>
      </c>
      <c r="HG5" s="45">
        <v>279</v>
      </c>
      <c r="HH5" s="45">
        <v>278</v>
      </c>
      <c r="HI5" s="45">
        <v>284</v>
      </c>
      <c r="HJ5" s="45">
        <v>279</v>
      </c>
      <c r="HK5" s="45">
        <v>281</v>
      </c>
      <c r="HL5" s="45">
        <v>283</v>
      </c>
      <c r="HM5" s="45">
        <v>281</v>
      </c>
      <c r="HN5" s="45">
        <v>270</v>
      </c>
      <c r="HO5" s="45">
        <v>272</v>
      </c>
      <c r="HP5" s="45">
        <v>270</v>
      </c>
      <c r="HQ5" s="45">
        <v>271</v>
      </c>
      <c r="HR5" s="45">
        <v>277</v>
      </c>
      <c r="HS5" s="45">
        <v>276</v>
      </c>
      <c r="HT5" s="45">
        <v>276</v>
      </c>
      <c r="HU5" s="45">
        <v>280</v>
      </c>
      <c r="HV5" s="45">
        <v>289</v>
      </c>
      <c r="HW5" s="45">
        <v>285</v>
      </c>
      <c r="HX5" s="45">
        <v>286</v>
      </c>
      <c r="HY5" s="45">
        <v>288</v>
      </c>
      <c r="HZ5" s="45">
        <v>286</v>
      </c>
      <c r="IA5" s="45">
        <v>283</v>
      </c>
      <c r="IB5" s="45">
        <v>282</v>
      </c>
      <c r="IC5" s="45">
        <v>280</v>
      </c>
      <c r="ID5" s="45">
        <v>283</v>
      </c>
      <c r="IE5" s="45">
        <v>283</v>
      </c>
      <c r="IF5" s="45">
        <v>284</v>
      </c>
      <c r="IG5" s="45">
        <v>286</v>
      </c>
      <c r="IH5" s="45">
        <v>290</v>
      </c>
      <c r="II5" s="45">
        <v>290</v>
      </c>
      <c r="IJ5" s="45">
        <v>289</v>
      </c>
      <c r="IK5" s="45">
        <v>290</v>
      </c>
      <c r="IL5" s="45">
        <v>304</v>
      </c>
      <c r="IM5" s="45">
        <v>308</v>
      </c>
      <c r="IN5" s="45">
        <v>308</v>
      </c>
      <c r="IO5" s="45">
        <v>315</v>
      </c>
      <c r="IP5" s="45">
        <v>339</v>
      </c>
      <c r="IQ5" s="45">
        <v>335</v>
      </c>
      <c r="IR5" s="45">
        <v>322</v>
      </c>
      <c r="IS5" s="45">
        <v>322</v>
      </c>
      <c r="IT5" s="45">
        <v>318</v>
      </c>
      <c r="IU5" s="45">
        <v>326</v>
      </c>
      <c r="IV5" s="45">
        <v>326</v>
      </c>
      <c r="IW5" s="45">
        <v>321</v>
      </c>
      <c r="IX5" s="45">
        <v>317</v>
      </c>
      <c r="IY5" s="45">
        <v>319</v>
      </c>
      <c r="IZ5" s="45">
        <v>319</v>
      </c>
      <c r="JA5" s="45">
        <v>321</v>
      </c>
      <c r="JB5" s="45">
        <v>308</v>
      </c>
      <c r="JC5" s="45">
        <v>312</v>
      </c>
      <c r="JD5" s="45">
        <v>317</v>
      </c>
      <c r="JE5" t="s">
        <v>2012</v>
      </c>
      <c r="JF5" s="45">
        <v>322</v>
      </c>
      <c r="JG5" s="45">
        <v>316</v>
      </c>
      <c r="JH5" s="45">
        <v>329</v>
      </c>
      <c r="JI5" s="45">
        <v>342</v>
      </c>
      <c r="JJ5" s="45">
        <v>352</v>
      </c>
      <c r="JK5" s="45">
        <v>351</v>
      </c>
      <c r="JL5" s="45">
        <v>362</v>
      </c>
      <c r="JM5" s="45">
        <v>378</v>
      </c>
      <c r="JN5" s="45">
        <v>374</v>
      </c>
      <c r="JO5" s="45">
        <v>398</v>
      </c>
      <c r="JP5" s="45">
        <v>398</v>
      </c>
      <c r="JQ5" s="45">
        <v>402</v>
      </c>
      <c r="JR5" s="45">
        <v>418</v>
      </c>
      <c r="JS5" s="45">
        <v>408</v>
      </c>
      <c r="JT5" s="45">
        <v>377</v>
      </c>
      <c r="JU5" s="45">
        <v>382</v>
      </c>
      <c r="JV5" s="45">
        <v>374</v>
      </c>
      <c r="JW5" s="45">
        <v>369</v>
      </c>
      <c r="JX5" s="45">
        <v>369</v>
      </c>
      <c r="JY5" s="45">
        <v>378</v>
      </c>
      <c r="JZ5" s="45">
        <v>382</v>
      </c>
      <c r="KA5" s="45">
        <v>402</v>
      </c>
      <c r="KB5" s="45">
        <v>396</v>
      </c>
      <c r="KC5" s="45">
        <v>397</v>
      </c>
      <c r="KD5" s="45">
        <v>397</v>
      </c>
      <c r="KE5" s="45">
        <v>425</v>
      </c>
      <c r="KF5" s="45">
        <v>427</v>
      </c>
      <c r="KG5" s="45">
        <v>419</v>
      </c>
      <c r="KH5" s="45">
        <v>433</v>
      </c>
      <c r="KI5" s="45">
        <v>411</v>
      </c>
      <c r="KJ5" s="45">
        <v>411</v>
      </c>
      <c r="KK5" s="45">
        <v>404</v>
      </c>
      <c r="KL5" s="45">
        <v>382</v>
      </c>
      <c r="KM5" s="45">
        <v>382</v>
      </c>
      <c r="KN5" s="45">
        <v>378</v>
      </c>
      <c r="KO5" s="45">
        <v>370</v>
      </c>
      <c r="KP5" s="45">
        <v>375</v>
      </c>
      <c r="KQ5" s="45">
        <v>366</v>
      </c>
      <c r="KR5" s="45">
        <v>366</v>
      </c>
      <c r="KS5" s="45">
        <v>366</v>
      </c>
      <c r="KT5" s="45">
        <v>368</v>
      </c>
      <c r="KU5" s="45">
        <v>350</v>
      </c>
      <c r="KV5" s="45">
        <v>348</v>
      </c>
      <c r="KW5" s="45">
        <v>334</v>
      </c>
      <c r="KX5" s="45">
        <v>327</v>
      </c>
      <c r="KY5" s="45">
        <v>325</v>
      </c>
      <c r="KZ5" s="45">
        <v>331</v>
      </c>
      <c r="LA5" s="45">
        <v>321</v>
      </c>
      <c r="LB5" s="45">
        <v>316</v>
      </c>
      <c r="LC5" s="45">
        <v>308</v>
      </c>
      <c r="LD5" s="45">
        <v>312</v>
      </c>
      <c r="LE5" s="45">
        <v>320</v>
      </c>
      <c r="LF5" s="45">
        <v>307</v>
      </c>
      <c r="LG5" s="45">
        <v>290</v>
      </c>
      <c r="LH5" s="45">
        <v>282</v>
      </c>
      <c r="LI5" s="45">
        <v>279</v>
      </c>
      <c r="LJ5" s="45">
        <v>279</v>
      </c>
      <c r="LK5" s="45">
        <v>291</v>
      </c>
      <c r="LL5" s="45">
        <v>299</v>
      </c>
      <c r="LM5" s="45">
        <v>299</v>
      </c>
      <c r="LN5" s="45">
        <v>299</v>
      </c>
      <c r="LO5" s="45">
        <v>305</v>
      </c>
      <c r="LP5" s="45">
        <v>297</v>
      </c>
      <c r="LQ5" s="45">
        <v>295</v>
      </c>
      <c r="LR5" s="45">
        <v>292</v>
      </c>
      <c r="LS5" s="45">
        <v>295</v>
      </c>
      <c r="LT5" s="45">
        <v>307</v>
      </c>
      <c r="LU5" s="45">
        <v>300</v>
      </c>
      <c r="LV5" s="45">
        <v>316</v>
      </c>
      <c r="LW5" s="45">
        <v>311</v>
      </c>
      <c r="LX5" s="45">
        <v>304</v>
      </c>
      <c r="LY5" s="45">
        <v>294</v>
      </c>
      <c r="LZ5" s="45">
        <v>286</v>
      </c>
      <c r="MA5" s="45">
        <v>281</v>
      </c>
      <c r="MB5" s="45">
        <v>287</v>
      </c>
      <c r="MC5" s="45">
        <v>286</v>
      </c>
      <c r="MD5" s="45">
        <v>273</v>
      </c>
      <c r="ME5" s="45">
        <v>265</v>
      </c>
      <c r="MF5" s="45">
        <v>267</v>
      </c>
      <c r="MG5" s="45">
        <v>275</v>
      </c>
      <c r="MH5" s="45">
        <v>277</v>
      </c>
      <c r="MI5" s="45">
        <v>277</v>
      </c>
      <c r="MJ5" s="45">
        <v>276</v>
      </c>
      <c r="MK5" s="45">
        <v>276</v>
      </c>
      <c r="ML5" s="45">
        <v>278</v>
      </c>
      <c r="MM5" s="45">
        <v>275</v>
      </c>
      <c r="MN5" s="45">
        <v>285</v>
      </c>
      <c r="MO5" s="45">
        <v>294</v>
      </c>
      <c r="MP5" s="45">
        <v>296</v>
      </c>
      <c r="MQ5" s="45">
        <v>292</v>
      </c>
      <c r="MR5" s="45">
        <v>295</v>
      </c>
      <c r="MS5" s="45">
        <v>290</v>
      </c>
      <c r="MT5" s="45">
        <v>286</v>
      </c>
      <c r="MU5" s="45">
        <v>282</v>
      </c>
      <c r="MV5" s="45">
        <v>289</v>
      </c>
      <c r="MW5" s="45">
        <v>281</v>
      </c>
      <c r="MX5" s="45">
        <v>280</v>
      </c>
      <c r="MY5" s="45">
        <v>281</v>
      </c>
      <c r="MZ5" s="45">
        <v>299</v>
      </c>
      <c r="NA5" s="45">
        <v>301</v>
      </c>
      <c r="NB5" s="45">
        <v>304</v>
      </c>
      <c r="NC5" s="45">
        <v>302</v>
      </c>
      <c r="ND5" s="45">
        <v>296</v>
      </c>
      <c r="NE5" s="45">
        <v>296</v>
      </c>
      <c r="NF5" s="45">
        <v>293</v>
      </c>
      <c r="NG5" s="45">
        <v>293</v>
      </c>
      <c r="NH5" s="45">
        <v>297</v>
      </c>
      <c r="NI5" s="45">
        <v>292</v>
      </c>
      <c r="NJ5" s="45">
        <v>286</v>
      </c>
      <c r="NK5" s="45">
        <v>284</v>
      </c>
      <c r="NL5" s="45">
        <v>278</v>
      </c>
      <c r="NM5" s="45">
        <v>270</v>
      </c>
      <c r="NN5" s="45">
        <v>266</v>
      </c>
      <c r="NO5" s="45">
        <v>271</v>
      </c>
      <c r="NP5" s="45">
        <v>282</v>
      </c>
      <c r="NQ5" s="45">
        <v>290</v>
      </c>
      <c r="NR5" s="45">
        <v>300</v>
      </c>
      <c r="NS5" s="45">
        <v>297</v>
      </c>
      <c r="NT5" s="45">
        <v>301</v>
      </c>
      <c r="NU5" s="45">
        <v>295</v>
      </c>
      <c r="NV5" s="45">
        <v>281</v>
      </c>
      <c r="NW5" s="45">
        <v>277</v>
      </c>
      <c r="NX5" s="45">
        <v>273</v>
      </c>
      <c r="NY5" s="45">
        <v>263</v>
      </c>
      <c r="NZ5" s="45">
        <v>280</v>
      </c>
      <c r="OA5" s="45">
        <v>290</v>
      </c>
      <c r="OB5" s="45">
        <v>281</v>
      </c>
      <c r="OC5" s="45">
        <v>263</v>
      </c>
      <c r="OD5" s="45">
        <v>257</v>
      </c>
      <c r="OE5" s="45">
        <v>256</v>
      </c>
      <c r="OF5" s="45">
        <v>256</v>
      </c>
      <c r="OG5" s="45">
        <v>258</v>
      </c>
      <c r="OH5" s="45">
        <v>258</v>
      </c>
      <c r="OI5" s="45">
        <v>259</v>
      </c>
      <c r="OJ5" s="45">
        <v>255</v>
      </c>
      <c r="OK5" s="45">
        <v>246</v>
      </c>
      <c r="OL5" s="45">
        <v>240</v>
      </c>
      <c r="OM5" s="45">
        <v>244</v>
      </c>
      <c r="ON5" s="45">
        <v>241</v>
      </c>
      <c r="OO5" s="45">
        <v>239</v>
      </c>
      <c r="OP5" s="45">
        <v>241</v>
      </c>
      <c r="OQ5" s="45">
        <v>240</v>
      </c>
      <c r="OR5" s="45">
        <v>233</v>
      </c>
      <c r="OS5" s="45">
        <v>239</v>
      </c>
      <c r="OT5" s="45">
        <v>239</v>
      </c>
      <c r="OU5" s="45">
        <v>247</v>
      </c>
      <c r="OV5" s="45">
        <v>254</v>
      </c>
      <c r="OW5" s="45">
        <v>264</v>
      </c>
      <c r="OX5" s="45">
        <v>267</v>
      </c>
      <c r="OY5" s="45">
        <v>270</v>
      </c>
      <c r="OZ5" s="45">
        <v>267</v>
      </c>
      <c r="PA5" s="45">
        <v>266</v>
      </c>
      <c r="PB5" s="45">
        <v>262</v>
      </c>
      <c r="PC5" s="45">
        <v>252</v>
      </c>
      <c r="PD5" s="45">
        <v>241</v>
      </c>
      <c r="PE5" s="45">
        <v>238</v>
      </c>
      <c r="PF5" s="45">
        <v>242</v>
      </c>
      <c r="PG5" s="45">
        <v>239</v>
      </c>
      <c r="PH5" s="45">
        <v>231</v>
      </c>
      <c r="PI5" s="45">
        <v>230</v>
      </c>
      <c r="PJ5" s="45">
        <v>224</v>
      </c>
      <c r="PK5" s="45">
        <v>219</v>
      </c>
      <c r="PL5" s="45">
        <v>221</v>
      </c>
      <c r="PM5" s="45">
        <v>219</v>
      </c>
      <c r="PN5" s="45">
        <v>219</v>
      </c>
      <c r="PO5" s="45">
        <v>225</v>
      </c>
      <c r="PP5" s="45">
        <v>223</v>
      </c>
      <c r="PQ5" s="45">
        <v>228</v>
      </c>
      <c r="PR5" s="45">
        <v>230</v>
      </c>
      <c r="PS5" s="45">
        <v>223</v>
      </c>
      <c r="PT5" s="45">
        <v>227</v>
      </c>
      <c r="PU5" s="45">
        <v>227</v>
      </c>
      <c r="PV5" s="45">
        <v>232</v>
      </c>
      <c r="PW5" s="45">
        <v>237</v>
      </c>
      <c r="PX5" s="45">
        <v>232</v>
      </c>
      <c r="PY5" s="45">
        <v>232</v>
      </c>
      <c r="PZ5" s="45">
        <v>228</v>
      </c>
      <c r="QA5" s="45">
        <v>222</v>
      </c>
      <c r="QB5" s="45">
        <v>217</v>
      </c>
      <c r="QC5" s="45">
        <v>227</v>
      </c>
      <c r="QD5" s="45">
        <v>227</v>
      </c>
      <c r="QE5" s="45">
        <v>234</v>
      </c>
      <c r="QF5" s="45">
        <v>243</v>
      </c>
      <c r="QG5" s="45">
        <v>243</v>
      </c>
      <c r="QH5" s="45">
        <v>253</v>
      </c>
      <c r="QI5" s="45">
        <v>247</v>
      </c>
      <c r="QJ5" s="45">
        <v>242</v>
      </c>
      <c r="QK5" s="45">
        <v>226</v>
      </c>
      <c r="QL5" s="45">
        <v>222</v>
      </c>
      <c r="QM5" s="45">
        <v>229</v>
      </c>
      <c r="QN5" s="45">
        <v>236</v>
      </c>
      <c r="QO5" s="45">
        <v>231</v>
      </c>
      <c r="QP5" s="45">
        <v>219</v>
      </c>
      <c r="QQ5" s="45">
        <v>224</v>
      </c>
      <c r="QR5" s="45">
        <v>221</v>
      </c>
      <c r="QS5" s="45">
        <v>228</v>
      </c>
      <c r="QT5" s="45">
        <v>234</v>
      </c>
      <c r="QU5" s="45">
        <v>232</v>
      </c>
      <c r="QV5" s="45">
        <v>232</v>
      </c>
      <c r="QW5" s="45">
        <v>230</v>
      </c>
      <c r="QX5" s="45">
        <v>230</v>
      </c>
      <c r="QY5" s="45">
        <v>232</v>
      </c>
      <c r="QZ5" s="45">
        <v>231</v>
      </c>
      <c r="RA5" s="45">
        <v>228</v>
      </c>
      <c r="RB5" s="45">
        <v>227</v>
      </c>
      <c r="RC5" s="45">
        <v>231</v>
      </c>
      <c r="RD5" s="45">
        <v>231</v>
      </c>
      <c r="RE5" s="45">
        <v>224</v>
      </c>
      <c r="RF5" s="45">
        <v>223</v>
      </c>
      <c r="RG5" s="45">
        <v>223</v>
      </c>
      <c r="RH5" s="45">
        <v>223</v>
      </c>
      <c r="RI5" s="45">
        <v>228</v>
      </c>
      <c r="RJ5" s="45">
        <v>228</v>
      </c>
      <c r="RK5" s="45">
        <v>230</v>
      </c>
      <c r="RL5" s="45">
        <v>231</v>
      </c>
      <c r="RM5" s="45">
        <v>237</v>
      </c>
      <c r="RN5" s="45">
        <v>248</v>
      </c>
      <c r="RO5" s="45">
        <v>247</v>
      </c>
      <c r="RP5" s="45">
        <v>242</v>
      </c>
      <c r="RQ5" s="45">
        <v>245</v>
      </c>
      <c r="RR5" s="45">
        <v>231</v>
      </c>
      <c r="RS5" s="45">
        <v>222</v>
      </c>
      <c r="RT5" s="45">
        <v>225</v>
      </c>
      <c r="RU5" s="45">
        <v>251</v>
      </c>
      <c r="RV5" s="45">
        <v>251</v>
      </c>
      <c r="RW5" s="45">
        <v>264</v>
      </c>
      <c r="RX5" s="45">
        <v>248</v>
      </c>
      <c r="RY5" s="45">
        <v>257</v>
      </c>
      <c r="RZ5" s="45">
        <v>260</v>
      </c>
      <c r="SA5" s="45">
        <v>270</v>
      </c>
      <c r="SB5" s="45">
        <v>267</v>
      </c>
      <c r="SC5" s="45">
        <v>260</v>
      </c>
      <c r="SD5" s="45">
        <v>261</v>
      </c>
      <c r="SE5" s="45">
        <v>261</v>
      </c>
      <c r="SF5" s="45">
        <v>264</v>
      </c>
      <c r="SG5" s="45">
        <v>256</v>
      </c>
      <c r="SH5" s="45">
        <v>257</v>
      </c>
      <c r="SI5" s="45">
        <v>252</v>
      </c>
      <c r="SJ5" s="45">
        <v>255</v>
      </c>
      <c r="SK5" s="45">
        <v>251</v>
      </c>
      <c r="SL5" s="45">
        <v>242</v>
      </c>
      <c r="SM5" s="45">
        <v>234</v>
      </c>
      <c r="SN5" s="45">
        <v>233</v>
      </c>
      <c r="SO5" s="45">
        <v>233</v>
      </c>
      <c r="SP5" s="45">
        <v>231</v>
      </c>
      <c r="SQ5" s="45">
        <v>233</v>
      </c>
      <c r="SR5" s="45">
        <v>229</v>
      </c>
      <c r="SS5" s="45">
        <v>222</v>
      </c>
      <c r="ST5" s="45">
        <v>222</v>
      </c>
      <c r="SU5" s="45">
        <v>218</v>
      </c>
      <c r="SV5" s="45">
        <v>219</v>
      </c>
      <c r="SW5" s="45">
        <v>217</v>
      </c>
      <c r="SX5" s="45">
        <v>218</v>
      </c>
      <c r="SY5" s="45">
        <v>220</v>
      </c>
      <c r="SZ5" s="45">
        <v>221</v>
      </c>
      <c r="TA5" s="45">
        <v>221</v>
      </c>
      <c r="TB5" s="45">
        <v>218</v>
      </c>
      <c r="TC5" s="45">
        <v>222</v>
      </c>
      <c r="TD5" s="45">
        <v>224</v>
      </c>
      <c r="TE5" s="45">
        <v>225</v>
      </c>
      <c r="TF5" s="45">
        <v>225</v>
      </c>
      <c r="TG5" s="45">
        <v>225</v>
      </c>
      <c r="TH5" s="45">
        <v>219</v>
      </c>
      <c r="TI5" s="45">
        <v>213</v>
      </c>
      <c r="TJ5" s="45">
        <v>210</v>
      </c>
      <c r="TK5" s="45">
        <v>210</v>
      </c>
      <c r="TL5" s="45">
        <v>214</v>
      </c>
      <c r="TM5" s="45">
        <v>214</v>
      </c>
      <c r="TN5" s="45">
        <v>209</v>
      </c>
      <c r="TO5" s="45">
        <v>206</v>
      </c>
      <c r="TP5" s="45">
        <v>206</v>
      </c>
      <c r="TQ5" s="45">
        <v>205</v>
      </c>
      <c r="TR5" s="45">
        <v>206</v>
      </c>
      <c r="TS5" s="45">
        <v>211</v>
      </c>
      <c r="TT5" s="45">
        <v>210</v>
      </c>
      <c r="TU5" s="45">
        <v>209</v>
      </c>
      <c r="TV5" s="45">
        <v>210</v>
      </c>
      <c r="TW5" s="45">
        <v>207</v>
      </c>
      <c r="TX5" s="45">
        <v>212</v>
      </c>
      <c r="TY5" s="45">
        <v>209</v>
      </c>
      <c r="TZ5" s="45">
        <v>211</v>
      </c>
      <c r="UA5" s="45">
        <v>209</v>
      </c>
      <c r="UB5" s="45">
        <v>203</v>
      </c>
      <c r="UC5" s="45">
        <v>197</v>
      </c>
      <c r="UD5" s="45">
        <v>190</v>
      </c>
      <c r="UE5" s="45">
        <v>193</v>
      </c>
      <c r="UF5" s="45">
        <v>197</v>
      </c>
      <c r="UG5" s="45">
        <v>205</v>
      </c>
      <c r="UH5" s="45">
        <v>200</v>
      </c>
      <c r="UI5" s="45">
        <v>198</v>
      </c>
      <c r="UJ5" s="45">
        <v>195</v>
      </c>
      <c r="UK5" s="45">
        <v>193</v>
      </c>
      <c r="UL5" s="45">
        <v>198</v>
      </c>
      <c r="UM5" s="45">
        <v>201</v>
      </c>
      <c r="UN5" s="45">
        <v>202</v>
      </c>
      <c r="UO5" s="45">
        <v>202</v>
      </c>
      <c r="UP5" s="45">
        <v>199</v>
      </c>
      <c r="UQ5" s="45">
        <v>199</v>
      </c>
      <c r="UR5" s="45">
        <v>199</v>
      </c>
      <c r="US5" s="45">
        <v>206</v>
      </c>
      <c r="UT5" s="45">
        <v>204</v>
      </c>
      <c r="UU5" s="45">
        <v>202</v>
      </c>
      <c r="UV5" s="45">
        <v>195</v>
      </c>
      <c r="UW5" s="45">
        <v>196</v>
      </c>
      <c r="UX5" s="45">
        <v>194</v>
      </c>
      <c r="UY5" s="45">
        <v>192</v>
      </c>
      <c r="UZ5" s="45">
        <v>194</v>
      </c>
      <c r="VA5" s="45">
        <v>204</v>
      </c>
      <c r="VB5" s="45">
        <v>208</v>
      </c>
      <c r="VC5" s="45">
        <v>200</v>
      </c>
      <c r="VD5" s="45">
        <v>201</v>
      </c>
      <c r="VE5" s="45">
        <v>209</v>
      </c>
      <c r="VF5" s="45">
        <v>205</v>
      </c>
      <c r="VG5" s="45">
        <v>196</v>
      </c>
      <c r="VH5" s="45">
        <v>192</v>
      </c>
      <c r="VI5" s="45">
        <v>192</v>
      </c>
      <c r="VJ5" s="45">
        <v>195</v>
      </c>
      <c r="VK5" s="45">
        <v>198</v>
      </c>
      <c r="VL5" s="45">
        <v>194</v>
      </c>
      <c r="VM5" s="45">
        <v>189</v>
      </c>
      <c r="VN5" s="45">
        <v>186</v>
      </c>
      <c r="VO5" s="45">
        <v>183</v>
      </c>
      <c r="VP5" s="45">
        <v>184</v>
      </c>
      <c r="VQ5" s="45">
        <v>188</v>
      </c>
      <c r="VR5" s="45">
        <v>192</v>
      </c>
      <c r="VS5" s="45">
        <v>196</v>
      </c>
      <c r="VT5" s="45">
        <v>195</v>
      </c>
      <c r="VU5" s="45">
        <v>194</v>
      </c>
      <c r="VV5" s="45">
        <v>196</v>
      </c>
      <c r="VW5" s="45">
        <v>194</v>
      </c>
      <c r="VX5" s="45">
        <v>197</v>
      </c>
      <c r="VY5" s="45">
        <v>201</v>
      </c>
      <c r="VZ5" s="45">
        <v>201</v>
      </c>
      <c r="WA5" s="45">
        <v>201</v>
      </c>
      <c r="WB5" s="45">
        <v>201</v>
      </c>
      <c r="WC5" s="45">
        <v>198</v>
      </c>
      <c r="WD5" s="45">
        <v>203</v>
      </c>
      <c r="WE5" s="45">
        <v>198</v>
      </c>
      <c r="WF5" s="45">
        <v>198</v>
      </c>
      <c r="WG5" s="45">
        <v>195</v>
      </c>
      <c r="WH5" s="45">
        <v>192</v>
      </c>
      <c r="WI5" s="45">
        <v>190</v>
      </c>
      <c r="WJ5" s="45">
        <v>194</v>
      </c>
      <c r="WK5" s="45">
        <v>195</v>
      </c>
      <c r="WL5" s="45">
        <v>195</v>
      </c>
      <c r="WM5" s="45">
        <v>191</v>
      </c>
      <c r="WN5" s="45">
        <v>191</v>
      </c>
      <c r="WO5" s="45">
        <v>190</v>
      </c>
      <c r="WP5" s="45">
        <v>194</v>
      </c>
      <c r="WQ5" s="45">
        <v>195</v>
      </c>
      <c r="WR5" s="45">
        <v>194</v>
      </c>
      <c r="WS5" s="45">
        <v>194</v>
      </c>
      <c r="WT5" s="45">
        <v>191</v>
      </c>
      <c r="WU5" s="45">
        <v>190</v>
      </c>
      <c r="WV5" s="45">
        <v>193</v>
      </c>
      <c r="WW5" s="45">
        <v>190</v>
      </c>
      <c r="WX5" s="45">
        <v>189</v>
      </c>
      <c r="WY5" s="45">
        <v>198</v>
      </c>
      <c r="WZ5" s="45">
        <v>201</v>
      </c>
      <c r="XA5" s="45">
        <v>198</v>
      </c>
      <c r="XB5" s="45">
        <v>196</v>
      </c>
      <c r="XC5" s="45">
        <v>193</v>
      </c>
      <c r="XD5" s="45">
        <v>193</v>
      </c>
      <c r="XE5" s="45">
        <v>196</v>
      </c>
      <c r="XF5" s="45">
        <v>198</v>
      </c>
      <c r="XG5" s="45">
        <v>198</v>
      </c>
      <c r="XH5" s="45">
        <v>199</v>
      </c>
      <c r="XI5" s="45">
        <v>203</v>
      </c>
      <c r="XJ5" s="45">
        <v>201</v>
      </c>
      <c r="XK5" s="45">
        <v>201</v>
      </c>
      <c r="XL5" s="45">
        <v>195</v>
      </c>
      <c r="XM5" s="45">
        <v>194</v>
      </c>
      <c r="XN5" s="45">
        <v>188</v>
      </c>
      <c r="XO5" s="45">
        <v>190</v>
      </c>
      <c r="XP5" s="45">
        <v>187</v>
      </c>
      <c r="XQ5" s="45">
        <v>185</v>
      </c>
      <c r="XR5" s="45">
        <v>183</v>
      </c>
      <c r="XS5" s="45">
        <v>186</v>
      </c>
      <c r="XT5" s="45">
        <v>191</v>
      </c>
      <c r="XU5" s="45">
        <v>195</v>
      </c>
      <c r="XV5" s="45">
        <v>197</v>
      </c>
      <c r="XW5" s="45">
        <v>207</v>
      </c>
      <c r="XX5" s="45">
        <v>209</v>
      </c>
      <c r="XY5" s="45">
        <v>207</v>
      </c>
      <c r="XZ5" s="45">
        <v>202</v>
      </c>
      <c r="YA5" s="45">
        <v>201</v>
      </c>
      <c r="YB5" s="45">
        <v>200</v>
      </c>
      <c r="YC5" s="45">
        <v>199</v>
      </c>
      <c r="YD5" s="45">
        <v>202</v>
      </c>
      <c r="YE5" s="45">
        <v>200</v>
      </c>
      <c r="YF5" s="45">
        <v>197</v>
      </c>
      <c r="YG5" s="45">
        <v>197</v>
      </c>
      <c r="YH5" s="45">
        <v>202</v>
      </c>
      <c r="YI5" s="45">
        <v>207</v>
      </c>
      <c r="YJ5" s="45">
        <v>206</v>
      </c>
      <c r="YK5" s="45">
        <v>204</v>
      </c>
      <c r="YL5" s="45">
        <v>201</v>
      </c>
      <c r="YM5" s="45">
        <v>202</v>
      </c>
      <c r="YN5" s="45">
        <v>203</v>
      </c>
      <c r="YO5" s="45">
        <v>204</v>
      </c>
      <c r="YP5" s="45">
        <v>204</v>
      </c>
      <c r="YQ5" s="45">
        <v>203</v>
      </c>
      <c r="YR5" s="45">
        <v>201</v>
      </c>
      <c r="YS5" s="45">
        <v>198</v>
      </c>
      <c r="YT5" s="45">
        <v>198</v>
      </c>
      <c r="YU5" s="45">
        <v>201</v>
      </c>
      <c r="YV5" s="45">
        <v>197</v>
      </c>
      <c r="YW5" s="45">
        <v>195</v>
      </c>
      <c r="YX5" s="45">
        <v>193</v>
      </c>
      <c r="YY5" s="45">
        <v>195</v>
      </c>
      <c r="YZ5" s="45">
        <v>194</v>
      </c>
      <c r="ZA5" s="45">
        <v>196</v>
      </c>
      <c r="ZB5" s="45">
        <v>197</v>
      </c>
      <c r="ZC5" s="45">
        <v>201</v>
      </c>
      <c r="ZD5" s="45">
        <v>200</v>
      </c>
      <c r="ZE5" s="45">
        <v>197</v>
      </c>
      <c r="ZF5" s="45">
        <v>195</v>
      </c>
      <c r="ZG5" s="45">
        <v>202</v>
      </c>
      <c r="ZH5" s="45">
        <v>210</v>
      </c>
      <c r="ZI5" s="45">
        <v>208</v>
      </c>
      <c r="ZJ5" s="45">
        <v>203</v>
      </c>
      <c r="ZK5" s="45">
        <v>198</v>
      </c>
      <c r="ZL5" s="45">
        <v>199</v>
      </c>
      <c r="ZM5" s="45">
        <v>204</v>
      </c>
      <c r="ZN5" s="45">
        <v>203</v>
      </c>
      <c r="ZO5" s="45">
        <v>203</v>
      </c>
      <c r="ZP5" s="45">
        <v>202</v>
      </c>
      <c r="ZQ5" s="45">
        <v>204</v>
      </c>
      <c r="ZR5" s="45">
        <v>199</v>
      </c>
      <c r="ZS5" s="45">
        <v>200</v>
      </c>
      <c r="ZT5" s="45">
        <v>200</v>
      </c>
      <c r="ZU5" s="45">
        <v>201</v>
      </c>
      <c r="ZV5" s="45">
        <v>199</v>
      </c>
      <c r="ZW5" s="45">
        <v>195</v>
      </c>
      <c r="ZX5" s="45">
        <v>191</v>
      </c>
      <c r="ZY5" s="45">
        <v>191</v>
      </c>
      <c r="ZZ5" s="45">
        <v>194</v>
      </c>
      <c r="AAA5" s="45">
        <v>194</v>
      </c>
      <c r="AAB5" s="45">
        <v>193</v>
      </c>
      <c r="AAC5" s="45">
        <v>192</v>
      </c>
      <c r="AAD5" s="45">
        <v>188</v>
      </c>
      <c r="AAE5" s="45">
        <v>187</v>
      </c>
      <c r="AAF5" s="45">
        <v>184</v>
      </c>
      <c r="AAG5" s="45">
        <v>185</v>
      </c>
      <c r="AAH5" s="45">
        <v>186</v>
      </c>
      <c r="AAI5" s="45">
        <v>185</v>
      </c>
      <c r="AAJ5" s="45">
        <v>186</v>
      </c>
      <c r="AAK5" s="45">
        <v>188</v>
      </c>
      <c r="AAL5" s="45">
        <v>191</v>
      </c>
      <c r="AAM5" s="45">
        <v>189</v>
      </c>
      <c r="AAN5" s="45">
        <v>193</v>
      </c>
      <c r="AAO5" s="45">
        <v>193</v>
      </c>
      <c r="AAP5" s="45">
        <v>191</v>
      </c>
      <c r="AAQ5" s="45">
        <v>187</v>
      </c>
      <c r="AAR5" s="45">
        <v>185</v>
      </c>
      <c r="AAS5" s="45">
        <v>185</v>
      </c>
      <c r="AAT5" s="45">
        <v>183</v>
      </c>
      <c r="AAU5" s="45">
        <v>184</v>
      </c>
      <c r="AAV5" s="45">
        <v>184</v>
      </c>
      <c r="AAW5" s="45">
        <v>186</v>
      </c>
      <c r="AAX5" s="45">
        <v>186</v>
      </c>
      <c r="AAY5" s="45">
        <v>189</v>
      </c>
      <c r="AAZ5" s="45">
        <v>190</v>
      </c>
      <c r="ABA5" s="45">
        <v>189</v>
      </c>
      <c r="ABB5" s="45">
        <v>190</v>
      </c>
      <c r="ABC5" s="45">
        <v>187</v>
      </c>
      <c r="ABD5" s="45">
        <v>185</v>
      </c>
      <c r="ABE5" s="45">
        <v>183</v>
      </c>
      <c r="ABF5" s="45">
        <v>184</v>
      </c>
      <c r="ABG5" s="45">
        <v>184</v>
      </c>
      <c r="ABH5" s="45">
        <v>183</v>
      </c>
      <c r="ABI5" s="45">
        <v>184</v>
      </c>
      <c r="ABJ5" s="45">
        <v>185</v>
      </c>
      <c r="ABK5" s="45">
        <v>186</v>
      </c>
      <c r="ABL5" s="45">
        <v>184</v>
      </c>
      <c r="ABM5" s="45">
        <v>184</v>
      </c>
      <c r="ABN5" s="45">
        <v>183</v>
      </c>
      <c r="ABO5" s="45">
        <v>185</v>
      </c>
      <c r="ABP5" s="45">
        <v>184</v>
      </c>
      <c r="ABQ5" s="45">
        <v>186</v>
      </c>
      <c r="ABR5" s="45">
        <v>187</v>
      </c>
      <c r="ABS5" s="45">
        <v>192</v>
      </c>
      <c r="ABT5" s="45">
        <v>190</v>
      </c>
      <c r="ABU5" s="45">
        <v>191</v>
      </c>
      <c r="ABV5" s="45">
        <v>188</v>
      </c>
      <c r="ABW5" s="45">
        <v>189</v>
      </c>
      <c r="ABX5" s="45">
        <v>190</v>
      </c>
      <c r="ABY5" s="45">
        <v>196</v>
      </c>
      <c r="ABZ5" s="45">
        <v>188</v>
      </c>
      <c r="ACA5" s="45">
        <v>188</v>
      </c>
      <c r="ACB5" s="45">
        <v>188</v>
      </c>
      <c r="ACC5" s="45">
        <v>187</v>
      </c>
      <c r="ACD5" s="45">
        <v>186</v>
      </c>
      <c r="ACE5" s="45">
        <v>186</v>
      </c>
      <c r="ACF5" s="45">
        <v>183</v>
      </c>
      <c r="ACG5" s="45">
        <v>181</v>
      </c>
      <c r="ACH5" s="45">
        <v>177</v>
      </c>
      <c r="ACI5" s="45">
        <v>177</v>
      </c>
      <c r="ACJ5" s="45">
        <v>176</v>
      </c>
      <c r="ACK5" s="45">
        <v>178</v>
      </c>
      <c r="ACL5" s="45">
        <v>175</v>
      </c>
      <c r="ACM5" s="45">
        <v>174</v>
      </c>
      <c r="ACN5" s="45">
        <v>177</v>
      </c>
      <c r="ACO5" s="45">
        <v>177</v>
      </c>
      <c r="ACP5" s="45">
        <v>175</v>
      </c>
      <c r="ACQ5" s="45">
        <v>176</v>
      </c>
      <c r="ACR5" s="45">
        <v>177</v>
      </c>
      <c r="ACS5" s="45">
        <v>179</v>
      </c>
      <c r="ACT5" s="45">
        <v>177</v>
      </c>
      <c r="ACU5" s="45">
        <v>176</v>
      </c>
      <c r="ACV5" s="45">
        <v>171</v>
      </c>
      <c r="ACW5" s="45">
        <v>167</v>
      </c>
      <c r="ACX5" s="45">
        <v>165</v>
      </c>
      <c r="ACY5" s="45">
        <v>167</v>
      </c>
      <c r="ACZ5" s="45">
        <v>169</v>
      </c>
      <c r="ADA5" s="45">
        <v>169</v>
      </c>
      <c r="ADB5" s="45">
        <v>170</v>
      </c>
      <c r="ADC5" s="45">
        <v>175</v>
      </c>
      <c r="ADD5" s="45">
        <v>172</v>
      </c>
      <c r="ADE5" s="45">
        <v>173</v>
      </c>
      <c r="ADF5" s="45">
        <v>173</v>
      </c>
      <c r="ADG5" s="45">
        <v>168</v>
      </c>
      <c r="ADH5" s="45">
        <v>166</v>
      </c>
      <c r="ADI5" s="45">
        <v>165</v>
      </c>
      <c r="ADJ5" s="45">
        <v>163</v>
      </c>
      <c r="ADK5" s="45">
        <v>163</v>
      </c>
      <c r="ADL5" s="45">
        <v>161</v>
      </c>
      <c r="ADM5" s="45">
        <v>164</v>
      </c>
      <c r="ADN5" s="45">
        <v>164</v>
      </c>
      <c r="ADO5" s="45">
        <v>164</v>
      </c>
      <c r="ADP5" s="45">
        <v>164</v>
      </c>
      <c r="ADQ5" s="45">
        <v>162</v>
      </c>
      <c r="ADR5" s="45">
        <v>157</v>
      </c>
      <c r="ADS5" s="45">
        <v>157</v>
      </c>
      <c r="ADT5" s="45">
        <v>156</v>
      </c>
      <c r="ADU5" s="45">
        <v>155</v>
      </c>
      <c r="ADV5" s="45">
        <v>155</v>
      </c>
      <c r="ADW5" s="45">
        <v>154</v>
      </c>
      <c r="ADX5" s="45">
        <v>155</v>
      </c>
      <c r="ADY5" s="45">
        <v>152</v>
      </c>
      <c r="ADZ5" s="45">
        <v>154</v>
      </c>
      <c r="AEA5" s="45">
        <v>153</v>
      </c>
      <c r="AEB5" s="45">
        <v>153</v>
      </c>
      <c r="AEC5" s="45">
        <v>153</v>
      </c>
      <c r="AED5" s="45">
        <v>158</v>
      </c>
      <c r="AEE5" s="45">
        <v>171</v>
      </c>
      <c r="AEF5" s="45">
        <v>167</v>
      </c>
      <c r="AEG5" s="45">
        <v>159</v>
      </c>
      <c r="AEH5" s="45">
        <v>177</v>
      </c>
      <c r="AEI5" s="45">
        <v>189</v>
      </c>
      <c r="AEJ5" s="45">
        <v>182</v>
      </c>
      <c r="AEK5" s="45">
        <v>187</v>
      </c>
      <c r="AEL5" s="45">
        <v>184</v>
      </c>
      <c r="AEM5" s="45">
        <v>175</v>
      </c>
      <c r="AEN5" s="45">
        <v>167</v>
      </c>
      <c r="AEO5" s="45">
        <v>167</v>
      </c>
      <c r="AEP5" s="45">
        <v>173</v>
      </c>
      <c r="AEQ5" s="45">
        <v>173</v>
      </c>
      <c r="AER5" s="45">
        <v>176</v>
      </c>
      <c r="AES5" s="45">
        <v>179</v>
      </c>
      <c r="AET5" s="45">
        <v>174</v>
      </c>
      <c r="AEU5" s="45">
        <v>169</v>
      </c>
      <c r="AEV5" s="45">
        <v>178</v>
      </c>
      <c r="AEW5" s="45">
        <v>185</v>
      </c>
      <c r="AEX5" s="45">
        <v>180</v>
      </c>
      <c r="AEY5" s="45">
        <v>176</v>
      </c>
      <c r="AEZ5" s="45">
        <v>176</v>
      </c>
      <c r="AFA5" s="45">
        <v>178</v>
      </c>
      <c r="AFB5" s="45">
        <v>179</v>
      </c>
      <c r="AFC5" s="45">
        <v>173</v>
      </c>
      <c r="AFD5" s="45">
        <v>174</v>
      </c>
      <c r="AFE5" s="45">
        <v>178</v>
      </c>
      <c r="AFF5" s="45">
        <v>179</v>
      </c>
      <c r="AFG5" s="45">
        <v>178</v>
      </c>
      <c r="AFH5" s="45">
        <v>177</v>
      </c>
      <c r="AFI5" s="45">
        <v>180</v>
      </c>
      <c r="AFJ5" s="45">
        <v>180</v>
      </c>
      <c r="AFK5" s="45">
        <v>176</v>
      </c>
      <c r="AFL5" s="45">
        <v>181</v>
      </c>
      <c r="AFM5" s="45">
        <v>184</v>
      </c>
      <c r="AFN5" s="45">
        <v>180</v>
      </c>
      <c r="AFO5" s="45">
        <v>181</v>
      </c>
      <c r="AFP5" s="45">
        <v>181</v>
      </c>
      <c r="AFQ5" s="45">
        <v>180</v>
      </c>
      <c r="AFR5" s="45">
        <v>180</v>
      </c>
      <c r="AFS5" s="45">
        <v>182</v>
      </c>
      <c r="AFT5" s="45">
        <v>174</v>
      </c>
      <c r="AFU5" s="45">
        <v>174</v>
      </c>
      <c r="AFV5" s="45">
        <v>169</v>
      </c>
      <c r="AFW5" s="45">
        <v>174</v>
      </c>
      <c r="AFX5" s="45">
        <v>174</v>
      </c>
      <c r="AFY5" s="45">
        <v>174</v>
      </c>
      <c r="AFZ5" s="45">
        <v>172</v>
      </c>
      <c r="AGA5" s="45">
        <v>169</v>
      </c>
      <c r="AGB5" s="45">
        <v>171</v>
      </c>
      <c r="AGC5" s="45">
        <v>173</v>
      </c>
      <c r="AGD5" s="45">
        <v>175</v>
      </c>
      <c r="AGE5" s="45">
        <v>170</v>
      </c>
      <c r="AGF5" s="45">
        <v>170</v>
      </c>
      <c r="AGG5" s="45">
        <v>169</v>
      </c>
      <c r="AGH5" s="45">
        <v>170</v>
      </c>
      <c r="AGI5" s="45">
        <v>171</v>
      </c>
      <c r="AGJ5" s="45">
        <v>171</v>
      </c>
      <c r="AGK5" s="45">
        <v>176</v>
      </c>
      <c r="AGL5" s="45">
        <v>179</v>
      </c>
      <c r="AGM5" s="45">
        <v>182</v>
      </c>
      <c r="AGN5" s="45">
        <v>182</v>
      </c>
      <c r="AGO5" s="45">
        <v>188</v>
      </c>
      <c r="AGP5" s="45">
        <v>198</v>
      </c>
      <c r="AGQ5" s="45">
        <v>195</v>
      </c>
      <c r="AGR5" s="45">
        <v>191</v>
      </c>
      <c r="AGS5" s="45">
        <v>195</v>
      </c>
      <c r="AGT5" s="45">
        <v>191</v>
      </c>
      <c r="AGU5" s="45">
        <v>181</v>
      </c>
      <c r="AGV5" s="45">
        <v>177</v>
      </c>
      <c r="AGW5" s="45">
        <v>177</v>
      </c>
      <c r="AGX5" s="45">
        <v>180</v>
      </c>
      <c r="AGY5" s="45">
        <v>178</v>
      </c>
      <c r="AGZ5" s="45">
        <v>186</v>
      </c>
      <c r="AHA5" s="45">
        <v>193</v>
      </c>
      <c r="AHB5" s="45">
        <v>194</v>
      </c>
      <c r="AHC5" s="45">
        <v>189</v>
      </c>
      <c r="AHD5" s="45">
        <v>189</v>
      </c>
      <c r="AHE5" s="45">
        <v>189</v>
      </c>
      <c r="AHF5" s="45">
        <v>192</v>
      </c>
      <c r="AHG5" s="45">
        <v>192</v>
      </c>
      <c r="AHH5" s="45">
        <v>205</v>
      </c>
      <c r="AHI5" s="45">
        <v>201</v>
      </c>
      <c r="AHJ5" s="45">
        <v>205</v>
      </c>
      <c r="AHK5" s="45">
        <v>199</v>
      </c>
      <c r="AHL5" s="45">
        <v>192</v>
      </c>
      <c r="AHM5" s="45">
        <v>194</v>
      </c>
      <c r="AHN5" s="45">
        <v>193</v>
      </c>
      <c r="AHO5" s="45">
        <v>202</v>
      </c>
      <c r="AHP5" s="45">
        <v>204</v>
      </c>
      <c r="AHQ5" s="45">
        <v>205</v>
      </c>
      <c r="AHR5" s="45">
        <v>204</v>
      </c>
      <c r="AHS5" s="45">
        <v>201</v>
      </c>
      <c r="AHT5" s="45">
        <v>202</v>
      </c>
      <c r="AHU5" s="45">
        <v>199</v>
      </c>
      <c r="AHV5" s="45">
        <v>202</v>
      </c>
      <c r="AHW5" s="45">
        <v>206</v>
      </c>
      <c r="AHX5" s="45">
        <v>201</v>
      </c>
      <c r="AHY5" s="45">
        <v>199</v>
      </c>
      <c r="AHZ5" s="45">
        <v>195</v>
      </c>
      <c r="AIA5" s="45">
        <v>198</v>
      </c>
      <c r="AIB5" s="45">
        <v>198</v>
      </c>
      <c r="AIC5" s="45">
        <v>203</v>
      </c>
      <c r="AID5" s="45">
        <v>200</v>
      </c>
      <c r="AIE5" s="45">
        <v>197</v>
      </c>
      <c r="AIF5" s="45">
        <v>196</v>
      </c>
      <c r="AIG5" s="45">
        <v>192</v>
      </c>
      <c r="AIH5" s="45">
        <v>192</v>
      </c>
      <c r="AII5" s="45">
        <v>187</v>
      </c>
      <c r="AIJ5" s="45">
        <v>182</v>
      </c>
      <c r="AIK5" s="45">
        <v>176</v>
      </c>
      <c r="AIL5" s="45">
        <v>174</v>
      </c>
      <c r="AIM5" s="45">
        <v>182</v>
      </c>
      <c r="AIN5" s="45">
        <v>183</v>
      </c>
      <c r="AIO5" s="45">
        <v>179</v>
      </c>
      <c r="AIP5" s="45">
        <v>180</v>
      </c>
      <c r="AIQ5" s="45">
        <v>179</v>
      </c>
      <c r="AIR5" s="45">
        <v>178</v>
      </c>
      <c r="AIS5" s="45">
        <v>182</v>
      </c>
      <c r="AIT5" s="45">
        <v>180</v>
      </c>
      <c r="AIU5" s="45">
        <v>179</v>
      </c>
      <c r="AIV5" s="45">
        <v>181</v>
      </c>
      <c r="AIW5" s="45">
        <v>179</v>
      </c>
      <c r="AIX5" s="45">
        <v>173</v>
      </c>
      <c r="AIY5" s="45">
        <v>173</v>
      </c>
      <c r="AIZ5" s="45">
        <v>173</v>
      </c>
      <c r="AJA5" s="45">
        <v>177</v>
      </c>
      <c r="AJB5" s="45">
        <v>180</v>
      </c>
      <c r="AJC5" s="45">
        <v>180</v>
      </c>
      <c r="AJD5" s="45">
        <v>178</v>
      </c>
      <c r="AJE5" s="45">
        <v>178</v>
      </c>
      <c r="AJF5" s="45">
        <v>178</v>
      </c>
      <c r="AJG5" s="45">
        <v>180</v>
      </c>
      <c r="AJH5" s="45">
        <v>185</v>
      </c>
      <c r="AJI5" s="45">
        <v>193</v>
      </c>
      <c r="AJJ5" s="45">
        <v>194</v>
      </c>
      <c r="AJK5" s="45">
        <v>188</v>
      </c>
      <c r="AJL5" s="45">
        <v>190</v>
      </c>
      <c r="AJM5" s="45">
        <v>187</v>
      </c>
      <c r="AJN5" s="45">
        <v>183</v>
      </c>
      <c r="AJO5" s="45">
        <v>183</v>
      </c>
      <c r="AJP5" s="45">
        <v>182</v>
      </c>
      <c r="AJQ5" s="45">
        <v>182</v>
      </c>
      <c r="AJR5" s="45">
        <v>181</v>
      </c>
      <c r="AJS5" s="45">
        <v>181</v>
      </c>
      <c r="AJT5" s="45">
        <v>179</v>
      </c>
      <c r="AJU5" s="45">
        <v>174</v>
      </c>
      <c r="AJV5" s="45">
        <v>175</v>
      </c>
      <c r="AJW5" s="45">
        <v>180</v>
      </c>
      <c r="AJX5" s="45">
        <v>184</v>
      </c>
      <c r="AJY5" s="45">
        <v>184</v>
      </c>
      <c r="AJZ5" s="45">
        <v>184</v>
      </c>
      <c r="AKA5" s="45">
        <v>181</v>
      </c>
      <c r="AKB5" s="45">
        <v>183</v>
      </c>
      <c r="AKC5" s="45">
        <v>182</v>
      </c>
      <c r="AKD5" s="45">
        <v>185</v>
      </c>
      <c r="AKE5" s="45">
        <v>185</v>
      </c>
      <c r="AKF5" s="45">
        <v>183</v>
      </c>
      <c r="AKG5" s="45">
        <v>177</v>
      </c>
      <c r="AKH5" s="45">
        <v>174</v>
      </c>
      <c r="AKI5" s="45">
        <v>176</v>
      </c>
      <c r="AKJ5" s="45">
        <v>175</v>
      </c>
      <c r="AKK5" s="45">
        <v>172</v>
      </c>
      <c r="AKL5" s="45">
        <v>173</v>
      </c>
      <c r="AKM5" s="45">
        <v>173</v>
      </c>
      <c r="AKN5" s="45">
        <v>172</v>
      </c>
      <c r="AKO5" s="45">
        <v>172</v>
      </c>
      <c r="AKP5" s="45">
        <v>173</v>
      </c>
      <c r="AKQ5" s="45">
        <v>169</v>
      </c>
      <c r="AKR5" s="45">
        <v>168</v>
      </c>
      <c r="AKS5" s="45">
        <v>169</v>
      </c>
      <c r="AKT5" s="45">
        <v>169</v>
      </c>
      <c r="AKU5" s="45">
        <v>166</v>
      </c>
      <c r="AKV5" s="45">
        <v>168</v>
      </c>
      <c r="AKW5" s="45">
        <v>169</v>
      </c>
      <c r="AKX5" s="45">
        <v>169</v>
      </c>
      <c r="AKY5" s="45">
        <v>171</v>
      </c>
      <c r="AKZ5" s="45">
        <v>172</v>
      </c>
      <c r="ALA5" s="45">
        <v>182</v>
      </c>
      <c r="ALB5" s="45">
        <v>180</v>
      </c>
      <c r="ALC5" s="45">
        <v>180</v>
      </c>
      <c r="ALD5" s="45">
        <v>178</v>
      </c>
      <c r="ALE5" s="45">
        <v>177</v>
      </c>
      <c r="ALF5" s="45">
        <v>183</v>
      </c>
      <c r="ALG5" s="45">
        <v>184</v>
      </c>
      <c r="ALH5" s="45">
        <v>186</v>
      </c>
      <c r="ALI5" s="45">
        <v>184</v>
      </c>
      <c r="ALJ5" s="45">
        <v>187</v>
      </c>
      <c r="ALK5" s="45">
        <v>184</v>
      </c>
      <c r="ALL5" s="45">
        <v>191</v>
      </c>
      <c r="ALM5" s="45">
        <v>194</v>
      </c>
      <c r="ALN5" s="45">
        <v>190</v>
      </c>
      <c r="ALO5" s="45">
        <v>186</v>
      </c>
      <c r="ALP5" s="45">
        <v>186</v>
      </c>
      <c r="ALQ5" s="45">
        <v>182</v>
      </c>
      <c r="ALR5" s="45">
        <v>183</v>
      </c>
      <c r="ALS5" s="45">
        <v>185</v>
      </c>
      <c r="ALT5" s="45">
        <v>182</v>
      </c>
      <c r="ALU5" s="45">
        <v>187</v>
      </c>
      <c r="ALV5" s="45">
        <v>190</v>
      </c>
      <c r="ALW5" s="45">
        <v>190</v>
      </c>
      <c r="ALX5" s="45">
        <v>199</v>
      </c>
      <c r="ALY5" s="45">
        <v>202</v>
      </c>
      <c r="ALZ5" s="45">
        <v>205</v>
      </c>
      <c r="AMA5" s="45">
        <v>206</v>
      </c>
      <c r="AMB5" s="45">
        <v>212</v>
      </c>
      <c r="AMC5" s="45">
        <v>217</v>
      </c>
      <c r="AMD5" s="45">
        <v>214</v>
      </c>
      <c r="AME5" s="45">
        <v>214</v>
      </c>
      <c r="AMF5" s="45">
        <v>214</v>
      </c>
      <c r="AMG5" s="45">
        <v>217</v>
      </c>
      <c r="AMH5" s="45">
        <v>220</v>
      </c>
      <c r="AMI5" s="45">
        <v>213</v>
      </c>
      <c r="AMJ5" s="45">
        <v>211</v>
      </c>
      <c r="AMK5" s="45">
        <v>210</v>
      </c>
      <c r="AML5" s="45">
        <v>207</v>
      </c>
      <c r="AMM5" s="45">
        <v>213</v>
      </c>
      <c r="AMN5" s="45">
        <v>213</v>
      </c>
      <c r="AMO5" s="45">
        <v>214</v>
      </c>
      <c r="AMP5" s="45">
        <v>209</v>
      </c>
      <c r="AMQ5" s="45">
        <v>208</v>
      </c>
      <c r="AMR5" s="45">
        <v>202</v>
      </c>
      <c r="AMS5" s="45">
        <v>196</v>
      </c>
      <c r="AMT5" s="45">
        <v>197</v>
      </c>
      <c r="AMU5" s="45">
        <v>198</v>
      </c>
      <c r="AMV5" s="45">
        <v>201</v>
      </c>
      <c r="AMW5" s="45">
        <v>206</v>
      </c>
      <c r="AMX5" s="45">
        <v>214</v>
      </c>
      <c r="AMY5" s="45">
        <v>214</v>
      </c>
      <c r="AMZ5" s="45">
        <v>219</v>
      </c>
      <c r="ANA5" s="45">
        <v>223</v>
      </c>
      <c r="ANB5" s="45">
        <v>223</v>
      </c>
      <c r="ANC5" s="45">
        <v>219</v>
      </c>
      <c r="AND5" s="45">
        <v>221</v>
      </c>
      <c r="ANE5" s="45">
        <v>223</v>
      </c>
      <c r="ANF5" s="45">
        <v>228</v>
      </c>
      <c r="ANG5" s="45">
        <v>228</v>
      </c>
      <c r="ANH5" s="45">
        <v>228</v>
      </c>
      <c r="ANI5" s="45">
        <v>232</v>
      </c>
      <c r="ANJ5" s="45">
        <v>213</v>
      </c>
      <c r="ANK5" s="45">
        <v>203</v>
      </c>
      <c r="ANL5" s="45">
        <v>201</v>
      </c>
      <c r="ANM5" s="45">
        <v>195</v>
      </c>
      <c r="ANN5" s="45">
        <v>195</v>
      </c>
      <c r="ANO5" s="45">
        <v>198</v>
      </c>
      <c r="ANP5" s="45">
        <v>197</v>
      </c>
      <c r="ANQ5" s="45">
        <v>197</v>
      </c>
      <c r="ANR5" s="45">
        <v>197</v>
      </c>
      <c r="ANS5" s="45">
        <v>197</v>
      </c>
      <c r="ANT5" s="45">
        <v>193</v>
      </c>
      <c r="ANU5" s="45">
        <v>193</v>
      </c>
      <c r="ANV5" s="45">
        <v>197</v>
      </c>
      <c r="ANW5" s="45">
        <v>197</v>
      </c>
      <c r="ANX5" s="45">
        <v>197</v>
      </c>
      <c r="ANY5" s="45">
        <v>194</v>
      </c>
      <c r="ANZ5" s="45">
        <v>196</v>
      </c>
      <c r="AOA5" s="45">
        <v>199</v>
      </c>
      <c r="AOB5" s="45">
        <v>195</v>
      </c>
      <c r="AOC5" s="45">
        <v>191</v>
      </c>
      <c r="AOD5" s="45">
        <v>186</v>
      </c>
      <c r="AOE5" s="45">
        <v>182</v>
      </c>
      <c r="AOF5" s="45">
        <v>182</v>
      </c>
      <c r="AOG5" s="45">
        <v>186</v>
      </c>
      <c r="AOH5" s="45">
        <v>193</v>
      </c>
      <c r="AOI5" s="45">
        <v>194</v>
      </c>
      <c r="AOJ5" s="45">
        <v>198</v>
      </c>
      <c r="AOK5" s="45">
        <v>194</v>
      </c>
      <c r="AOL5" s="45">
        <v>191</v>
      </c>
      <c r="AOM5" s="45">
        <v>196</v>
      </c>
      <c r="AON5" s="45">
        <v>196</v>
      </c>
      <c r="AOO5" s="45">
        <v>196</v>
      </c>
      <c r="AOP5" s="45">
        <v>195</v>
      </c>
      <c r="AOQ5" s="45">
        <v>193</v>
      </c>
      <c r="AOR5" s="45">
        <v>192</v>
      </c>
      <c r="AOS5" s="45">
        <v>192</v>
      </c>
      <c r="AOT5" s="45">
        <v>191</v>
      </c>
      <c r="AOU5" s="45">
        <v>191</v>
      </c>
      <c r="AOV5" s="45">
        <v>186</v>
      </c>
      <c r="AOW5" s="45">
        <v>186</v>
      </c>
      <c r="AOX5" s="45">
        <v>185</v>
      </c>
      <c r="AOY5" s="45">
        <v>189</v>
      </c>
      <c r="AOZ5" s="45">
        <v>189</v>
      </c>
      <c r="APA5" s="45">
        <v>189</v>
      </c>
      <c r="APB5" s="45">
        <v>193</v>
      </c>
      <c r="APC5" s="45">
        <v>195</v>
      </c>
      <c r="APD5" s="45">
        <v>190</v>
      </c>
      <c r="APE5" s="45">
        <v>192</v>
      </c>
      <c r="APF5" s="45">
        <v>191</v>
      </c>
      <c r="APG5" s="45">
        <v>187</v>
      </c>
      <c r="APH5" s="45">
        <v>188</v>
      </c>
      <c r="API5" s="45">
        <v>186</v>
      </c>
      <c r="APJ5" s="45">
        <v>184</v>
      </c>
      <c r="APK5" s="45">
        <v>187</v>
      </c>
      <c r="APL5" s="45">
        <v>183</v>
      </c>
      <c r="APM5" s="45">
        <v>188</v>
      </c>
      <c r="APN5" s="45">
        <v>191</v>
      </c>
      <c r="APO5" s="45">
        <v>186</v>
      </c>
      <c r="APP5" s="45">
        <v>187</v>
      </c>
      <c r="APQ5" s="45">
        <v>187</v>
      </c>
      <c r="APR5" s="45">
        <v>184</v>
      </c>
      <c r="APS5" s="45">
        <v>179</v>
      </c>
      <c r="APT5" s="45">
        <v>185</v>
      </c>
      <c r="APU5" s="45">
        <v>181</v>
      </c>
      <c r="APV5" s="45">
        <v>179</v>
      </c>
      <c r="APW5" s="45">
        <v>180</v>
      </c>
      <c r="APX5" s="45">
        <v>179</v>
      </c>
      <c r="APY5" s="45">
        <v>178</v>
      </c>
      <c r="APZ5" s="45">
        <v>180</v>
      </c>
      <c r="AQA5" s="45">
        <v>178</v>
      </c>
      <c r="AQB5" s="45">
        <v>176</v>
      </c>
      <c r="AQC5" s="45">
        <v>177</v>
      </c>
      <c r="AQD5" s="45">
        <v>175</v>
      </c>
      <c r="AQE5" s="45">
        <v>175</v>
      </c>
      <c r="AQF5" s="45">
        <v>177</v>
      </c>
      <c r="AQG5" s="45">
        <v>177</v>
      </c>
      <c r="AQH5" s="45">
        <v>175</v>
      </c>
      <c r="AQI5" s="45">
        <v>172</v>
      </c>
      <c r="AQJ5" s="45">
        <v>174</v>
      </c>
      <c r="AQK5" s="45">
        <v>175</v>
      </c>
      <c r="AQL5" s="45">
        <v>173</v>
      </c>
      <c r="AQM5" s="45">
        <v>172</v>
      </c>
      <c r="AQN5" s="45">
        <v>176</v>
      </c>
      <c r="AQO5" s="45">
        <v>174</v>
      </c>
      <c r="AQP5" s="45">
        <v>175</v>
      </c>
      <c r="AQQ5" s="45">
        <v>175</v>
      </c>
      <c r="AQR5" s="45">
        <v>177</v>
      </c>
      <c r="AQS5" s="45">
        <v>185</v>
      </c>
      <c r="AQT5" s="45">
        <v>183</v>
      </c>
      <c r="AQU5" s="45">
        <v>188</v>
      </c>
      <c r="AQV5" s="45">
        <v>187</v>
      </c>
      <c r="AQW5" s="45">
        <v>195</v>
      </c>
      <c r="AQX5" s="45">
        <v>189</v>
      </c>
      <c r="AQY5" s="45">
        <v>190</v>
      </c>
      <c r="AQZ5" s="45">
        <v>189</v>
      </c>
      <c r="ARA5" s="45">
        <v>190</v>
      </c>
      <c r="ARB5" s="45">
        <v>191</v>
      </c>
      <c r="ARC5" s="45">
        <v>189</v>
      </c>
      <c r="ARD5" s="45">
        <v>192</v>
      </c>
      <c r="ARE5" s="45">
        <v>201</v>
      </c>
      <c r="ARF5" s="45">
        <v>197</v>
      </c>
      <c r="ARG5" s="45">
        <v>197</v>
      </c>
      <c r="ARH5" s="45">
        <v>201</v>
      </c>
      <c r="ARI5" s="45">
        <v>202</v>
      </c>
      <c r="ARJ5" s="45">
        <v>205</v>
      </c>
      <c r="ARK5" s="45">
        <v>212</v>
      </c>
      <c r="ARL5" s="45">
        <v>214</v>
      </c>
      <c r="ARM5" s="45">
        <v>203</v>
      </c>
      <c r="ARN5" s="45">
        <v>198</v>
      </c>
      <c r="ARO5" s="45">
        <v>197</v>
      </c>
      <c r="ARP5" s="45">
        <v>197</v>
      </c>
      <c r="ARQ5" s="45">
        <v>191</v>
      </c>
      <c r="ARR5" s="45">
        <v>187</v>
      </c>
      <c r="ARS5" s="45">
        <v>188</v>
      </c>
      <c r="ART5" s="45">
        <v>193</v>
      </c>
      <c r="ARU5" s="45">
        <v>191</v>
      </c>
      <c r="ARV5" s="45">
        <v>193</v>
      </c>
      <c r="ARW5" s="45">
        <v>188</v>
      </c>
      <c r="ARX5" s="45">
        <v>187</v>
      </c>
      <c r="ARY5" s="45">
        <v>179</v>
      </c>
      <c r="ARZ5" s="45">
        <v>174</v>
      </c>
      <c r="ASA5" s="45">
        <v>179</v>
      </c>
      <c r="ASB5" s="45">
        <v>185</v>
      </c>
      <c r="ASC5" s="45">
        <v>184</v>
      </c>
      <c r="ASD5" s="45">
        <v>183</v>
      </c>
      <c r="ASE5" s="45">
        <v>181</v>
      </c>
      <c r="ASF5" s="45">
        <v>174</v>
      </c>
      <c r="ASG5" s="45">
        <v>177</v>
      </c>
      <c r="ASH5" s="45">
        <v>178</v>
      </c>
      <c r="ASI5" s="45">
        <v>178</v>
      </c>
      <c r="ASJ5" s="45">
        <v>174</v>
      </c>
      <c r="ASK5" s="45">
        <v>172</v>
      </c>
      <c r="ASL5" s="45">
        <v>172</v>
      </c>
      <c r="ASM5" s="45">
        <v>171</v>
      </c>
      <c r="ASN5" s="45">
        <v>169</v>
      </c>
      <c r="ASO5" s="45">
        <v>171</v>
      </c>
      <c r="ASP5" s="45">
        <v>171</v>
      </c>
      <c r="ASQ5" s="45">
        <v>171</v>
      </c>
      <c r="ASR5" s="45">
        <v>176</v>
      </c>
      <c r="ASS5" s="45">
        <v>177</v>
      </c>
      <c r="AST5" s="45">
        <v>175</v>
      </c>
      <c r="ASU5" s="45">
        <v>172</v>
      </c>
      <c r="ASV5" s="45">
        <v>168</v>
      </c>
      <c r="ASW5" s="45">
        <v>169</v>
      </c>
      <c r="ASX5" s="45">
        <v>168</v>
      </c>
      <c r="ASY5" s="45">
        <v>169</v>
      </c>
      <c r="ASZ5" s="45">
        <v>168</v>
      </c>
      <c r="ATA5" s="45">
        <v>172</v>
      </c>
      <c r="ATB5" s="45">
        <v>175</v>
      </c>
      <c r="ATC5" s="45">
        <v>186</v>
      </c>
      <c r="ATD5" s="45">
        <v>188</v>
      </c>
      <c r="ATE5" s="45">
        <v>196</v>
      </c>
      <c r="ATF5" s="45">
        <v>195</v>
      </c>
      <c r="ATG5" s="45">
        <v>188</v>
      </c>
      <c r="ATH5" s="45">
        <v>182</v>
      </c>
      <c r="ATI5" s="45">
        <v>178</v>
      </c>
      <c r="ATJ5" s="45">
        <v>190</v>
      </c>
      <c r="ATK5" s="45">
        <v>184</v>
      </c>
      <c r="ATL5" s="45">
        <v>189</v>
      </c>
      <c r="ATM5" s="45">
        <v>194</v>
      </c>
      <c r="ATN5" s="45">
        <v>192</v>
      </c>
      <c r="ATO5" s="45">
        <v>188</v>
      </c>
      <c r="ATP5" s="45">
        <v>191</v>
      </c>
      <c r="ATQ5" s="45">
        <v>188</v>
      </c>
      <c r="ATR5" s="45">
        <v>183</v>
      </c>
      <c r="ATS5" s="45">
        <v>189</v>
      </c>
      <c r="ATT5" s="45">
        <v>188</v>
      </c>
      <c r="ATU5" s="45">
        <v>190</v>
      </c>
      <c r="ATV5" s="45">
        <v>185</v>
      </c>
      <c r="ATW5" s="45">
        <v>179</v>
      </c>
      <c r="ATX5" s="45">
        <v>179</v>
      </c>
      <c r="ATY5" s="45">
        <v>179</v>
      </c>
      <c r="ATZ5" s="45">
        <v>179</v>
      </c>
      <c r="AUA5" s="45">
        <v>177</v>
      </c>
      <c r="AUB5" s="45">
        <v>171</v>
      </c>
      <c r="AUC5" s="45">
        <v>176</v>
      </c>
      <c r="AUD5" s="45">
        <v>174</v>
      </c>
      <c r="AUE5" s="45">
        <v>174</v>
      </c>
      <c r="AUF5" s="45">
        <v>172</v>
      </c>
      <c r="AUG5" s="45">
        <v>168</v>
      </c>
      <c r="AUH5" s="45">
        <v>170</v>
      </c>
      <c r="AUI5" s="45">
        <v>175</v>
      </c>
      <c r="AUJ5" s="45">
        <v>176</v>
      </c>
      <c r="AUK5" s="45">
        <v>174</v>
      </c>
      <c r="AUL5" s="45">
        <v>172</v>
      </c>
      <c r="AUM5" s="45">
        <v>174</v>
      </c>
      <c r="AUN5" s="45">
        <v>173</v>
      </c>
      <c r="AUO5" s="45">
        <v>182</v>
      </c>
      <c r="AUP5" s="45">
        <v>180</v>
      </c>
      <c r="AUQ5" s="45">
        <v>181</v>
      </c>
      <c r="AUR5" s="45">
        <v>184</v>
      </c>
      <c r="AUS5" s="45">
        <v>183</v>
      </c>
      <c r="AUT5" s="45">
        <v>186</v>
      </c>
      <c r="AUU5" s="45">
        <v>192</v>
      </c>
      <c r="AUV5" s="45">
        <v>194</v>
      </c>
      <c r="AUW5" s="45">
        <v>189</v>
      </c>
      <c r="AUX5" s="45">
        <v>183</v>
      </c>
      <c r="AUY5" s="45">
        <v>185</v>
      </c>
      <c r="AUZ5" s="45">
        <v>183</v>
      </c>
      <c r="AVA5" s="45">
        <v>180</v>
      </c>
      <c r="AVB5" s="45">
        <v>174</v>
      </c>
      <c r="AVC5" s="45">
        <v>174</v>
      </c>
      <c r="AVD5" s="45">
        <v>174</v>
      </c>
      <c r="AVE5" s="45">
        <v>175</v>
      </c>
      <c r="AVF5" s="45">
        <v>177</v>
      </c>
      <c r="AVG5" s="45">
        <v>176</v>
      </c>
      <c r="AVH5" s="45">
        <v>172</v>
      </c>
      <c r="AVI5" s="45">
        <v>173</v>
      </c>
      <c r="AVJ5" s="45">
        <v>174</v>
      </c>
      <c r="AVK5" s="45">
        <v>173</v>
      </c>
      <c r="AVL5" s="45">
        <v>169</v>
      </c>
      <c r="AVM5" s="45">
        <v>169</v>
      </c>
      <c r="AVN5" s="45">
        <v>173</v>
      </c>
      <c r="AVO5" s="45">
        <v>181</v>
      </c>
      <c r="AVP5" s="45">
        <v>182</v>
      </c>
      <c r="AVQ5" s="45">
        <v>179</v>
      </c>
      <c r="AVR5" s="45">
        <v>176</v>
      </c>
      <c r="AVS5" s="45">
        <v>176</v>
      </c>
      <c r="AVT5" s="45">
        <v>179</v>
      </c>
      <c r="AVU5" s="45">
        <v>173</v>
      </c>
      <c r="AVV5" s="45">
        <v>171</v>
      </c>
      <c r="AVW5" s="45">
        <v>171</v>
      </c>
      <c r="AVX5" s="45">
        <v>174</v>
      </c>
      <c r="AVY5" s="45">
        <v>178</v>
      </c>
      <c r="AVZ5" s="45">
        <v>181</v>
      </c>
      <c r="AWA5" s="45">
        <v>181</v>
      </c>
      <c r="AWB5" s="45">
        <v>185</v>
      </c>
      <c r="AWC5" s="45">
        <v>192</v>
      </c>
      <c r="AWD5" s="45">
        <v>193</v>
      </c>
      <c r="AWE5" s="45">
        <v>188</v>
      </c>
      <c r="AWF5" s="45">
        <v>183</v>
      </c>
      <c r="AWG5" s="45">
        <v>184</v>
      </c>
      <c r="AWH5" s="45">
        <v>189</v>
      </c>
      <c r="AWI5" s="45">
        <v>189</v>
      </c>
      <c r="AWJ5" s="45">
        <v>189</v>
      </c>
      <c r="AWK5" s="45">
        <v>188</v>
      </c>
      <c r="AWL5" s="45">
        <v>188</v>
      </c>
      <c r="AWM5" s="45">
        <v>198</v>
      </c>
      <c r="AWN5" s="45">
        <v>189</v>
      </c>
      <c r="AWO5" s="45">
        <v>185</v>
      </c>
      <c r="AWP5" s="45">
        <v>178</v>
      </c>
      <c r="AWQ5" s="45">
        <v>178</v>
      </c>
      <c r="AWR5" s="45">
        <v>176</v>
      </c>
      <c r="AWS5" s="45">
        <v>177</v>
      </c>
      <c r="AWT5" s="45">
        <v>167</v>
      </c>
      <c r="AWU5" s="45">
        <v>170</v>
      </c>
      <c r="AWV5" s="45">
        <v>162</v>
      </c>
      <c r="AWW5" s="45">
        <v>162</v>
      </c>
      <c r="AWX5" s="45">
        <v>159</v>
      </c>
      <c r="AWY5" s="45">
        <v>163</v>
      </c>
      <c r="AWZ5" s="45">
        <v>163</v>
      </c>
      <c r="AXA5" s="45">
        <v>162</v>
      </c>
      <c r="AXB5" s="45">
        <v>164</v>
      </c>
      <c r="AXC5" s="45">
        <v>164</v>
      </c>
      <c r="AXD5" s="45">
        <v>165</v>
      </c>
      <c r="AXE5" s="45">
        <v>166</v>
      </c>
      <c r="AXF5" s="45">
        <v>166</v>
      </c>
      <c r="AXG5" s="45">
        <v>161</v>
      </c>
      <c r="AXH5" s="45">
        <v>161</v>
      </c>
      <c r="AXI5" s="45">
        <v>165</v>
      </c>
      <c r="AXJ5" s="45">
        <v>171</v>
      </c>
      <c r="AXK5" s="45">
        <v>167</v>
      </c>
      <c r="AXL5" s="45">
        <v>167</v>
      </c>
      <c r="AXM5" s="45">
        <v>163</v>
      </c>
      <c r="AXN5" s="45">
        <v>167</v>
      </c>
      <c r="AXO5" s="45">
        <v>168</v>
      </c>
      <c r="AXP5" s="45">
        <v>167</v>
      </c>
      <c r="AXQ5" s="45">
        <v>168</v>
      </c>
      <c r="AXR5" s="45">
        <v>169</v>
      </c>
      <c r="AXS5" s="45">
        <v>168</v>
      </c>
      <c r="AXT5" s="45">
        <v>165</v>
      </c>
      <c r="AXU5" s="45">
        <v>165</v>
      </c>
      <c r="AXV5" s="45">
        <v>170</v>
      </c>
      <c r="AXW5" s="45">
        <v>170</v>
      </c>
      <c r="AXX5" s="45">
        <v>174</v>
      </c>
      <c r="AXY5" s="45">
        <v>178</v>
      </c>
      <c r="AXZ5" s="45">
        <v>183</v>
      </c>
      <c r="AYA5" s="45">
        <v>177</v>
      </c>
      <c r="AYB5" s="45">
        <v>178</v>
      </c>
      <c r="AYC5" s="45">
        <v>175</v>
      </c>
      <c r="AYD5" s="45">
        <v>176</v>
      </c>
      <c r="AYE5" s="45">
        <v>176</v>
      </c>
      <c r="AYF5" s="45">
        <v>173</v>
      </c>
      <c r="AYG5" s="45">
        <v>167</v>
      </c>
      <c r="AYH5" s="45">
        <v>168</v>
      </c>
      <c r="AYI5" s="45">
        <v>171</v>
      </c>
      <c r="AYJ5" s="45">
        <v>173</v>
      </c>
      <c r="AYK5" s="45">
        <v>168</v>
      </c>
      <c r="AYL5" s="45">
        <v>165</v>
      </c>
      <c r="AYM5" s="45">
        <v>165</v>
      </c>
      <c r="AYN5" s="45">
        <v>165</v>
      </c>
      <c r="AYO5" s="45">
        <v>165</v>
      </c>
      <c r="AYP5" s="45">
        <v>166</v>
      </c>
      <c r="AYQ5" s="45">
        <v>162</v>
      </c>
      <c r="AYR5" s="45">
        <v>165</v>
      </c>
      <c r="AYS5" s="45">
        <v>167</v>
      </c>
      <c r="AYT5" s="45">
        <v>172</v>
      </c>
      <c r="AYU5" s="45">
        <v>180</v>
      </c>
      <c r="AYV5" s="45">
        <v>182</v>
      </c>
      <c r="AYW5" s="45">
        <v>192</v>
      </c>
      <c r="AYX5" s="45">
        <v>212</v>
      </c>
      <c r="AYY5" s="45">
        <v>205</v>
      </c>
      <c r="AYZ5" s="45">
        <v>200</v>
      </c>
      <c r="AZA5" s="45">
        <v>189</v>
      </c>
      <c r="AZB5" s="45">
        <v>201</v>
      </c>
      <c r="AZC5" s="45">
        <v>220</v>
      </c>
      <c r="AZD5" s="45">
        <v>284</v>
      </c>
      <c r="AZE5" s="45">
        <v>264</v>
      </c>
      <c r="AZF5" s="45">
        <v>293</v>
      </c>
      <c r="AZG5" s="45">
        <v>360</v>
      </c>
      <c r="AZH5" s="45">
        <v>336</v>
      </c>
      <c r="AZI5" s="45">
        <v>405</v>
      </c>
      <c r="AZJ5" s="45">
        <v>382</v>
      </c>
      <c r="AZK5" s="45">
        <v>469</v>
      </c>
      <c r="AZL5" s="45">
        <v>493</v>
      </c>
      <c r="AZM5" s="45">
        <v>465</v>
      </c>
      <c r="AZN5" s="45">
        <v>488</v>
      </c>
      <c r="AZO5" s="45">
        <v>457</v>
      </c>
      <c r="AZP5" s="45">
        <v>380</v>
      </c>
      <c r="AZQ5" s="45">
        <v>346</v>
      </c>
      <c r="AZR5" s="45">
        <v>390</v>
      </c>
      <c r="AZS5" s="45">
        <v>391</v>
      </c>
      <c r="AZT5" s="45">
        <v>376</v>
      </c>
      <c r="AZU5" s="45">
        <v>405</v>
      </c>
      <c r="AZV5" s="45">
        <v>409</v>
      </c>
      <c r="AZW5" s="45">
        <v>417</v>
      </c>
      <c r="AZX5" s="45">
        <v>400</v>
      </c>
      <c r="AZY5" s="45">
        <v>385</v>
      </c>
      <c r="AZZ5" s="45">
        <v>380</v>
      </c>
      <c r="BAA5" t="s">
        <v>2012</v>
      </c>
      <c r="BAB5" s="45">
        <v>355</v>
      </c>
      <c r="BAC5" s="45">
        <v>340</v>
      </c>
      <c r="BAD5" s="45">
        <v>331</v>
      </c>
      <c r="BAE5" s="45">
        <v>359</v>
      </c>
      <c r="BAF5" s="45">
        <v>374</v>
      </c>
      <c r="BAG5" s="45">
        <v>368</v>
      </c>
      <c r="BAH5" s="45">
        <v>378</v>
      </c>
      <c r="BAI5" s="45">
        <v>398</v>
      </c>
      <c r="BAJ5" s="45">
        <v>405</v>
      </c>
      <c r="BAK5" s="45">
        <v>409</v>
      </c>
      <c r="BAL5" s="45">
        <v>420</v>
      </c>
      <c r="BAM5" s="45">
        <v>427</v>
      </c>
      <c r="BAN5" s="45">
        <v>430</v>
      </c>
      <c r="BAO5" s="45">
        <v>418</v>
      </c>
      <c r="BAP5" s="45">
        <v>392</v>
      </c>
      <c r="BAQ5" t="s">
        <v>2012</v>
      </c>
      <c r="BAR5" s="45">
        <v>384</v>
      </c>
      <c r="BAS5" s="45">
        <v>366</v>
      </c>
      <c r="BAT5" s="45">
        <v>366</v>
      </c>
      <c r="BAU5" s="45">
        <v>367</v>
      </c>
      <c r="BAV5" s="45">
        <v>351</v>
      </c>
      <c r="BAW5" s="45">
        <v>346</v>
      </c>
      <c r="BAX5" s="45">
        <v>347</v>
      </c>
      <c r="BAY5" s="45">
        <v>360</v>
      </c>
      <c r="BAZ5" s="45">
        <v>368</v>
      </c>
      <c r="BBA5" s="45">
        <v>361</v>
      </c>
      <c r="BBB5" s="45">
        <v>338</v>
      </c>
      <c r="BBC5" s="45">
        <v>335</v>
      </c>
      <c r="BBD5" s="45">
        <v>321</v>
      </c>
      <c r="BBE5" s="45">
        <v>303</v>
      </c>
      <c r="BBF5" s="45">
        <v>298</v>
      </c>
      <c r="BBG5" s="45">
        <v>298</v>
      </c>
      <c r="BBH5" s="45">
        <v>286</v>
      </c>
      <c r="BBI5" s="45">
        <v>288</v>
      </c>
      <c r="BBJ5" s="45">
        <v>284</v>
      </c>
      <c r="BBK5" s="45">
        <v>288</v>
      </c>
      <c r="BBL5" s="45">
        <v>287</v>
      </c>
      <c r="BBM5" s="45">
        <v>277</v>
      </c>
      <c r="BBN5" s="45">
        <v>266</v>
      </c>
      <c r="BBO5" s="45">
        <v>270</v>
      </c>
      <c r="BBP5" s="45">
        <v>266</v>
      </c>
      <c r="BBQ5" s="45">
        <v>264</v>
      </c>
      <c r="BBR5" s="45">
        <v>268</v>
      </c>
      <c r="BBS5" s="45">
        <v>276</v>
      </c>
      <c r="BBT5" s="45">
        <v>301</v>
      </c>
      <c r="BBU5" s="45">
        <v>297</v>
      </c>
      <c r="BBV5" s="45">
        <v>297</v>
      </c>
      <c r="BBW5" s="45">
        <v>280</v>
      </c>
      <c r="BBX5" s="45">
        <v>293</v>
      </c>
      <c r="BBY5" s="45">
        <v>296</v>
      </c>
      <c r="BBZ5" s="45">
        <v>293</v>
      </c>
      <c r="BCA5" s="45">
        <v>296</v>
      </c>
      <c r="BCB5" s="45">
        <v>295</v>
      </c>
      <c r="BCC5" s="45">
        <v>299</v>
      </c>
      <c r="BCD5" s="45">
        <v>299</v>
      </c>
      <c r="BCE5" s="45">
        <v>304</v>
      </c>
      <c r="BCF5" s="45">
        <v>304</v>
      </c>
      <c r="BCG5" s="45">
        <v>293</v>
      </c>
      <c r="BCH5" s="45">
        <v>285</v>
      </c>
      <c r="BCI5" s="45">
        <v>279</v>
      </c>
      <c r="BCJ5" s="45">
        <v>279</v>
      </c>
      <c r="BCK5" s="45">
        <v>273</v>
      </c>
      <c r="BCL5" s="45">
        <v>280</v>
      </c>
      <c r="BCM5" s="45">
        <v>280</v>
      </c>
      <c r="BCN5" s="45">
        <v>291</v>
      </c>
      <c r="BCO5" s="45">
        <v>292</v>
      </c>
      <c r="BCP5" s="45">
        <v>289</v>
      </c>
      <c r="BCQ5" s="45">
        <v>293</v>
      </c>
      <c r="BCR5" s="45">
        <v>284</v>
      </c>
      <c r="BCS5" s="45">
        <v>280</v>
      </c>
      <c r="BCT5" s="45">
        <v>272</v>
      </c>
      <c r="BCU5" s="45">
        <v>263</v>
      </c>
      <c r="BCV5" s="45">
        <v>253</v>
      </c>
      <c r="BCW5" s="45">
        <v>251</v>
      </c>
      <c r="BCX5" s="45">
        <v>259</v>
      </c>
      <c r="BCY5" s="45">
        <v>264</v>
      </c>
      <c r="BCZ5" s="45">
        <v>260</v>
      </c>
      <c r="BDA5" s="45">
        <v>263</v>
      </c>
      <c r="BDB5" s="45">
        <v>257</v>
      </c>
      <c r="BDC5" s="45">
        <v>260</v>
      </c>
      <c r="BDD5" s="45">
        <v>253</v>
      </c>
      <c r="BDE5" s="45">
        <v>248</v>
      </c>
      <c r="BDF5" s="45">
        <v>249</v>
      </c>
      <c r="BDG5" s="45">
        <v>239</v>
      </c>
      <c r="BDH5" s="45">
        <v>231</v>
      </c>
      <c r="BDI5" s="45">
        <v>231</v>
      </c>
      <c r="BDJ5" s="45">
        <v>228</v>
      </c>
      <c r="BDK5" s="45">
        <v>223</v>
      </c>
      <c r="BDL5" s="45">
        <v>225</v>
      </c>
      <c r="BDM5" s="45">
        <v>227</v>
      </c>
      <c r="BDN5" s="45">
        <v>235</v>
      </c>
      <c r="BDO5" s="45">
        <v>238</v>
      </c>
      <c r="BDP5" s="45">
        <v>241</v>
      </c>
      <c r="BDQ5" s="45">
        <v>243</v>
      </c>
      <c r="BDR5" s="45">
        <v>249</v>
      </c>
      <c r="BDS5" s="45">
        <v>248</v>
      </c>
      <c r="BDT5" s="45">
        <v>245</v>
      </c>
      <c r="BDU5" s="45">
        <v>253</v>
      </c>
      <c r="BDV5" s="45">
        <v>255</v>
      </c>
      <c r="BDW5" s="45">
        <v>255</v>
      </c>
      <c r="BDX5" s="45">
        <v>249</v>
      </c>
      <c r="BDY5" s="45">
        <v>250</v>
      </c>
      <c r="BDZ5" s="45">
        <v>243</v>
      </c>
      <c r="BEA5" s="45">
        <v>241</v>
      </c>
      <c r="BEB5" s="45">
        <v>249</v>
      </c>
      <c r="BEC5" s="45">
        <v>244</v>
      </c>
      <c r="BED5" s="45">
        <v>244</v>
      </c>
      <c r="BEE5" s="45">
        <v>250</v>
      </c>
      <c r="BEF5" s="45">
        <v>246</v>
      </c>
      <c r="BEG5" s="45">
        <v>249</v>
      </c>
      <c r="BEH5" s="45">
        <v>251</v>
      </c>
      <c r="BEI5" s="45">
        <v>251</v>
      </c>
      <c r="BEJ5" s="45">
        <v>245</v>
      </c>
      <c r="BEK5" s="45">
        <v>242</v>
      </c>
      <c r="BEL5" s="45">
        <v>246</v>
      </c>
      <c r="BEM5" s="45">
        <v>248</v>
      </c>
      <c r="BEN5" s="45">
        <v>258</v>
      </c>
      <c r="BEO5" s="45">
        <v>261</v>
      </c>
      <c r="BEP5" s="45">
        <v>273</v>
      </c>
      <c r="BEQ5" s="45">
        <v>273</v>
      </c>
      <c r="BER5" s="45">
        <v>269</v>
      </c>
      <c r="BES5" s="45">
        <v>265</v>
      </c>
      <c r="BET5" s="45">
        <v>269</v>
      </c>
      <c r="BEU5" s="45">
        <v>269</v>
      </c>
      <c r="BEV5" s="45">
        <v>264</v>
      </c>
      <c r="BEW5" s="45">
        <v>260</v>
      </c>
      <c r="BEX5" s="45">
        <v>251</v>
      </c>
      <c r="BEY5" s="45">
        <v>251</v>
      </c>
      <c r="BEZ5" s="45">
        <v>245</v>
      </c>
      <c r="BFA5" s="45">
        <v>238</v>
      </c>
      <c r="BFB5" s="45">
        <v>234</v>
      </c>
      <c r="BFC5" s="45">
        <v>234</v>
      </c>
      <c r="BFD5" s="45">
        <v>235</v>
      </c>
      <c r="BFE5" s="45">
        <v>232</v>
      </c>
      <c r="BFF5" s="45">
        <v>230</v>
      </c>
      <c r="BFG5" s="45">
        <v>228</v>
      </c>
      <c r="BFH5" s="45">
        <v>228</v>
      </c>
      <c r="BFI5" s="45">
        <v>229</v>
      </c>
      <c r="BFJ5" s="45">
        <v>234</v>
      </c>
      <c r="BFK5" s="45">
        <v>235</v>
      </c>
      <c r="BFL5" s="45">
        <v>240</v>
      </c>
      <c r="BFM5" s="45">
        <v>242</v>
      </c>
      <c r="BFN5" s="45">
        <v>242</v>
      </c>
      <c r="BFO5" s="45">
        <v>247</v>
      </c>
      <c r="BFP5" s="45">
        <v>246</v>
      </c>
      <c r="BFQ5" s="45">
        <v>244</v>
      </c>
      <c r="BFR5" s="45">
        <v>245</v>
      </c>
      <c r="BFS5" s="45">
        <v>240</v>
      </c>
      <c r="BFT5" s="45">
        <v>230</v>
      </c>
      <c r="BFU5" s="45">
        <v>224</v>
      </c>
      <c r="BFV5" s="45">
        <v>221</v>
      </c>
      <c r="BFW5" s="45">
        <v>204</v>
      </c>
      <c r="BFX5" s="45">
        <v>203</v>
      </c>
      <c r="BFY5" s="45">
        <v>203</v>
      </c>
      <c r="BFZ5" s="45">
        <v>206</v>
      </c>
      <c r="BGA5" s="45">
        <v>207</v>
      </c>
      <c r="BGB5" s="45">
        <v>207</v>
      </c>
      <c r="BGC5" s="45">
        <v>212</v>
      </c>
      <c r="BGD5" s="45">
        <v>212</v>
      </c>
      <c r="BGE5" s="45">
        <v>216</v>
      </c>
      <c r="BGF5" s="45">
        <v>215</v>
      </c>
      <c r="BGG5" s="45">
        <v>215</v>
      </c>
      <c r="BGH5" s="45">
        <v>218</v>
      </c>
      <c r="BGI5" s="45">
        <v>221</v>
      </c>
      <c r="BGJ5" s="45">
        <v>221</v>
      </c>
      <c r="BGK5" s="45">
        <v>224</v>
      </c>
      <c r="BGL5" s="45">
        <v>228</v>
      </c>
      <c r="BGM5" s="45">
        <v>218</v>
      </c>
      <c r="BGN5" s="45">
        <v>215</v>
      </c>
      <c r="BGO5" s="45">
        <v>212</v>
      </c>
      <c r="BGP5" s="45">
        <v>209</v>
      </c>
      <c r="BGQ5" s="45">
        <v>212</v>
      </c>
      <c r="BGR5" s="45">
        <v>216</v>
      </c>
      <c r="BGS5" s="45">
        <v>216</v>
      </c>
      <c r="BGT5" s="45">
        <v>216</v>
      </c>
      <c r="BGU5" s="45">
        <v>215</v>
      </c>
      <c r="BGV5" s="45">
        <v>214</v>
      </c>
      <c r="BGW5" s="45">
        <v>210</v>
      </c>
      <c r="BGX5" s="45">
        <v>208</v>
      </c>
      <c r="BGY5" s="45">
        <v>206</v>
      </c>
      <c r="BGZ5" s="45">
        <v>205</v>
      </c>
      <c r="BHA5" s="45">
        <v>207</v>
      </c>
      <c r="BHB5" s="45">
        <v>208</v>
      </c>
      <c r="BHC5" s="45">
        <v>204</v>
      </c>
      <c r="BHD5" s="45">
        <v>207</v>
      </c>
      <c r="BHE5" s="45">
        <v>207</v>
      </c>
      <c r="BHF5" s="45">
        <v>207</v>
      </c>
      <c r="BHG5" s="45">
        <v>205</v>
      </c>
      <c r="BHH5" s="45">
        <v>206</v>
      </c>
      <c r="BHI5" s="45">
        <v>206</v>
      </c>
    </row>
    <row r="6" spans="1:1569" customHeight="1" ht="15.75">
      <c r="A6" s="262" t="s">
        <v>309</v>
      </c>
      <c r="B6" s="264">
        <f>C6/$A$14</f>
        <v>0.10488637236084</v>
      </c>
      <c r="C6" s="59">
        <f>AVERAGE(D6:BHI6)</f>
        <v>1048.8637236084</v>
      </c>
      <c r="D6" s="45">
        <v>883</v>
      </c>
      <c r="E6" s="45">
        <v>887</v>
      </c>
      <c r="F6" s="45">
        <v>994</v>
      </c>
      <c r="G6" s="45">
        <v>1010</v>
      </c>
      <c r="H6" s="45">
        <v>977</v>
      </c>
      <c r="I6" s="45">
        <v>947</v>
      </c>
      <c r="J6" s="45">
        <v>949</v>
      </c>
      <c r="K6" s="45">
        <v>986</v>
      </c>
      <c r="L6" s="45">
        <v>993</v>
      </c>
      <c r="M6" s="45">
        <v>986</v>
      </c>
      <c r="N6" s="45">
        <v>963</v>
      </c>
      <c r="O6" s="45">
        <v>953</v>
      </c>
      <c r="P6" s="45">
        <v>953</v>
      </c>
      <c r="Q6" s="45">
        <v>953</v>
      </c>
      <c r="R6" s="45">
        <v>920</v>
      </c>
      <c r="S6" s="45">
        <v>918</v>
      </c>
      <c r="T6" s="45">
        <v>897</v>
      </c>
      <c r="U6" s="45">
        <v>893</v>
      </c>
      <c r="V6" s="45">
        <v>935</v>
      </c>
      <c r="W6" s="45">
        <v>909</v>
      </c>
      <c r="X6" s="45">
        <v>899</v>
      </c>
      <c r="Y6" s="45">
        <v>887</v>
      </c>
      <c r="Z6" s="45">
        <v>881</v>
      </c>
      <c r="AA6" s="45">
        <v>782</v>
      </c>
      <c r="AB6" s="45">
        <v>805</v>
      </c>
      <c r="AC6" s="45">
        <v>788</v>
      </c>
      <c r="AD6" s="45">
        <v>760</v>
      </c>
      <c r="AE6" s="45">
        <v>762</v>
      </c>
      <c r="AF6" s="45">
        <v>774</v>
      </c>
      <c r="AG6" s="45">
        <v>819</v>
      </c>
      <c r="AH6" s="45">
        <v>799</v>
      </c>
      <c r="AI6" s="45">
        <v>773</v>
      </c>
      <c r="AJ6" s="45">
        <v>773</v>
      </c>
      <c r="AK6" s="45">
        <v>769</v>
      </c>
      <c r="AL6" s="45">
        <v>762</v>
      </c>
      <c r="AM6" s="45">
        <v>752</v>
      </c>
      <c r="AN6" s="45">
        <v>745</v>
      </c>
      <c r="AO6" s="45">
        <v>765</v>
      </c>
      <c r="AP6" s="45">
        <v>773</v>
      </c>
      <c r="AQ6" s="45">
        <v>770</v>
      </c>
      <c r="AR6" s="45">
        <v>764</v>
      </c>
      <c r="AS6" s="45">
        <v>763</v>
      </c>
      <c r="AT6" s="45">
        <v>759</v>
      </c>
      <c r="AU6" s="45">
        <v>743</v>
      </c>
      <c r="AV6" s="45">
        <v>743</v>
      </c>
      <c r="AW6" s="45">
        <v>741</v>
      </c>
      <c r="AX6" s="45">
        <v>728</v>
      </c>
      <c r="AY6" s="45">
        <v>733</v>
      </c>
      <c r="AZ6" s="45">
        <v>755</v>
      </c>
      <c r="BA6" s="45">
        <v>764</v>
      </c>
      <c r="BB6" s="45">
        <v>775</v>
      </c>
      <c r="BC6" s="45">
        <v>797</v>
      </c>
      <c r="BD6" s="45">
        <v>814</v>
      </c>
      <c r="BE6" s="45">
        <v>845</v>
      </c>
      <c r="BF6" s="45">
        <v>842</v>
      </c>
      <c r="BG6" s="45">
        <v>864</v>
      </c>
      <c r="BH6" s="45">
        <v>840</v>
      </c>
      <c r="BI6" s="45">
        <v>844</v>
      </c>
      <c r="BJ6" s="45">
        <v>835</v>
      </c>
      <c r="BK6" s="45">
        <v>826</v>
      </c>
      <c r="BL6" s="45">
        <v>824</v>
      </c>
      <c r="BM6" s="45">
        <v>837</v>
      </c>
      <c r="BN6" s="45">
        <v>844</v>
      </c>
      <c r="BO6" s="45">
        <v>865</v>
      </c>
      <c r="BP6" s="45">
        <v>868</v>
      </c>
      <c r="BQ6" s="45">
        <v>868</v>
      </c>
      <c r="BR6" s="45">
        <v>874</v>
      </c>
      <c r="BS6" s="45">
        <v>867</v>
      </c>
      <c r="BT6" s="45">
        <v>858</v>
      </c>
      <c r="BU6" s="45">
        <v>856</v>
      </c>
      <c r="BV6" s="45">
        <v>836</v>
      </c>
      <c r="BW6" s="45">
        <v>825</v>
      </c>
      <c r="BX6" s="45">
        <v>805</v>
      </c>
      <c r="BY6" s="45">
        <v>787</v>
      </c>
      <c r="BZ6" s="45">
        <v>769</v>
      </c>
      <c r="CA6" s="45">
        <v>759</v>
      </c>
      <c r="CB6" s="45">
        <v>766</v>
      </c>
      <c r="CC6" s="45">
        <v>750</v>
      </c>
      <c r="CD6" s="45">
        <v>744</v>
      </c>
      <c r="CE6" s="45">
        <v>733</v>
      </c>
      <c r="CF6" s="45">
        <v>715</v>
      </c>
      <c r="CG6" s="45">
        <v>701</v>
      </c>
      <c r="CH6" s="45">
        <v>704</v>
      </c>
      <c r="CI6" s="45">
        <v>702</v>
      </c>
      <c r="CJ6" s="45">
        <v>691</v>
      </c>
      <c r="CK6" s="45">
        <v>672</v>
      </c>
      <c r="CL6" s="45">
        <v>671</v>
      </c>
      <c r="CM6" s="45">
        <v>665</v>
      </c>
      <c r="CN6" s="45">
        <v>665</v>
      </c>
      <c r="CO6" s="45">
        <v>627</v>
      </c>
      <c r="CP6" s="45">
        <v>637</v>
      </c>
      <c r="CQ6" s="45">
        <v>628</v>
      </c>
      <c r="CR6" s="45">
        <v>614</v>
      </c>
      <c r="CS6" s="45">
        <v>625</v>
      </c>
      <c r="CT6" s="45">
        <v>618</v>
      </c>
      <c r="CU6" s="45">
        <v>649</v>
      </c>
      <c r="CV6" s="45">
        <v>670</v>
      </c>
      <c r="CW6" s="45">
        <v>667</v>
      </c>
      <c r="CX6" s="45">
        <v>689</v>
      </c>
      <c r="CY6" s="45">
        <v>682</v>
      </c>
      <c r="CZ6" s="45">
        <v>684</v>
      </c>
      <c r="DA6" s="45">
        <v>683</v>
      </c>
      <c r="DB6" s="45">
        <v>683</v>
      </c>
      <c r="DC6" s="45">
        <v>700</v>
      </c>
      <c r="DD6" s="45">
        <v>704</v>
      </c>
      <c r="DE6" s="45">
        <v>738</v>
      </c>
      <c r="DF6" s="45">
        <v>735</v>
      </c>
      <c r="DG6" s="45">
        <v>730</v>
      </c>
      <c r="DH6" s="45">
        <v>732</v>
      </c>
      <c r="DI6" s="45">
        <v>740</v>
      </c>
      <c r="DJ6" s="45">
        <v>755</v>
      </c>
      <c r="DK6" s="45">
        <v>775</v>
      </c>
      <c r="DL6" s="45">
        <v>792</v>
      </c>
      <c r="DM6" s="45">
        <v>781</v>
      </c>
      <c r="DN6" s="45">
        <v>748</v>
      </c>
      <c r="DO6" s="45">
        <v>757</v>
      </c>
      <c r="DP6" s="45">
        <v>755</v>
      </c>
      <c r="DQ6" s="45">
        <v>768</v>
      </c>
      <c r="DR6" s="45">
        <v>788</v>
      </c>
      <c r="DS6" s="45">
        <v>795</v>
      </c>
      <c r="DT6" s="45">
        <v>785</v>
      </c>
      <c r="DU6" s="45">
        <v>798</v>
      </c>
      <c r="DV6" s="45">
        <v>783</v>
      </c>
      <c r="DW6" s="45">
        <v>781</v>
      </c>
      <c r="DX6" s="45">
        <v>771</v>
      </c>
      <c r="DY6" s="45">
        <v>788</v>
      </c>
      <c r="DZ6" s="45">
        <v>791</v>
      </c>
      <c r="EA6" s="45">
        <v>821</v>
      </c>
      <c r="EB6" s="45">
        <v>824</v>
      </c>
      <c r="EC6" s="45">
        <v>826</v>
      </c>
      <c r="ED6" s="45">
        <v>831</v>
      </c>
      <c r="EE6" s="45">
        <v>831</v>
      </c>
      <c r="EF6" s="45">
        <v>896</v>
      </c>
      <c r="EG6" s="45">
        <v>894</v>
      </c>
      <c r="EH6" s="45">
        <v>909</v>
      </c>
      <c r="EI6" s="45">
        <v>865</v>
      </c>
      <c r="EJ6" s="45">
        <v>852</v>
      </c>
      <c r="EK6" s="45">
        <v>851</v>
      </c>
      <c r="EL6" s="45">
        <v>862</v>
      </c>
      <c r="EM6" s="45">
        <v>899</v>
      </c>
      <c r="EN6" s="45">
        <v>896</v>
      </c>
      <c r="EO6" s="45">
        <v>895</v>
      </c>
      <c r="EP6" s="45">
        <v>904</v>
      </c>
      <c r="EQ6" s="45">
        <v>909</v>
      </c>
      <c r="ER6" s="45">
        <v>926</v>
      </c>
      <c r="ES6" s="45">
        <v>948</v>
      </c>
      <c r="ET6" s="45">
        <v>959</v>
      </c>
      <c r="EU6" s="45">
        <v>975</v>
      </c>
      <c r="EV6" s="45">
        <v>979</v>
      </c>
      <c r="EW6" s="45">
        <v>971</v>
      </c>
      <c r="EX6" s="45">
        <v>965</v>
      </c>
      <c r="EY6" s="45">
        <v>980</v>
      </c>
      <c r="EZ6" s="45">
        <v>990</v>
      </c>
      <c r="FA6" s="45">
        <v>988</v>
      </c>
      <c r="FB6" s="45">
        <v>985</v>
      </c>
      <c r="FC6" s="45">
        <v>1019</v>
      </c>
      <c r="FD6" s="45">
        <v>1043</v>
      </c>
      <c r="FE6" s="45">
        <v>1038</v>
      </c>
      <c r="FF6" s="45">
        <v>1073</v>
      </c>
      <c r="FG6" s="45">
        <v>1105</v>
      </c>
      <c r="FH6" s="45">
        <v>1107</v>
      </c>
      <c r="FI6" s="45">
        <v>1132</v>
      </c>
      <c r="FJ6" s="45">
        <v>1150</v>
      </c>
      <c r="FK6" s="45">
        <v>1157</v>
      </c>
      <c r="FL6" s="45">
        <v>1193</v>
      </c>
      <c r="FM6" s="45">
        <v>1240</v>
      </c>
      <c r="FN6" s="45">
        <v>1270</v>
      </c>
      <c r="FO6" s="45">
        <v>1336</v>
      </c>
      <c r="FP6" s="45">
        <v>1315</v>
      </c>
      <c r="FQ6" s="45">
        <v>1331</v>
      </c>
      <c r="FR6" s="45">
        <v>1332</v>
      </c>
      <c r="FS6" s="45">
        <v>1360</v>
      </c>
      <c r="FT6" s="45">
        <v>1344</v>
      </c>
      <c r="FU6" s="45">
        <v>1348</v>
      </c>
      <c r="FV6" s="45">
        <v>1358</v>
      </c>
      <c r="FW6" s="45">
        <v>1350</v>
      </c>
      <c r="FX6" s="45">
        <v>1362</v>
      </c>
      <c r="FY6" s="45">
        <v>1362</v>
      </c>
      <c r="FZ6" s="45">
        <v>1330</v>
      </c>
      <c r="GA6" s="45">
        <v>1347</v>
      </c>
      <c r="GB6" s="45">
        <v>1334</v>
      </c>
      <c r="GC6" s="45">
        <v>1338</v>
      </c>
      <c r="GD6" s="45">
        <v>1351</v>
      </c>
      <c r="GE6" s="45">
        <v>1342</v>
      </c>
      <c r="GF6" s="45">
        <v>1299</v>
      </c>
      <c r="GG6" s="45">
        <v>1249</v>
      </c>
      <c r="GH6" s="45">
        <v>1264</v>
      </c>
      <c r="GI6" s="45">
        <v>1284</v>
      </c>
      <c r="GJ6" s="45">
        <v>1314</v>
      </c>
      <c r="GK6" s="45">
        <v>1332</v>
      </c>
      <c r="GL6" s="45">
        <v>1361</v>
      </c>
      <c r="GM6" s="45">
        <v>1372</v>
      </c>
      <c r="GN6" s="45">
        <v>1404</v>
      </c>
      <c r="GO6" s="45">
        <v>1445</v>
      </c>
      <c r="GP6" s="45">
        <v>1451</v>
      </c>
      <c r="GQ6" s="45">
        <v>1498</v>
      </c>
      <c r="GR6" s="45">
        <v>1494</v>
      </c>
      <c r="GS6" s="45">
        <v>1458</v>
      </c>
      <c r="GT6" s="45">
        <v>1439</v>
      </c>
      <c r="GU6" s="45">
        <v>1418</v>
      </c>
      <c r="GV6" s="45">
        <v>1419</v>
      </c>
      <c r="GW6" s="45">
        <v>1385</v>
      </c>
      <c r="GX6" s="45">
        <v>1385</v>
      </c>
      <c r="GY6" s="45">
        <v>1386</v>
      </c>
      <c r="GZ6" s="45">
        <v>1377</v>
      </c>
      <c r="HA6" s="45">
        <v>1334</v>
      </c>
      <c r="HB6" s="45">
        <v>1289</v>
      </c>
      <c r="HC6" s="45">
        <v>1266</v>
      </c>
      <c r="HD6" s="45">
        <v>1254</v>
      </c>
      <c r="HE6" s="45">
        <v>1257</v>
      </c>
      <c r="HF6" s="45">
        <v>1222</v>
      </c>
      <c r="HG6" s="45">
        <v>1225</v>
      </c>
      <c r="HH6" s="45">
        <v>1240</v>
      </c>
      <c r="HI6" s="45">
        <v>1257</v>
      </c>
      <c r="HJ6" s="45">
        <v>1232</v>
      </c>
      <c r="HK6" s="45">
        <v>1235</v>
      </c>
      <c r="HL6" s="45">
        <v>1252</v>
      </c>
      <c r="HM6" s="45">
        <v>1212</v>
      </c>
      <c r="HN6" s="45">
        <v>1196</v>
      </c>
      <c r="HO6" s="45">
        <v>1171</v>
      </c>
      <c r="HP6" s="45">
        <v>1171</v>
      </c>
      <c r="HQ6" s="45">
        <v>1173</v>
      </c>
      <c r="HR6" s="45">
        <v>1175</v>
      </c>
      <c r="HS6" s="45">
        <v>1179</v>
      </c>
      <c r="HT6" s="45">
        <v>1179</v>
      </c>
      <c r="HU6" s="45">
        <v>1218</v>
      </c>
      <c r="HV6" s="45">
        <v>1259</v>
      </c>
      <c r="HW6" s="45">
        <v>1270</v>
      </c>
      <c r="HX6" s="45">
        <v>1283</v>
      </c>
      <c r="HY6" s="45">
        <v>1278</v>
      </c>
      <c r="HZ6" s="45">
        <v>1253</v>
      </c>
      <c r="IA6" s="45">
        <v>1236</v>
      </c>
      <c r="IB6" s="45">
        <v>1218</v>
      </c>
      <c r="IC6" s="45">
        <v>1172</v>
      </c>
      <c r="ID6" s="45">
        <v>1182</v>
      </c>
      <c r="IE6" s="45">
        <v>1182</v>
      </c>
      <c r="IF6" s="45">
        <v>1192</v>
      </c>
      <c r="IG6" s="45">
        <v>1207</v>
      </c>
      <c r="IH6" s="45">
        <v>1190</v>
      </c>
      <c r="II6" s="45">
        <v>1176</v>
      </c>
      <c r="IJ6" s="45">
        <v>1160</v>
      </c>
      <c r="IK6" s="45">
        <v>1149</v>
      </c>
      <c r="IL6" s="45">
        <v>1164</v>
      </c>
      <c r="IM6" s="45">
        <v>1202</v>
      </c>
      <c r="IN6" s="45">
        <v>1213</v>
      </c>
      <c r="IO6" s="45">
        <v>1234</v>
      </c>
      <c r="IP6" s="45">
        <v>1269</v>
      </c>
      <c r="IQ6" s="45">
        <v>1260</v>
      </c>
      <c r="IR6" s="45">
        <v>1210</v>
      </c>
      <c r="IS6" s="45">
        <v>1232</v>
      </c>
      <c r="IT6" s="45">
        <v>1237</v>
      </c>
      <c r="IU6" s="45">
        <v>1259</v>
      </c>
      <c r="IV6" s="45">
        <v>1294</v>
      </c>
      <c r="IW6" s="45">
        <v>1284</v>
      </c>
      <c r="IX6" s="45">
        <v>1270</v>
      </c>
      <c r="IY6" s="45">
        <v>1267</v>
      </c>
      <c r="IZ6" s="45">
        <v>1267</v>
      </c>
      <c r="JA6" s="45">
        <v>1267</v>
      </c>
      <c r="JB6" s="45">
        <v>1260</v>
      </c>
      <c r="JC6" s="45">
        <v>1262</v>
      </c>
      <c r="JD6" s="45">
        <v>1266</v>
      </c>
      <c r="JE6" t="s">
        <v>2012</v>
      </c>
      <c r="JF6" s="45">
        <v>1295</v>
      </c>
      <c r="JG6" s="45">
        <v>1329</v>
      </c>
      <c r="JH6" s="45">
        <v>1378</v>
      </c>
      <c r="JI6" s="45">
        <v>1423</v>
      </c>
      <c r="JJ6" s="45">
        <v>1449</v>
      </c>
      <c r="JK6" s="45">
        <v>1500</v>
      </c>
      <c r="JL6" s="45">
        <v>1574</v>
      </c>
      <c r="JM6" s="45">
        <v>1590</v>
      </c>
      <c r="JN6" s="45">
        <v>1639</v>
      </c>
      <c r="JO6" s="45">
        <v>1678</v>
      </c>
      <c r="JP6" s="45">
        <v>1678</v>
      </c>
      <c r="JQ6" s="45">
        <v>1692</v>
      </c>
      <c r="JR6" s="45">
        <v>1703</v>
      </c>
      <c r="JS6" s="45">
        <v>1639</v>
      </c>
      <c r="JT6" s="45">
        <v>1570</v>
      </c>
      <c r="JU6" s="45">
        <v>1592</v>
      </c>
      <c r="JV6" s="45">
        <v>1573</v>
      </c>
      <c r="JW6" s="45">
        <v>1555</v>
      </c>
      <c r="JX6" s="45">
        <v>1490</v>
      </c>
      <c r="JY6" s="45">
        <v>1509</v>
      </c>
      <c r="JZ6" s="45">
        <v>1536</v>
      </c>
      <c r="KA6" s="45">
        <v>1573</v>
      </c>
      <c r="KB6" s="45">
        <v>1565</v>
      </c>
      <c r="KC6" s="45">
        <v>1595</v>
      </c>
      <c r="KD6" s="45">
        <v>1603</v>
      </c>
      <c r="KE6" s="45">
        <v>1639</v>
      </c>
      <c r="KF6" s="45">
        <v>1637</v>
      </c>
      <c r="KG6" s="45">
        <v>1693</v>
      </c>
      <c r="KH6" s="45">
        <v>1733</v>
      </c>
      <c r="KI6" s="45">
        <v>1702</v>
      </c>
      <c r="KJ6" s="45">
        <v>1702</v>
      </c>
      <c r="KK6" s="45">
        <v>1659</v>
      </c>
      <c r="KL6" s="45">
        <v>1583</v>
      </c>
      <c r="KM6" s="45">
        <v>1555</v>
      </c>
      <c r="KN6" s="45">
        <v>1542</v>
      </c>
      <c r="KO6" s="45">
        <v>1483</v>
      </c>
      <c r="KP6" s="45">
        <v>1472</v>
      </c>
      <c r="KQ6" s="45">
        <v>1464</v>
      </c>
      <c r="KR6" s="45">
        <v>1451</v>
      </c>
      <c r="KS6" s="45">
        <v>1405</v>
      </c>
      <c r="KT6" s="45">
        <v>1391</v>
      </c>
      <c r="KU6" s="45">
        <v>1352</v>
      </c>
      <c r="KV6" s="45">
        <v>1346</v>
      </c>
      <c r="KW6" s="45">
        <v>1340</v>
      </c>
      <c r="KX6" s="45">
        <v>1329</v>
      </c>
      <c r="KY6" s="45">
        <v>1295</v>
      </c>
      <c r="KZ6" s="45">
        <v>1299</v>
      </c>
      <c r="LA6" s="45">
        <v>1278</v>
      </c>
      <c r="LB6" s="45">
        <v>1274</v>
      </c>
      <c r="LC6" s="45">
        <v>1252</v>
      </c>
      <c r="LD6" s="45">
        <v>1232</v>
      </c>
      <c r="LE6" s="45">
        <v>1209</v>
      </c>
      <c r="LF6" s="45">
        <v>1138</v>
      </c>
      <c r="LG6" s="45">
        <v>1084</v>
      </c>
      <c r="LH6" s="45">
        <v>996</v>
      </c>
      <c r="LI6" s="45">
        <v>1034</v>
      </c>
      <c r="LJ6" s="45">
        <v>1064</v>
      </c>
      <c r="LK6" s="45">
        <v>1094</v>
      </c>
      <c r="LL6" s="45">
        <v>1132</v>
      </c>
      <c r="LM6" s="45">
        <v>1132</v>
      </c>
      <c r="LN6" s="45">
        <v>1132</v>
      </c>
      <c r="LO6" s="45">
        <v>1171</v>
      </c>
      <c r="LP6" s="45">
        <v>1136</v>
      </c>
      <c r="LQ6" s="45">
        <v>1058</v>
      </c>
      <c r="LR6" s="45">
        <v>1075</v>
      </c>
      <c r="LS6" s="45">
        <v>1076</v>
      </c>
      <c r="LT6" s="45">
        <v>1103</v>
      </c>
      <c r="LU6" s="45">
        <v>1107</v>
      </c>
      <c r="LV6" s="45">
        <v>1128</v>
      </c>
      <c r="LW6" s="45">
        <v>1127</v>
      </c>
      <c r="LX6" s="45">
        <v>1119</v>
      </c>
      <c r="LY6" s="45">
        <v>1102</v>
      </c>
      <c r="LZ6" s="45">
        <v>1103</v>
      </c>
      <c r="MA6" s="45">
        <v>1101</v>
      </c>
      <c r="MB6" s="45">
        <v>1108</v>
      </c>
      <c r="MC6" s="45">
        <v>1145</v>
      </c>
      <c r="MD6" s="45">
        <v>1101</v>
      </c>
      <c r="ME6" s="45">
        <v>1086</v>
      </c>
      <c r="MF6" s="45">
        <v>1064</v>
      </c>
      <c r="MG6" s="45">
        <v>1064</v>
      </c>
      <c r="MH6" s="45">
        <v>1046</v>
      </c>
      <c r="MI6" s="45">
        <v>1030</v>
      </c>
      <c r="MJ6" s="45">
        <v>1024</v>
      </c>
      <c r="MK6" s="45">
        <v>959</v>
      </c>
      <c r="ML6" s="45">
        <v>941</v>
      </c>
      <c r="MM6" s="45">
        <v>938</v>
      </c>
      <c r="MN6" s="45">
        <v>931</v>
      </c>
      <c r="MO6" s="45">
        <v>958</v>
      </c>
      <c r="MP6" s="45">
        <v>955</v>
      </c>
      <c r="MQ6" s="45">
        <v>949</v>
      </c>
      <c r="MR6" s="45">
        <v>960</v>
      </c>
      <c r="MS6" s="45">
        <v>958</v>
      </c>
      <c r="MT6" s="45">
        <v>953</v>
      </c>
      <c r="MU6" s="45">
        <v>942</v>
      </c>
      <c r="MV6" s="45">
        <v>926</v>
      </c>
      <c r="MW6" s="45">
        <v>906</v>
      </c>
      <c r="MX6" s="45">
        <v>904</v>
      </c>
      <c r="MY6" s="45">
        <v>882</v>
      </c>
      <c r="MZ6" s="45">
        <v>891</v>
      </c>
      <c r="NA6" s="45">
        <v>890</v>
      </c>
      <c r="NB6" s="45">
        <v>894</v>
      </c>
      <c r="NC6" s="45">
        <v>882</v>
      </c>
      <c r="ND6" s="45">
        <v>870</v>
      </c>
      <c r="NE6" s="45">
        <v>868</v>
      </c>
      <c r="NF6" s="45">
        <v>861</v>
      </c>
      <c r="NG6" s="45">
        <v>861</v>
      </c>
      <c r="NH6" s="45">
        <v>855</v>
      </c>
      <c r="NI6" s="45">
        <v>856</v>
      </c>
      <c r="NJ6" s="45">
        <v>862</v>
      </c>
      <c r="NK6" s="45">
        <v>875</v>
      </c>
      <c r="NL6" s="45">
        <v>864</v>
      </c>
      <c r="NM6" s="45">
        <v>863</v>
      </c>
      <c r="NN6" s="45">
        <v>861</v>
      </c>
      <c r="NO6" s="45">
        <v>862</v>
      </c>
      <c r="NP6" s="45">
        <v>863</v>
      </c>
      <c r="NQ6" s="45">
        <v>879</v>
      </c>
      <c r="NR6" s="45">
        <v>879</v>
      </c>
      <c r="NS6" s="45">
        <v>912</v>
      </c>
      <c r="NT6" s="45">
        <v>922</v>
      </c>
      <c r="NU6" s="45">
        <v>919</v>
      </c>
      <c r="NV6" s="45">
        <v>914</v>
      </c>
      <c r="NW6" s="45">
        <v>913</v>
      </c>
      <c r="NX6" s="45">
        <v>904</v>
      </c>
      <c r="NY6" s="45">
        <v>899</v>
      </c>
      <c r="NZ6" s="45">
        <v>917</v>
      </c>
      <c r="OA6" s="45">
        <v>937</v>
      </c>
      <c r="OB6" s="45">
        <v>928</v>
      </c>
      <c r="OC6" s="45">
        <v>911</v>
      </c>
      <c r="OD6" s="45">
        <v>913</v>
      </c>
      <c r="OE6" s="45">
        <v>908</v>
      </c>
      <c r="OF6" s="45">
        <v>908</v>
      </c>
      <c r="OG6" s="45">
        <v>902</v>
      </c>
      <c r="OH6" s="45">
        <v>900</v>
      </c>
      <c r="OI6" s="45">
        <v>899</v>
      </c>
      <c r="OJ6" s="45">
        <v>899</v>
      </c>
      <c r="OK6" s="45">
        <v>886</v>
      </c>
      <c r="OL6" s="45">
        <v>869</v>
      </c>
      <c r="OM6" s="45">
        <v>867</v>
      </c>
      <c r="ON6" s="45">
        <v>874</v>
      </c>
      <c r="OO6" s="45">
        <v>866</v>
      </c>
      <c r="OP6" s="45">
        <v>861</v>
      </c>
      <c r="OQ6" s="45">
        <v>861</v>
      </c>
      <c r="OR6" s="45">
        <v>868</v>
      </c>
      <c r="OS6" s="45">
        <v>870</v>
      </c>
      <c r="OT6" s="45">
        <v>858</v>
      </c>
      <c r="OU6" s="45">
        <v>856</v>
      </c>
      <c r="OV6" s="45">
        <v>875</v>
      </c>
      <c r="OW6" s="45">
        <v>881</v>
      </c>
      <c r="OX6" s="45">
        <v>883</v>
      </c>
      <c r="OY6" s="45">
        <v>877</v>
      </c>
      <c r="OZ6" s="45">
        <v>885</v>
      </c>
      <c r="PA6" s="45">
        <v>883</v>
      </c>
      <c r="PB6" s="45">
        <v>883</v>
      </c>
      <c r="PC6" s="45">
        <v>887</v>
      </c>
      <c r="PD6" s="45">
        <v>878</v>
      </c>
      <c r="PE6" s="45">
        <v>878</v>
      </c>
      <c r="PF6" s="45">
        <v>872</v>
      </c>
      <c r="PG6" s="45">
        <v>884</v>
      </c>
      <c r="PH6" s="45">
        <v>877</v>
      </c>
      <c r="PI6" s="45">
        <v>882</v>
      </c>
      <c r="PJ6" s="45">
        <v>869</v>
      </c>
      <c r="PK6" s="45">
        <v>859</v>
      </c>
      <c r="PL6" s="45">
        <v>866</v>
      </c>
      <c r="PM6" s="45">
        <v>850</v>
      </c>
      <c r="PN6" s="45">
        <v>850</v>
      </c>
      <c r="PO6" s="45">
        <v>855</v>
      </c>
      <c r="PP6" s="45">
        <v>851</v>
      </c>
      <c r="PQ6" s="45">
        <v>852</v>
      </c>
      <c r="PR6" s="45">
        <v>842</v>
      </c>
      <c r="PS6" s="45">
        <v>841</v>
      </c>
      <c r="PT6" s="45">
        <v>858</v>
      </c>
      <c r="PU6" s="45">
        <v>858</v>
      </c>
      <c r="PV6" s="45">
        <v>863</v>
      </c>
      <c r="PW6" s="45">
        <v>863</v>
      </c>
      <c r="PX6" s="45">
        <v>856</v>
      </c>
      <c r="PY6" s="45">
        <v>856</v>
      </c>
      <c r="PZ6" s="45">
        <v>867</v>
      </c>
      <c r="QA6" s="45">
        <v>856</v>
      </c>
      <c r="QB6" s="45">
        <v>843</v>
      </c>
      <c r="QC6" s="45">
        <v>856</v>
      </c>
      <c r="QD6" s="45">
        <v>863</v>
      </c>
      <c r="QE6" s="45">
        <v>862</v>
      </c>
      <c r="QF6" s="45">
        <v>872</v>
      </c>
      <c r="QG6" s="45">
        <v>877</v>
      </c>
      <c r="QH6" s="45">
        <v>879</v>
      </c>
      <c r="QI6" s="45">
        <v>871</v>
      </c>
      <c r="QJ6" s="45">
        <v>865</v>
      </c>
      <c r="QK6" s="45">
        <v>851</v>
      </c>
      <c r="QL6" s="45">
        <v>830</v>
      </c>
      <c r="QM6" s="45">
        <v>830</v>
      </c>
      <c r="QN6" s="45">
        <v>827</v>
      </c>
      <c r="QO6" s="45">
        <v>879</v>
      </c>
      <c r="QP6" s="45">
        <v>871</v>
      </c>
      <c r="QQ6" s="45">
        <v>848</v>
      </c>
      <c r="QR6" s="45">
        <v>845</v>
      </c>
      <c r="QS6" s="45">
        <v>840</v>
      </c>
      <c r="QT6" s="45">
        <v>826</v>
      </c>
      <c r="QU6" s="45">
        <v>812</v>
      </c>
      <c r="QV6" s="45">
        <v>803</v>
      </c>
      <c r="QW6" s="45">
        <v>806</v>
      </c>
      <c r="QX6" s="45">
        <v>806</v>
      </c>
      <c r="QY6" s="45">
        <v>798</v>
      </c>
      <c r="QZ6" s="45">
        <v>795</v>
      </c>
      <c r="RA6" s="45">
        <v>794</v>
      </c>
      <c r="RB6" s="45">
        <v>783</v>
      </c>
      <c r="RC6" s="45">
        <v>775</v>
      </c>
      <c r="RD6" s="45">
        <v>762</v>
      </c>
      <c r="RE6" s="45">
        <v>757</v>
      </c>
      <c r="RF6" s="45">
        <v>746</v>
      </c>
      <c r="RG6" s="45">
        <v>737</v>
      </c>
      <c r="RH6" s="45">
        <v>729</v>
      </c>
      <c r="RI6" s="45">
        <v>714</v>
      </c>
      <c r="RJ6" s="45">
        <v>716</v>
      </c>
      <c r="RK6" s="45">
        <v>717</v>
      </c>
      <c r="RL6" s="45">
        <v>721</v>
      </c>
      <c r="RM6" s="45">
        <v>743</v>
      </c>
      <c r="RN6" s="45">
        <v>746</v>
      </c>
      <c r="RO6" s="45">
        <v>766</v>
      </c>
      <c r="RP6" s="45">
        <v>772</v>
      </c>
      <c r="RQ6" s="45">
        <v>784</v>
      </c>
      <c r="RR6" s="45">
        <v>776</v>
      </c>
      <c r="RS6" s="45">
        <v>759</v>
      </c>
      <c r="RT6" s="45">
        <v>746</v>
      </c>
      <c r="RU6" s="45">
        <v>767</v>
      </c>
      <c r="RV6" s="45">
        <v>767</v>
      </c>
      <c r="RW6" s="45">
        <v>849</v>
      </c>
      <c r="RX6" s="45">
        <v>783</v>
      </c>
      <c r="RY6" s="45">
        <v>794</v>
      </c>
      <c r="RZ6" s="45">
        <v>781</v>
      </c>
      <c r="SA6" s="45">
        <v>759</v>
      </c>
      <c r="SB6" s="45">
        <v>747</v>
      </c>
      <c r="SC6" s="45">
        <v>746</v>
      </c>
      <c r="SD6" s="45">
        <v>745</v>
      </c>
      <c r="SE6" s="45">
        <v>745</v>
      </c>
      <c r="SF6" s="45">
        <v>746</v>
      </c>
      <c r="SG6" s="45">
        <v>735</v>
      </c>
      <c r="SH6" s="45">
        <v>746</v>
      </c>
      <c r="SI6" s="45">
        <v>736</v>
      </c>
      <c r="SJ6" s="45">
        <v>724</v>
      </c>
      <c r="SK6" s="45">
        <v>728</v>
      </c>
      <c r="SL6" s="45">
        <v>712</v>
      </c>
      <c r="SM6" s="45">
        <v>704</v>
      </c>
      <c r="SN6" s="45">
        <v>692</v>
      </c>
      <c r="SO6" s="45">
        <v>698</v>
      </c>
      <c r="SP6" s="45">
        <v>679</v>
      </c>
      <c r="SQ6" s="45">
        <v>669</v>
      </c>
      <c r="SR6" s="45">
        <v>658</v>
      </c>
      <c r="SS6" s="45">
        <v>657</v>
      </c>
      <c r="ST6" s="45">
        <v>662</v>
      </c>
      <c r="SU6" s="45">
        <v>662</v>
      </c>
      <c r="SV6" s="45">
        <v>664</v>
      </c>
      <c r="SW6" s="45">
        <v>656</v>
      </c>
      <c r="SX6" s="45">
        <v>656</v>
      </c>
      <c r="SY6" s="45">
        <v>636</v>
      </c>
      <c r="SZ6" s="45">
        <v>650</v>
      </c>
      <c r="TA6" s="45">
        <v>650</v>
      </c>
      <c r="TB6" s="45">
        <v>632</v>
      </c>
      <c r="TC6" s="45">
        <v>631</v>
      </c>
      <c r="TD6" s="45">
        <v>636</v>
      </c>
      <c r="TE6" s="45">
        <v>647</v>
      </c>
      <c r="TF6" s="45">
        <v>647</v>
      </c>
      <c r="TG6" s="45">
        <v>639</v>
      </c>
      <c r="TH6" s="45">
        <v>614</v>
      </c>
      <c r="TI6" s="45">
        <v>609</v>
      </c>
      <c r="TJ6" s="45">
        <v>601</v>
      </c>
      <c r="TK6" s="45">
        <v>595</v>
      </c>
      <c r="TL6" s="45">
        <v>608</v>
      </c>
      <c r="TM6" s="45">
        <v>615</v>
      </c>
      <c r="TN6" s="45">
        <v>614</v>
      </c>
      <c r="TO6" s="45">
        <v>610</v>
      </c>
      <c r="TP6" s="45">
        <v>610</v>
      </c>
      <c r="TQ6" s="45">
        <v>614</v>
      </c>
      <c r="TR6" s="45">
        <v>616</v>
      </c>
      <c r="TS6" s="45">
        <v>619</v>
      </c>
      <c r="TT6" s="45">
        <v>629</v>
      </c>
      <c r="TU6" s="45">
        <v>633</v>
      </c>
      <c r="TV6" s="45">
        <v>610</v>
      </c>
      <c r="TW6" s="45">
        <v>607</v>
      </c>
      <c r="TX6" s="45">
        <v>601</v>
      </c>
      <c r="TY6" s="45">
        <v>589</v>
      </c>
      <c r="TZ6" s="45">
        <v>583</v>
      </c>
      <c r="UA6" s="45">
        <v>590</v>
      </c>
      <c r="UB6" s="45">
        <v>586</v>
      </c>
      <c r="UC6" s="45">
        <v>574</v>
      </c>
      <c r="UD6" s="45">
        <v>617</v>
      </c>
      <c r="UE6" s="45">
        <v>633</v>
      </c>
      <c r="UF6" s="45">
        <v>649</v>
      </c>
      <c r="UG6" s="45">
        <v>653</v>
      </c>
      <c r="UH6" s="45">
        <v>635</v>
      </c>
      <c r="UI6" s="45">
        <v>628</v>
      </c>
      <c r="UJ6" s="45">
        <v>624</v>
      </c>
      <c r="UK6" s="45">
        <v>607</v>
      </c>
      <c r="UL6" s="45">
        <v>613</v>
      </c>
      <c r="UM6" s="45">
        <v>609</v>
      </c>
      <c r="UN6" s="45">
        <v>617</v>
      </c>
      <c r="UO6" s="45">
        <v>617</v>
      </c>
      <c r="UP6" s="45">
        <v>592</v>
      </c>
      <c r="UQ6" s="45">
        <v>568</v>
      </c>
      <c r="UR6" s="45">
        <v>578</v>
      </c>
      <c r="US6" s="45">
        <v>596</v>
      </c>
      <c r="UT6" s="45">
        <v>576</v>
      </c>
      <c r="UU6" s="45">
        <v>572</v>
      </c>
      <c r="UV6" s="45">
        <v>573</v>
      </c>
      <c r="UW6" s="45">
        <v>580</v>
      </c>
      <c r="UX6" s="45">
        <v>578</v>
      </c>
      <c r="UY6" s="45">
        <v>575</v>
      </c>
      <c r="UZ6" s="45">
        <v>570</v>
      </c>
      <c r="VA6" s="45">
        <v>590</v>
      </c>
      <c r="VB6" s="45">
        <v>605</v>
      </c>
      <c r="VC6" s="45">
        <v>603</v>
      </c>
      <c r="VD6" s="45">
        <v>599</v>
      </c>
      <c r="VE6" s="45">
        <v>610</v>
      </c>
      <c r="VF6" s="45">
        <v>609</v>
      </c>
      <c r="VG6" s="45">
        <v>590</v>
      </c>
      <c r="VH6" s="45">
        <v>587</v>
      </c>
      <c r="VI6" s="45">
        <v>605</v>
      </c>
      <c r="VJ6" s="45">
        <v>624</v>
      </c>
      <c r="VK6" s="45">
        <v>665</v>
      </c>
      <c r="VL6" s="45">
        <v>666</v>
      </c>
      <c r="VM6" s="45">
        <v>662</v>
      </c>
      <c r="VN6" s="45">
        <v>655</v>
      </c>
      <c r="VO6" s="45">
        <v>646</v>
      </c>
      <c r="VP6" s="45">
        <v>655</v>
      </c>
      <c r="VQ6" s="45">
        <v>658</v>
      </c>
      <c r="VR6" s="45">
        <v>666</v>
      </c>
      <c r="VS6" s="45">
        <v>700</v>
      </c>
      <c r="VT6" s="45">
        <v>710</v>
      </c>
      <c r="VU6" s="45">
        <v>707</v>
      </c>
      <c r="VV6" s="45">
        <v>711</v>
      </c>
      <c r="VW6" s="45">
        <v>704</v>
      </c>
      <c r="VX6" s="45">
        <v>704</v>
      </c>
      <c r="VY6" s="45">
        <v>708</v>
      </c>
      <c r="VZ6" s="45">
        <v>711</v>
      </c>
      <c r="WA6" s="45">
        <v>716</v>
      </c>
      <c r="WB6" s="45">
        <v>716</v>
      </c>
      <c r="WC6" s="45">
        <v>715</v>
      </c>
      <c r="WD6" s="45">
        <v>726</v>
      </c>
      <c r="WE6" s="45">
        <v>729</v>
      </c>
      <c r="WF6" s="45">
        <v>733</v>
      </c>
      <c r="WG6" s="45">
        <v>730</v>
      </c>
      <c r="WH6" s="45">
        <v>722</v>
      </c>
      <c r="WI6" s="45">
        <v>697</v>
      </c>
      <c r="WJ6" s="45">
        <v>680</v>
      </c>
      <c r="WK6" s="45">
        <v>689</v>
      </c>
      <c r="WL6" s="45">
        <v>667</v>
      </c>
      <c r="WM6" s="45">
        <v>663</v>
      </c>
      <c r="WN6" s="45">
        <v>663</v>
      </c>
      <c r="WO6" s="45">
        <v>659</v>
      </c>
      <c r="WP6" s="45">
        <v>675</v>
      </c>
      <c r="WQ6" s="45">
        <v>674</v>
      </c>
      <c r="WR6" s="45">
        <v>665</v>
      </c>
      <c r="WS6" s="45">
        <v>671</v>
      </c>
      <c r="WT6" s="45">
        <v>661</v>
      </c>
      <c r="WU6" s="45">
        <v>657</v>
      </c>
      <c r="WV6" s="45">
        <v>663</v>
      </c>
      <c r="WW6" s="45">
        <v>646</v>
      </c>
      <c r="WX6" s="45">
        <v>656</v>
      </c>
      <c r="WY6" s="45">
        <v>671</v>
      </c>
      <c r="WZ6" s="45">
        <v>675</v>
      </c>
      <c r="XA6" s="45">
        <v>671</v>
      </c>
      <c r="XB6" s="45">
        <v>669</v>
      </c>
      <c r="XC6" s="45">
        <v>663</v>
      </c>
      <c r="XD6" s="45">
        <v>650</v>
      </c>
      <c r="XE6" s="45">
        <v>658</v>
      </c>
      <c r="XF6" s="45">
        <v>658</v>
      </c>
      <c r="XG6" s="45">
        <v>658</v>
      </c>
      <c r="XH6" s="45">
        <v>675</v>
      </c>
      <c r="XI6" s="45">
        <v>694</v>
      </c>
      <c r="XJ6" s="45">
        <v>689</v>
      </c>
      <c r="XK6" s="45">
        <v>695</v>
      </c>
      <c r="XL6" s="45">
        <v>694</v>
      </c>
      <c r="XM6" s="45">
        <v>690</v>
      </c>
      <c r="XN6" s="45">
        <v>693</v>
      </c>
      <c r="XO6" s="45">
        <v>698</v>
      </c>
      <c r="XP6" s="45">
        <v>703</v>
      </c>
      <c r="XQ6" s="45">
        <v>696</v>
      </c>
      <c r="XR6" s="45">
        <v>698</v>
      </c>
      <c r="XS6" s="45">
        <v>702</v>
      </c>
      <c r="XT6" s="45">
        <v>700</v>
      </c>
      <c r="XU6" s="45">
        <v>714</v>
      </c>
      <c r="XV6" s="45">
        <v>713</v>
      </c>
      <c r="XW6" s="45">
        <v>736</v>
      </c>
      <c r="XX6" s="45">
        <v>750</v>
      </c>
      <c r="XY6" s="45">
        <v>753</v>
      </c>
      <c r="XZ6" s="45">
        <v>746</v>
      </c>
      <c r="YA6" s="45">
        <v>731</v>
      </c>
      <c r="YB6" s="45">
        <v>705</v>
      </c>
      <c r="YC6" s="45">
        <v>706</v>
      </c>
      <c r="YD6" s="45">
        <v>705</v>
      </c>
      <c r="YE6" s="45">
        <v>706</v>
      </c>
      <c r="YF6" s="45">
        <v>700</v>
      </c>
      <c r="YG6" s="45">
        <v>700</v>
      </c>
      <c r="YH6" s="45">
        <v>708</v>
      </c>
      <c r="YI6" s="45">
        <v>715</v>
      </c>
      <c r="YJ6" s="45">
        <v>716</v>
      </c>
      <c r="YK6" s="45">
        <v>717</v>
      </c>
      <c r="YL6" s="45">
        <v>713</v>
      </c>
      <c r="YM6" s="45">
        <v>692</v>
      </c>
      <c r="YN6" s="45">
        <v>680</v>
      </c>
      <c r="YO6" s="45">
        <v>678</v>
      </c>
      <c r="YP6" s="45">
        <v>674</v>
      </c>
      <c r="YQ6" s="45">
        <v>672</v>
      </c>
      <c r="YR6" s="45">
        <v>672</v>
      </c>
      <c r="YS6" s="45">
        <v>673</v>
      </c>
      <c r="YT6" s="45">
        <v>681</v>
      </c>
      <c r="YU6" s="45">
        <v>684</v>
      </c>
      <c r="YV6" s="45">
        <v>673</v>
      </c>
      <c r="YW6" s="45">
        <v>677</v>
      </c>
      <c r="YX6" s="45">
        <v>674</v>
      </c>
      <c r="YY6" s="45">
        <v>675</v>
      </c>
      <c r="YZ6" s="45">
        <v>673</v>
      </c>
      <c r="ZA6" s="45">
        <v>670</v>
      </c>
      <c r="ZB6" s="45">
        <v>665</v>
      </c>
      <c r="ZC6" s="45">
        <v>656</v>
      </c>
      <c r="ZD6" s="45">
        <v>648</v>
      </c>
      <c r="ZE6" s="45">
        <v>646</v>
      </c>
      <c r="ZF6" s="45">
        <v>626</v>
      </c>
      <c r="ZG6" s="45">
        <v>628</v>
      </c>
      <c r="ZH6" s="45">
        <v>635</v>
      </c>
      <c r="ZI6" s="45">
        <v>643</v>
      </c>
      <c r="ZJ6" s="45">
        <v>632</v>
      </c>
      <c r="ZK6" s="45">
        <v>633</v>
      </c>
      <c r="ZL6" s="45">
        <v>634</v>
      </c>
      <c r="ZM6" s="45">
        <v>642</v>
      </c>
      <c r="ZN6" s="45">
        <v>639</v>
      </c>
      <c r="ZO6" s="45">
        <v>640</v>
      </c>
      <c r="ZP6" s="45">
        <v>638</v>
      </c>
      <c r="ZQ6" s="45">
        <v>642</v>
      </c>
      <c r="ZR6" s="45">
        <v>636</v>
      </c>
      <c r="ZS6" s="45">
        <v>633</v>
      </c>
      <c r="ZT6" s="45">
        <v>636</v>
      </c>
      <c r="ZU6" s="45">
        <v>642</v>
      </c>
      <c r="ZV6" s="45">
        <v>640</v>
      </c>
      <c r="ZW6" s="45">
        <v>643</v>
      </c>
      <c r="ZX6" s="45">
        <v>639</v>
      </c>
      <c r="ZY6" s="45">
        <v>639</v>
      </c>
      <c r="ZZ6" s="45">
        <v>649</v>
      </c>
      <c r="AAA6" s="45">
        <v>645</v>
      </c>
      <c r="AAB6" s="45">
        <v>648</v>
      </c>
      <c r="AAC6" s="45">
        <v>642</v>
      </c>
      <c r="AAD6" s="45">
        <v>634</v>
      </c>
      <c r="AAE6" s="45">
        <v>630</v>
      </c>
      <c r="AAF6" s="45">
        <v>627</v>
      </c>
      <c r="AAG6" s="45">
        <v>624</v>
      </c>
      <c r="AAH6" s="45">
        <v>620</v>
      </c>
      <c r="AAI6" s="45">
        <v>617</v>
      </c>
      <c r="AAJ6" s="45">
        <v>617</v>
      </c>
      <c r="AAK6" s="45">
        <v>616</v>
      </c>
      <c r="AAL6" s="45">
        <v>625</v>
      </c>
      <c r="AAM6" s="45">
        <v>629</v>
      </c>
      <c r="AAN6" s="45">
        <v>628</v>
      </c>
      <c r="AAO6" s="45">
        <v>628</v>
      </c>
      <c r="AAP6" s="45">
        <v>616</v>
      </c>
      <c r="AAQ6" s="45">
        <v>611</v>
      </c>
      <c r="AAR6" s="45">
        <v>606</v>
      </c>
      <c r="AAS6" s="45">
        <v>597</v>
      </c>
      <c r="AAT6" s="45">
        <v>585</v>
      </c>
      <c r="AAU6" s="45">
        <v>576</v>
      </c>
      <c r="AAV6" s="45">
        <v>574</v>
      </c>
      <c r="AAW6" s="45">
        <v>574</v>
      </c>
      <c r="AAX6" s="45">
        <v>574</v>
      </c>
      <c r="AAY6" s="45">
        <v>577</v>
      </c>
      <c r="AAZ6" s="45">
        <v>577</v>
      </c>
      <c r="ABA6" s="45">
        <v>578</v>
      </c>
      <c r="ABB6" s="45">
        <v>576</v>
      </c>
      <c r="ABC6" s="45">
        <v>569</v>
      </c>
      <c r="ABD6" s="45">
        <v>563</v>
      </c>
      <c r="ABE6" s="45">
        <v>569</v>
      </c>
      <c r="ABF6" s="45">
        <v>564</v>
      </c>
      <c r="ABG6" s="45">
        <v>562</v>
      </c>
      <c r="ABH6" s="45">
        <v>560</v>
      </c>
      <c r="ABI6" s="45">
        <v>561</v>
      </c>
      <c r="ABJ6" s="45">
        <v>563</v>
      </c>
      <c r="ABK6" s="45">
        <v>565</v>
      </c>
      <c r="ABL6" s="45">
        <v>573</v>
      </c>
      <c r="ABM6" s="45">
        <v>572</v>
      </c>
      <c r="ABN6" s="45">
        <v>563</v>
      </c>
      <c r="ABO6" s="45">
        <v>548</v>
      </c>
      <c r="ABP6" s="45">
        <v>543</v>
      </c>
      <c r="ABQ6" s="45">
        <v>547</v>
      </c>
      <c r="ABR6" s="45">
        <v>543</v>
      </c>
      <c r="ABS6" s="45">
        <v>558</v>
      </c>
      <c r="ABT6" s="45">
        <v>560</v>
      </c>
      <c r="ABU6" s="45">
        <v>567</v>
      </c>
      <c r="ABV6" s="45">
        <v>562</v>
      </c>
      <c r="ABW6" s="45">
        <v>561</v>
      </c>
      <c r="ABX6" s="45">
        <v>560</v>
      </c>
      <c r="ABY6" s="45">
        <v>581</v>
      </c>
      <c r="ABZ6" s="45">
        <v>557</v>
      </c>
      <c r="ACA6" s="45">
        <v>552</v>
      </c>
      <c r="ACB6" s="45">
        <v>543</v>
      </c>
      <c r="ACC6" s="45">
        <v>527</v>
      </c>
      <c r="ACD6" s="45">
        <v>517</v>
      </c>
      <c r="ACE6" s="45">
        <v>517</v>
      </c>
      <c r="ACF6" s="45">
        <v>510</v>
      </c>
      <c r="ACG6" s="45">
        <v>505</v>
      </c>
      <c r="ACH6" s="45">
        <v>508</v>
      </c>
      <c r="ACI6" s="45">
        <v>507</v>
      </c>
      <c r="ACJ6" s="45">
        <v>507</v>
      </c>
      <c r="ACK6" s="45">
        <v>507</v>
      </c>
      <c r="ACL6" s="45">
        <v>496</v>
      </c>
      <c r="ACM6" s="45">
        <v>498</v>
      </c>
      <c r="ACN6" s="45">
        <v>496</v>
      </c>
      <c r="ACO6" s="45">
        <v>488</v>
      </c>
      <c r="ACP6" s="45">
        <v>482</v>
      </c>
      <c r="ACQ6" s="45">
        <v>474</v>
      </c>
      <c r="ACR6" s="45">
        <v>470</v>
      </c>
      <c r="ACS6" s="45">
        <v>473</v>
      </c>
      <c r="ACT6" s="45">
        <v>468</v>
      </c>
      <c r="ACU6" s="45">
        <v>457</v>
      </c>
      <c r="ACV6" s="45">
        <v>447</v>
      </c>
      <c r="ACW6" s="45">
        <v>449</v>
      </c>
      <c r="ACX6" s="45">
        <v>450</v>
      </c>
      <c r="ACY6" s="45">
        <v>455</v>
      </c>
      <c r="ACZ6" s="45">
        <v>455</v>
      </c>
      <c r="ADA6" s="45">
        <v>455</v>
      </c>
      <c r="ADB6" s="45">
        <v>454</v>
      </c>
      <c r="ADC6" s="45">
        <v>458</v>
      </c>
      <c r="ADD6" s="45">
        <v>456</v>
      </c>
      <c r="ADE6" s="45">
        <v>459</v>
      </c>
      <c r="ADF6" s="45">
        <v>459</v>
      </c>
      <c r="ADG6" s="45">
        <v>448</v>
      </c>
      <c r="ADH6" s="45">
        <v>442</v>
      </c>
      <c r="ADI6" s="45">
        <v>437</v>
      </c>
      <c r="ADJ6" s="45">
        <v>430</v>
      </c>
      <c r="ADK6" s="45">
        <v>430</v>
      </c>
      <c r="ADL6" s="45">
        <v>436</v>
      </c>
      <c r="ADM6" s="45">
        <v>441</v>
      </c>
      <c r="ADN6" s="45">
        <v>441</v>
      </c>
      <c r="ADO6" s="45">
        <v>462</v>
      </c>
      <c r="ADP6" s="45">
        <v>462</v>
      </c>
      <c r="ADQ6" s="45">
        <v>457</v>
      </c>
      <c r="ADR6" s="45">
        <v>455</v>
      </c>
      <c r="ADS6" s="45">
        <v>457</v>
      </c>
      <c r="ADT6" s="45">
        <v>473</v>
      </c>
      <c r="ADU6" s="45">
        <v>474</v>
      </c>
      <c r="ADV6" s="45">
        <v>477</v>
      </c>
      <c r="ADW6" s="45">
        <v>463</v>
      </c>
      <c r="ADX6" s="45">
        <v>450</v>
      </c>
      <c r="ADY6" s="45">
        <v>445</v>
      </c>
      <c r="ADZ6" s="45">
        <v>448</v>
      </c>
      <c r="AEA6" s="45">
        <v>453</v>
      </c>
      <c r="AEB6" s="45">
        <v>442</v>
      </c>
      <c r="AEC6" s="45">
        <v>436</v>
      </c>
      <c r="AED6" s="45">
        <v>436</v>
      </c>
      <c r="AEE6" s="45">
        <v>460</v>
      </c>
      <c r="AEF6" s="45">
        <v>474</v>
      </c>
      <c r="AEG6" s="45">
        <v>471</v>
      </c>
      <c r="AEH6" s="45">
        <v>506</v>
      </c>
      <c r="AEI6" s="45">
        <v>543</v>
      </c>
      <c r="AEJ6" s="45">
        <v>518</v>
      </c>
      <c r="AEK6" s="45">
        <v>534</v>
      </c>
      <c r="AEL6" s="45">
        <v>532</v>
      </c>
      <c r="AEM6" s="45">
        <v>509</v>
      </c>
      <c r="AEN6" s="45">
        <v>497</v>
      </c>
      <c r="AEO6" s="45">
        <v>497</v>
      </c>
      <c r="AEP6" s="45">
        <v>507</v>
      </c>
      <c r="AEQ6" s="45">
        <v>504</v>
      </c>
      <c r="AER6" s="45">
        <v>501</v>
      </c>
      <c r="AES6" s="45">
        <v>500</v>
      </c>
      <c r="AET6" s="45">
        <v>491</v>
      </c>
      <c r="AEU6" s="45">
        <v>469</v>
      </c>
      <c r="AEV6" s="45">
        <v>490</v>
      </c>
      <c r="AEW6" s="45">
        <v>511</v>
      </c>
      <c r="AEX6" s="45">
        <v>517</v>
      </c>
      <c r="AEY6" s="45">
        <v>515</v>
      </c>
      <c r="AEZ6" s="45">
        <v>528</v>
      </c>
      <c r="AFA6" s="45">
        <v>536</v>
      </c>
      <c r="AFB6" s="45">
        <v>545</v>
      </c>
      <c r="AFC6" s="45">
        <v>544</v>
      </c>
      <c r="AFD6" s="45">
        <v>539</v>
      </c>
      <c r="AFE6" s="45">
        <v>545</v>
      </c>
      <c r="AFF6" s="45">
        <v>549</v>
      </c>
      <c r="AFG6" s="45">
        <v>547</v>
      </c>
      <c r="AFH6" s="45">
        <v>548</v>
      </c>
      <c r="AFI6" s="45">
        <v>569</v>
      </c>
      <c r="AFJ6" s="45">
        <v>558</v>
      </c>
      <c r="AFK6" s="45">
        <v>550</v>
      </c>
      <c r="AFL6" s="45">
        <v>561</v>
      </c>
      <c r="AFM6" s="45">
        <v>577</v>
      </c>
      <c r="AFN6" s="45">
        <v>563</v>
      </c>
      <c r="AFO6" s="45">
        <v>557</v>
      </c>
      <c r="AFP6" s="45">
        <v>564</v>
      </c>
      <c r="AFQ6" s="45">
        <v>544</v>
      </c>
      <c r="AFR6" s="45">
        <v>544</v>
      </c>
      <c r="AFS6" s="45">
        <v>551</v>
      </c>
      <c r="AFT6" s="45">
        <v>541</v>
      </c>
      <c r="AFU6" s="45">
        <v>561</v>
      </c>
      <c r="AFV6" s="45">
        <v>542</v>
      </c>
      <c r="AFW6" s="45">
        <v>553</v>
      </c>
      <c r="AFX6" s="45">
        <v>560</v>
      </c>
      <c r="AFY6" s="45">
        <v>572</v>
      </c>
      <c r="AFZ6" s="45">
        <v>589</v>
      </c>
      <c r="AGA6" s="45">
        <v>577</v>
      </c>
      <c r="AGB6" s="45">
        <v>587</v>
      </c>
      <c r="AGC6" s="45">
        <v>592</v>
      </c>
      <c r="AGD6" s="45">
        <v>612</v>
      </c>
      <c r="AGE6" s="45">
        <v>593</v>
      </c>
      <c r="AGF6" s="45">
        <v>602</v>
      </c>
      <c r="AGG6" s="45">
        <v>612</v>
      </c>
      <c r="AGH6" s="45">
        <v>620</v>
      </c>
      <c r="AGI6" s="45">
        <v>629</v>
      </c>
      <c r="AGJ6" s="45">
        <v>628</v>
      </c>
      <c r="AGK6" s="45">
        <v>634</v>
      </c>
      <c r="AGL6" s="45">
        <v>650</v>
      </c>
      <c r="AGM6" s="45">
        <v>667</v>
      </c>
      <c r="AGN6" s="45">
        <v>672</v>
      </c>
      <c r="AGO6" s="45">
        <v>684</v>
      </c>
      <c r="AGP6" s="45">
        <v>702</v>
      </c>
      <c r="AGQ6" s="45">
        <v>714</v>
      </c>
      <c r="AGR6" s="45">
        <v>715</v>
      </c>
      <c r="AGS6" s="45">
        <v>759</v>
      </c>
      <c r="AGT6" s="45">
        <v>780</v>
      </c>
      <c r="AGU6" s="45">
        <v>737</v>
      </c>
      <c r="AGV6" s="45">
        <v>742</v>
      </c>
      <c r="AGW6" s="45">
        <v>748</v>
      </c>
      <c r="AGX6" s="45">
        <v>716</v>
      </c>
      <c r="AGY6" s="45">
        <v>673</v>
      </c>
      <c r="AGZ6" s="45">
        <v>661</v>
      </c>
      <c r="AHA6" s="45">
        <v>670</v>
      </c>
      <c r="AHB6" s="45">
        <v>653</v>
      </c>
      <c r="AHC6" s="45">
        <v>644</v>
      </c>
      <c r="AHD6" s="45">
        <v>630</v>
      </c>
      <c r="AHE6" s="45">
        <v>621</v>
      </c>
      <c r="AHF6" s="45">
        <v>624</v>
      </c>
      <c r="AHG6" s="45">
        <v>624</v>
      </c>
      <c r="AHH6" s="45">
        <v>657</v>
      </c>
      <c r="AHI6" s="45">
        <v>649</v>
      </c>
      <c r="AHJ6" s="45">
        <v>671</v>
      </c>
      <c r="AHK6" s="45">
        <v>670</v>
      </c>
      <c r="AHL6" s="45">
        <v>655</v>
      </c>
      <c r="AHM6" s="45">
        <v>651</v>
      </c>
      <c r="AHN6" s="45">
        <v>650</v>
      </c>
      <c r="AHO6" s="45">
        <v>660</v>
      </c>
      <c r="AHP6" s="45">
        <v>664</v>
      </c>
      <c r="AHQ6" s="45">
        <v>670</v>
      </c>
      <c r="AHR6" s="45">
        <v>685</v>
      </c>
      <c r="AHS6" s="45">
        <v>678</v>
      </c>
      <c r="AHT6" s="45">
        <v>696</v>
      </c>
      <c r="AHU6" s="45">
        <v>731</v>
      </c>
      <c r="AHV6" s="45">
        <v>776</v>
      </c>
      <c r="AHW6" s="45">
        <v>806</v>
      </c>
      <c r="AHX6" s="45">
        <v>762</v>
      </c>
      <c r="AHY6" s="45">
        <v>756</v>
      </c>
      <c r="AHZ6" s="45">
        <v>728</v>
      </c>
      <c r="AIA6" s="45">
        <v>741</v>
      </c>
      <c r="AIB6" s="45">
        <v>742</v>
      </c>
      <c r="AIC6" s="45">
        <v>763</v>
      </c>
      <c r="AID6" s="45">
        <v>765</v>
      </c>
      <c r="AIE6" s="45">
        <v>761</v>
      </c>
      <c r="AIF6" s="45">
        <v>752</v>
      </c>
      <c r="AIG6" s="45">
        <v>720</v>
      </c>
      <c r="AIH6" s="45">
        <v>720</v>
      </c>
      <c r="AII6" s="45">
        <v>689</v>
      </c>
      <c r="AIJ6" s="45">
        <v>665</v>
      </c>
      <c r="AIK6" s="45">
        <v>653</v>
      </c>
      <c r="AIL6" s="45">
        <v>657</v>
      </c>
      <c r="AIM6" s="45">
        <v>683</v>
      </c>
      <c r="AIN6" s="45">
        <v>680</v>
      </c>
      <c r="AIO6" s="45">
        <v>653</v>
      </c>
      <c r="AIP6" s="45">
        <v>665</v>
      </c>
      <c r="AIQ6" s="45">
        <v>661</v>
      </c>
      <c r="AIR6" s="45">
        <v>643</v>
      </c>
      <c r="AIS6" s="45">
        <v>650</v>
      </c>
      <c r="AIT6" s="45">
        <v>642</v>
      </c>
      <c r="AIU6" s="45">
        <v>639</v>
      </c>
      <c r="AIV6" s="45">
        <v>627</v>
      </c>
      <c r="AIW6" s="45">
        <v>607</v>
      </c>
      <c r="AIX6" s="45">
        <v>585</v>
      </c>
      <c r="AIY6" s="45">
        <v>584</v>
      </c>
      <c r="AIZ6" s="45">
        <v>604</v>
      </c>
      <c r="AJA6" s="45">
        <v>603</v>
      </c>
      <c r="AJB6" s="45">
        <v>622</v>
      </c>
      <c r="AJC6" s="45">
        <v>625</v>
      </c>
      <c r="AJD6" s="45">
        <v>623</v>
      </c>
      <c r="AJE6" s="45">
        <v>627</v>
      </c>
      <c r="AJF6" s="45">
        <v>635</v>
      </c>
      <c r="AJG6" s="45">
        <v>648</v>
      </c>
      <c r="AJH6" s="45">
        <v>656</v>
      </c>
      <c r="AJI6" s="45">
        <v>687</v>
      </c>
      <c r="AJJ6" s="45">
        <v>720</v>
      </c>
      <c r="AJK6" s="45">
        <v>703</v>
      </c>
      <c r="AJL6" s="45">
        <v>714</v>
      </c>
      <c r="AJM6" s="45">
        <v>699</v>
      </c>
      <c r="AJN6" s="45">
        <v>706</v>
      </c>
      <c r="AJO6" s="45">
        <v>721</v>
      </c>
      <c r="AJP6" s="45">
        <v>712</v>
      </c>
      <c r="AJQ6" s="45">
        <v>690</v>
      </c>
      <c r="AJR6" s="45">
        <v>683</v>
      </c>
      <c r="AJS6" s="45">
        <v>687</v>
      </c>
      <c r="AJT6" s="45">
        <v>686</v>
      </c>
      <c r="AJU6" s="45">
        <v>679</v>
      </c>
      <c r="AJV6" s="45">
        <v>684</v>
      </c>
      <c r="AJW6" s="45">
        <v>710</v>
      </c>
      <c r="AJX6" s="45">
        <v>725</v>
      </c>
      <c r="AJY6" s="45">
        <v>725</v>
      </c>
      <c r="AJZ6" s="45">
        <v>736</v>
      </c>
      <c r="AKA6" s="45">
        <v>739</v>
      </c>
      <c r="AKB6" s="45">
        <v>732</v>
      </c>
      <c r="AKC6" s="45">
        <v>734</v>
      </c>
      <c r="AKD6" s="45">
        <v>757</v>
      </c>
      <c r="AKE6" s="45">
        <v>762</v>
      </c>
      <c r="AKF6" s="45">
        <v>741</v>
      </c>
      <c r="AKG6" s="45">
        <v>707</v>
      </c>
      <c r="AKH6" s="45">
        <v>703</v>
      </c>
      <c r="AKI6" s="45">
        <v>706</v>
      </c>
      <c r="AKJ6" s="45">
        <v>708</v>
      </c>
      <c r="AKK6" s="45">
        <v>712</v>
      </c>
      <c r="AKL6" s="45">
        <v>671</v>
      </c>
      <c r="AKM6" s="45">
        <v>632</v>
      </c>
      <c r="AKN6" s="45">
        <v>617</v>
      </c>
      <c r="AKO6" s="45">
        <v>618</v>
      </c>
      <c r="AKP6" s="45">
        <v>613</v>
      </c>
      <c r="AKQ6" s="45">
        <v>600</v>
      </c>
      <c r="AKR6" s="45">
        <v>622</v>
      </c>
      <c r="AKS6" s="45">
        <v>630</v>
      </c>
      <c r="AKT6" s="45">
        <v>624</v>
      </c>
      <c r="AKU6" s="45">
        <v>618</v>
      </c>
      <c r="AKV6" s="45">
        <v>639</v>
      </c>
      <c r="AKW6" s="45">
        <v>656</v>
      </c>
      <c r="AKX6" s="45">
        <v>656</v>
      </c>
      <c r="AKY6" s="45">
        <v>644</v>
      </c>
      <c r="AKZ6" s="45">
        <v>660</v>
      </c>
      <c r="ALA6" s="45">
        <v>669</v>
      </c>
      <c r="ALB6" s="45">
        <v>667</v>
      </c>
      <c r="ALC6" s="45">
        <v>663</v>
      </c>
      <c r="ALD6" s="45">
        <v>654</v>
      </c>
      <c r="ALE6" s="45">
        <v>653</v>
      </c>
      <c r="ALF6" s="45">
        <v>676</v>
      </c>
      <c r="ALG6" s="45">
        <v>681</v>
      </c>
      <c r="ALH6" s="45">
        <v>692</v>
      </c>
      <c r="ALI6" s="45">
        <v>698</v>
      </c>
      <c r="ALJ6" s="45">
        <v>704</v>
      </c>
      <c r="ALK6" s="45">
        <v>696</v>
      </c>
      <c r="ALL6" s="45">
        <v>698</v>
      </c>
      <c r="ALM6" s="45">
        <v>704</v>
      </c>
      <c r="ALN6" s="45">
        <v>715</v>
      </c>
      <c r="ALO6" s="45">
        <v>722</v>
      </c>
      <c r="ALP6" s="45">
        <v>694</v>
      </c>
      <c r="ALQ6" s="45">
        <v>681</v>
      </c>
      <c r="ALR6" s="45">
        <v>678</v>
      </c>
      <c r="ALS6" s="45">
        <v>682</v>
      </c>
      <c r="ALT6" s="45">
        <v>686</v>
      </c>
      <c r="ALU6" s="45">
        <v>697</v>
      </c>
      <c r="ALV6" s="45">
        <v>708</v>
      </c>
      <c r="ALW6" s="45">
        <v>708</v>
      </c>
      <c r="ALX6" s="45">
        <v>739</v>
      </c>
      <c r="ALY6" s="45">
        <v>743</v>
      </c>
      <c r="ALZ6" s="45">
        <v>762</v>
      </c>
      <c r="AMA6" s="45">
        <v>761</v>
      </c>
      <c r="AMB6" s="45">
        <v>785</v>
      </c>
      <c r="AMC6" s="45">
        <v>815</v>
      </c>
      <c r="AMD6" s="45">
        <v>806</v>
      </c>
      <c r="AME6" s="45">
        <v>806</v>
      </c>
      <c r="AMF6" s="45">
        <v>815</v>
      </c>
      <c r="AMG6" s="45">
        <v>804</v>
      </c>
      <c r="AMH6" s="45">
        <v>817</v>
      </c>
      <c r="AMI6" s="45">
        <v>760</v>
      </c>
      <c r="AMJ6" s="45">
        <v>749</v>
      </c>
      <c r="AMK6" s="45">
        <v>740</v>
      </c>
      <c r="AML6" s="45">
        <v>710</v>
      </c>
      <c r="AMM6" s="45">
        <v>735</v>
      </c>
      <c r="AMN6" s="45">
        <v>735</v>
      </c>
      <c r="AMO6" s="45">
        <v>741</v>
      </c>
      <c r="AMP6" s="45">
        <v>718</v>
      </c>
      <c r="AMQ6" s="45">
        <v>731</v>
      </c>
      <c r="AMR6" s="45">
        <v>742</v>
      </c>
      <c r="AMS6" s="45">
        <v>725</v>
      </c>
      <c r="AMT6" s="45">
        <v>723</v>
      </c>
      <c r="AMU6" s="45">
        <v>735</v>
      </c>
      <c r="AMV6" s="45">
        <v>748</v>
      </c>
      <c r="AMW6" s="45">
        <v>762</v>
      </c>
      <c r="AMX6" s="45">
        <v>776</v>
      </c>
      <c r="AMY6" s="45">
        <v>797</v>
      </c>
      <c r="AMZ6" s="45">
        <v>812</v>
      </c>
      <c r="ANA6" s="45">
        <v>815</v>
      </c>
      <c r="ANB6" s="45">
        <v>815</v>
      </c>
      <c r="ANC6" s="45">
        <v>816</v>
      </c>
      <c r="AND6" s="45">
        <v>822</v>
      </c>
      <c r="ANE6" s="45">
        <v>822</v>
      </c>
      <c r="ANF6" s="45">
        <v>826</v>
      </c>
      <c r="ANG6" s="45">
        <v>826</v>
      </c>
      <c r="ANH6" s="45">
        <v>803</v>
      </c>
      <c r="ANI6" s="45">
        <v>803</v>
      </c>
      <c r="ANJ6" s="45">
        <v>752</v>
      </c>
      <c r="ANK6" s="45">
        <v>726</v>
      </c>
      <c r="ANL6" s="45">
        <v>717</v>
      </c>
      <c r="ANM6" s="45">
        <v>694</v>
      </c>
      <c r="ANN6" s="45">
        <v>696</v>
      </c>
      <c r="ANO6" s="45">
        <v>701</v>
      </c>
      <c r="ANP6" s="45">
        <v>692</v>
      </c>
      <c r="ANQ6" s="45">
        <v>694</v>
      </c>
      <c r="ANR6" s="45">
        <v>699</v>
      </c>
      <c r="ANS6" s="45">
        <v>715</v>
      </c>
      <c r="ANT6" s="45">
        <v>700</v>
      </c>
      <c r="ANU6" s="45">
        <v>700</v>
      </c>
      <c r="ANV6" s="45">
        <v>707</v>
      </c>
      <c r="ANW6" s="45">
        <v>677</v>
      </c>
      <c r="ANX6" s="45">
        <v>660</v>
      </c>
      <c r="ANY6" s="45">
        <v>670</v>
      </c>
      <c r="ANZ6" s="45">
        <v>697</v>
      </c>
      <c r="AOA6" s="45">
        <v>707</v>
      </c>
      <c r="AOB6" s="45">
        <v>703</v>
      </c>
      <c r="AOC6" s="45">
        <v>690</v>
      </c>
      <c r="AOD6" s="45">
        <v>682</v>
      </c>
      <c r="AOE6" s="45">
        <v>683</v>
      </c>
      <c r="AOF6" s="45">
        <v>659</v>
      </c>
      <c r="AOG6" s="45">
        <v>672</v>
      </c>
      <c r="AOH6" s="45">
        <v>690</v>
      </c>
      <c r="AOI6" s="45">
        <v>700</v>
      </c>
      <c r="AOJ6" s="45">
        <v>706</v>
      </c>
      <c r="AOK6" s="45">
        <v>659</v>
      </c>
      <c r="AOL6" s="45">
        <v>644</v>
      </c>
      <c r="AOM6" s="45">
        <v>656</v>
      </c>
      <c r="AON6" s="45">
        <v>684</v>
      </c>
      <c r="AOO6" s="45">
        <v>684</v>
      </c>
      <c r="AOP6" s="45">
        <v>682</v>
      </c>
      <c r="AOQ6" s="45">
        <v>674</v>
      </c>
      <c r="AOR6" s="45">
        <v>630</v>
      </c>
      <c r="AOS6" s="45">
        <v>611</v>
      </c>
      <c r="AOT6" s="45">
        <v>605</v>
      </c>
      <c r="AOU6" s="45">
        <v>606</v>
      </c>
      <c r="AOV6" s="45">
        <v>584</v>
      </c>
      <c r="AOW6" s="45">
        <v>589</v>
      </c>
      <c r="AOX6" s="45">
        <v>598</v>
      </c>
      <c r="AOY6" s="45">
        <v>615</v>
      </c>
      <c r="AOZ6" s="45">
        <v>632</v>
      </c>
      <c r="APA6" s="45">
        <v>630</v>
      </c>
      <c r="APB6" s="45">
        <v>646</v>
      </c>
      <c r="APC6" s="45">
        <v>641</v>
      </c>
      <c r="APD6" s="45">
        <v>612</v>
      </c>
      <c r="APE6" s="45">
        <v>604</v>
      </c>
      <c r="APF6" s="45">
        <v>615</v>
      </c>
      <c r="APG6" s="45">
        <v>600</v>
      </c>
      <c r="APH6" s="45">
        <v>590</v>
      </c>
      <c r="API6" s="45">
        <v>584</v>
      </c>
      <c r="APJ6" s="45">
        <v>585</v>
      </c>
      <c r="APK6" s="45">
        <v>588</v>
      </c>
      <c r="APL6" s="45">
        <v>591</v>
      </c>
      <c r="APM6" s="45">
        <v>630</v>
      </c>
      <c r="APN6" s="45">
        <v>642</v>
      </c>
      <c r="APO6" s="45">
        <v>620</v>
      </c>
      <c r="APP6" s="45">
        <v>628</v>
      </c>
      <c r="APQ6" s="45">
        <v>621</v>
      </c>
      <c r="APR6" s="45">
        <v>592</v>
      </c>
      <c r="APS6" s="45">
        <v>566</v>
      </c>
      <c r="APT6" s="45">
        <v>563</v>
      </c>
      <c r="APU6" s="45">
        <v>553</v>
      </c>
      <c r="APV6" s="45">
        <v>560</v>
      </c>
      <c r="APW6" s="45">
        <v>562</v>
      </c>
      <c r="APX6" s="45">
        <v>566</v>
      </c>
      <c r="APY6" s="45">
        <v>563</v>
      </c>
      <c r="APZ6" s="45">
        <v>576</v>
      </c>
      <c r="AQA6" s="45">
        <v>568</v>
      </c>
      <c r="AQB6" s="45">
        <v>558</v>
      </c>
      <c r="AQC6" s="45">
        <v>551</v>
      </c>
      <c r="AQD6" s="45">
        <v>528</v>
      </c>
      <c r="AQE6" s="45">
        <v>526</v>
      </c>
      <c r="AQF6" s="45">
        <v>528</v>
      </c>
      <c r="AQG6" s="45">
        <v>528</v>
      </c>
      <c r="AQH6" s="45">
        <v>523</v>
      </c>
      <c r="AQI6" s="45">
        <v>512</v>
      </c>
      <c r="AQJ6" s="45">
        <v>541</v>
      </c>
      <c r="AQK6" s="45">
        <v>557</v>
      </c>
      <c r="AQL6" s="45">
        <v>565</v>
      </c>
      <c r="AQM6" s="45">
        <v>569</v>
      </c>
      <c r="AQN6" s="45">
        <v>560</v>
      </c>
      <c r="AQO6" s="45">
        <v>553</v>
      </c>
      <c r="AQP6" s="45">
        <v>555</v>
      </c>
      <c r="AQQ6" s="45">
        <v>549</v>
      </c>
      <c r="AQR6" s="45">
        <v>551</v>
      </c>
      <c r="AQS6" s="45">
        <v>563</v>
      </c>
      <c r="AQT6" s="45">
        <v>565</v>
      </c>
      <c r="AQU6" s="45">
        <v>584</v>
      </c>
      <c r="AQV6" s="45">
        <v>568</v>
      </c>
      <c r="AQW6" s="45">
        <v>595</v>
      </c>
      <c r="AQX6" s="45">
        <v>581</v>
      </c>
      <c r="AQY6" s="45">
        <v>574</v>
      </c>
      <c r="AQZ6" s="45">
        <v>563</v>
      </c>
      <c r="ARA6" s="45">
        <v>572</v>
      </c>
      <c r="ARB6" s="45">
        <v>572</v>
      </c>
      <c r="ARC6" s="45">
        <v>553</v>
      </c>
      <c r="ARD6" s="45">
        <v>567</v>
      </c>
      <c r="ARE6" s="45">
        <v>590</v>
      </c>
      <c r="ARF6" s="45">
        <v>584</v>
      </c>
      <c r="ARG6" s="45">
        <v>584</v>
      </c>
      <c r="ARH6" s="45">
        <v>591</v>
      </c>
      <c r="ARI6" s="45">
        <v>599</v>
      </c>
      <c r="ARJ6" s="45">
        <v>599</v>
      </c>
      <c r="ARK6" s="45">
        <v>619</v>
      </c>
      <c r="ARL6" s="45">
        <v>639</v>
      </c>
      <c r="ARM6" s="45">
        <v>614</v>
      </c>
      <c r="ARN6" s="45">
        <v>607</v>
      </c>
      <c r="ARO6" s="45">
        <v>601</v>
      </c>
      <c r="ARP6" s="45">
        <v>592</v>
      </c>
      <c r="ARQ6" s="45">
        <v>574</v>
      </c>
      <c r="ARR6" s="45">
        <v>572</v>
      </c>
      <c r="ARS6" s="45">
        <v>583</v>
      </c>
      <c r="ART6" s="45">
        <v>588</v>
      </c>
      <c r="ARU6" s="45">
        <v>589</v>
      </c>
      <c r="ARV6" s="45">
        <v>596</v>
      </c>
      <c r="ARW6" s="45">
        <v>576</v>
      </c>
      <c r="ARX6" s="45">
        <v>581</v>
      </c>
      <c r="ARY6" s="45">
        <v>563</v>
      </c>
      <c r="ARZ6" s="45">
        <v>566</v>
      </c>
      <c r="ASA6" s="45">
        <v>584</v>
      </c>
      <c r="ASB6" s="45">
        <v>612</v>
      </c>
      <c r="ASC6" s="45">
        <v>594</v>
      </c>
      <c r="ASD6" s="45">
        <v>585</v>
      </c>
      <c r="ASE6" s="45">
        <v>580</v>
      </c>
      <c r="ASF6" s="45">
        <v>553</v>
      </c>
      <c r="ASG6" s="45">
        <v>568</v>
      </c>
      <c r="ASH6" s="45">
        <v>573</v>
      </c>
      <c r="ASI6" s="45">
        <v>573</v>
      </c>
      <c r="ASJ6" s="45">
        <v>567</v>
      </c>
      <c r="ASK6" s="45">
        <v>575</v>
      </c>
      <c r="ASL6" s="45">
        <v>566</v>
      </c>
      <c r="ASM6" s="45">
        <v>566</v>
      </c>
      <c r="ASN6" s="45">
        <v>569</v>
      </c>
      <c r="ASO6" s="45">
        <v>572</v>
      </c>
      <c r="ASP6" s="45">
        <v>572</v>
      </c>
      <c r="ASQ6" s="45">
        <v>577</v>
      </c>
      <c r="ASR6" s="45">
        <v>599</v>
      </c>
      <c r="ASS6" s="45">
        <v>617</v>
      </c>
      <c r="AST6" s="45">
        <v>593</v>
      </c>
      <c r="ASU6" s="45">
        <v>581</v>
      </c>
      <c r="ASV6" s="45">
        <v>576</v>
      </c>
      <c r="ASW6" s="45">
        <v>574</v>
      </c>
      <c r="ASX6" s="45">
        <v>575</v>
      </c>
      <c r="ASY6" s="45">
        <v>574</v>
      </c>
      <c r="ASZ6" s="45">
        <v>577</v>
      </c>
      <c r="ATA6" s="45">
        <v>599</v>
      </c>
      <c r="ATB6" s="45">
        <v>603</v>
      </c>
      <c r="ATC6" s="45">
        <v>637</v>
      </c>
      <c r="ATD6" s="45">
        <v>651</v>
      </c>
      <c r="ATE6" s="45">
        <v>717</v>
      </c>
      <c r="ATF6" s="45">
        <v>698</v>
      </c>
      <c r="ATG6" s="45">
        <v>706</v>
      </c>
      <c r="ATH6" s="45">
        <v>666</v>
      </c>
      <c r="ATI6" s="45">
        <v>660</v>
      </c>
      <c r="ATJ6" s="45">
        <v>706</v>
      </c>
      <c r="ATK6" s="45">
        <v>698</v>
      </c>
      <c r="ATL6" s="45">
        <v>725</v>
      </c>
      <c r="ATM6" s="45">
        <v>742</v>
      </c>
      <c r="ATN6" s="45">
        <v>737</v>
      </c>
      <c r="ATO6" s="45">
        <v>733</v>
      </c>
      <c r="ATP6" s="45">
        <v>741</v>
      </c>
      <c r="ATQ6" s="45">
        <v>704</v>
      </c>
      <c r="ATR6" s="45">
        <v>696</v>
      </c>
      <c r="ATS6" s="45">
        <v>715</v>
      </c>
      <c r="ATT6" s="45">
        <v>713</v>
      </c>
      <c r="ATU6" s="45">
        <v>730</v>
      </c>
      <c r="ATV6" s="45">
        <v>734</v>
      </c>
      <c r="ATW6" s="45">
        <v>726</v>
      </c>
      <c r="ATX6" s="45">
        <v>705</v>
      </c>
      <c r="ATY6" s="45">
        <v>705</v>
      </c>
      <c r="ATZ6" s="45">
        <v>693</v>
      </c>
      <c r="AUA6" s="45">
        <v>657</v>
      </c>
      <c r="AUB6" s="45">
        <v>640</v>
      </c>
      <c r="AUC6" s="45">
        <v>634</v>
      </c>
      <c r="AUD6" s="45">
        <v>629</v>
      </c>
      <c r="AUE6" s="45">
        <v>638</v>
      </c>
      <c r="AUF6" s="45">
        <v>637</v>
      </c>
      <c r="AUG6" s="45">
        <v>633</v>
      </c>
      <c r="AUH6" s="45">
        <v>656</v>
      </c>
      <c r="AUI6" s="45">
        <v>642</v>
      </c>
      <c r="AUJ6" s="45">
        <v>612</v>
      </c>
      <c r="AUK6" s="45">
        <v>608</v>
      </c>
      <c r="AUL6" s="45">
        <v>612</v>
      </c>
      <c r="AUM6" s="45">
        <v>608</v>
      </c>
      <c r="AUN6" s="45">
        <v>628</v>
      </c>
      <c r="AUO6" s="45">
        <v>663</v>
      </c>
      <c r="AUP6" s="45">
        <v>678</v>
      </c>
      <c r="AUQ6" s="45">
        <v>668</v>
      </c>
      <c r="AUR6" s="45">
        <v>676</v>
      </c>
      <c r="AUS6" s="45">
        <v>677</v>
      </c>
      <c r="AUT6" s="45">
        <v>684</v>
      </c>
      <c r="AUU6" s="45">
        <v>682</v>
      </c>
      <c r="AUV6" s="45">
        <v>686</v>
      </c>
      <c r="AUW6" s="45">
        <v>684</v>
      </c>
      <c r="AUX6" s="45">
        <v>667</v>
      </c>
      <c r="AUY6" s="45">
        <v>777</v>
      </c>
      <c r="AUZ6" s="45">
        <v>783</v>
      </c>
      <c r="AVA6" s="45">
        <v>762</v>
      </c>
      <c r="AVB6" s="45">
        <v>744</v>
      </c>
      <c r="AVC6" s="45">
        <v>744</v>
      </c>
      <c r="AVD6" s="45">
        <v>800</v>
      </c>
      <c r="AVE6" s="45">
        <v>823</v>
      </c>
      <c r="AVF6" s="45">
        <v>805</v>
      </c>
      <c r="AVG6" s="45">
        <v>809</v>
      </c>
      <c r="AVH6" s="45">
        <v>809</v>
      </c>
      <c r="AVI6" s="45">
        <v>808</v>
      </c>
      <c r="AVJ6" s="45">
        <v>816</v>
      </c>
      <c r="AVK6" s="45">
        <v>797</v>
      </c>
      <c r="AVL6" s="45">
        <v>781</v>
      </c>
      <c r="AVM6" s="45">
        <v>780</v>
      </c>
      <c r="AVN6" s="45">
        <v>779</v>
      </c>
      <c r="AVO6" s="45">
        <v>801</v>
      </c>
      <c r="AVP6" s="45">
        <v>789</v>
      </c>
      <c r="AVQ6" s="45">
        <v>761</v>
      </c>
      <c r="AVR6" s="45">
        <v>747</v>
      </c>
      <c r="AVS6" s="45">
        <v>750</v>
      </c>
      <c r="AVT6" s="45">
        <v>760</v>
      </c>
      <c r="AVU6" s="45">
        <v>763</v>
      </c>
      <c r="AVV6" s="45">
        <v>764</v>
      </c>
      <c r="AVW6" s="45">
        <v>764</v>
      </c>
      <c r="AVX6" s="45">
        <v>790</v>
      </c>
      <c r="AVY6" s="45">
        <v>812</v>
      </c>
      <c r="AVZ6" s="45">
        <v>829</v>
      </c>
      <c r="AWA6" s="45">
        <v>853</v>
      </c>
      <c r="AWB6" s="45">
        <v>1128</v>
      </c>
      <c r="AWC6" s="45">
        <v>1223</v>
      </c>
      <c r="AWD6" s="45">
        <v>1346</v>
      </c>
      <c r="AWE6" s="45">
        <v>1418</v>
      </c>
      <c r="AWF6" s="45">
        <v>1319</v>
      </c>
      <c r="AWG6" s="45">
        <v>1240</v>
      </c>
      <c r="AWH6" s="45">
        <v>1114</v>
      </c>
      <c r="AWI6" s="45">
        <v>1150</v>
      </c>
      <c r="AWJ6" s="45">
        <v>1150</v>
      </c>
      <c r="AWK6" s="45">
        <v>1146</v>
      </c>
      <c r="AWL6" s="45">
        <v>1152</v>
      </c>
      <c r="AWM6" s="45">
        <v>1142</v>
      </c>
      <c r="AWN6" s="45">
        <v>1139</v>
      </c>
      <c r="AWO6" s="45">
        <v>1119</v>
      </c>
      <c r="AWP6" s="45">
        <v>1062</v>
      </c>
      <c r="AWQ6" s="45">
        <v>1051</v>
      </c>
      <c r="AWR6" s="45">
        <v>1001</v>
      </c>
      <c r="AWS6" s="45">
        <v>959</v>
      </c>
      <c r="AWT6" s="45">
        <v>929</v>
      </c>
      <c r="AWU6" s="45">
        <v>921</v>
      </c>
      <c r="AWV6" s="45">
        <v>899</v>
      </c>
      <c r="AWW6" s="45">
        <v>881</v>
      </c>
      <c r="AWX6" s="45">
        <v>860</v>
      </c>
      <c r="AWY6" s="45">
        <v>867</v>
      </c>
      <c r="AWZ6" s="45">
        <v>846</v>
      </c>
      <c r="AXA6" s="45">
        <v>840</v>
      </c>
      <c r="AXB6" s="45">
        <v>833</v>
      </c>
      <c r="AXC6" s="45">
        <v>833</v>
      </c>
      <c r="AXD6" s="45">
        <v>825</v>
      </c>
      <c r="AXE6" s="45">
        <v>820</v>
      </c>
      <c r="AXF6" s="45">
        <v>825</v>
      </c>
      <c r="AXG6" s="45">
        <v>826</v>
      </c>
      <c r="AXH6" s="45">
        <v>826</v>
      </c>
      <c r="AXI6" s="45">
        <v>803</v>
      </c>
      <c r="AXJ6" s="45">
        <v>796</v>
      </c>
      <c r="AXK6" s="45">
        <v>774</v>
      </c>
      <c r="AXL6" s="45">
        <v>794</v>
      </c>
      <c r="AXM6" s="45">
        <v>780</v>
      </c>
      <c r="AXN6" s="45">
        <v>801</v>
      </c>
      <c r="AXO6" s="45">
        <v>845</v>
      </c>
      <c r="AXP6" s="45">
        <v>861</v>
      </c>
      <c r="AXQ6" s="45">
        <v>877</v>
      </c>
      <c r="AXR6" s="45">
        <v>861</v>
      </c>
      <c r="AXS6" s="45">
        <v>841</v>
      </c>
      <c r="AXT6" s="45">
        <v>828</v>
      </c>
      <c r="AXU6" s="45">
        <v>828</v>
      </c>
      <c r="AXV6" s="45">
        <v>851</v>
      </c>
      <c r="AXW6" s="45">
        <v>852</v>
      </c>
      <c r="AXX6" s="45">
        <v>878</v>
      </c>
      <c r="AXY6" s="45">
        <v>912</v>
      </c>
      <c r="AXZ6" s="45">
        <v>978</v>
      </c>
      <c r="AYA6" s="45">
        <v>937</v>
      </c>
      <c r="AYB6" s="45">
        <v>940</v>
      </c>
      <c r="AYC6" s="45">
        <v>972</v>
      </c>
      <c r="AYD6" s="45">
        <v>1018</v>
      </c>
      <c r="AYE6" s="45">
        <v>1033</v>
      </c>
      <c r="AYF6" s="45">
        <v>1096</v>
      </c>
      <c r="AYG6" s="45">
        <v>1040</v>
      </c>
      <c r="AYH6" s="45">
        <v>1044</v>
      </c>
      <c r="AYI6" s="45">
        <v>1108</v>
      </c>
      <c r="AYJ6" s="45">
        <v>1150</v>
      </c>
      <c r="AYK6" s="45">
        <v>1129</v>
      </c>
      <c r="AYL6" s="45">
        <v>1105</v>
      </c>
      <c r="AYM6" s="45">
        <v>1156</v>
      </c>
      <c r="AYN6" s="45">
        <v>1136</v>
      </c>
      <c r="AYO6" s="45">
        <v>1136</v>
      </c>
      <c r="AYP6" s="45">
        <v>1153</v>
      </c>
      <c r="AYQ6" s="45">
        <v>1119</v>
      </c>
      <c r="AYR6" s="45">
        <v>1152</v>
      </c>
      <c r="AYS6" s="45">
        <v>1207</v>
      </c>
      <c r="AYT6" s="45">
        <v>1328</v>
      </c>
      <c r="AYU6" s="45">
        <v>1404</v>
      </c>
      <c r="AYV6" s="45">
        <v>1395</v>
      </c>
      <c r="AYW6" s="45">
        <v>1455</v>
      </c>
      <c r="AYX6" s="45">
        <v>1466</v>
      </c>
      <c r="AYY6" s="45">
        <v>1461</v>
      </c>
      <c r="AYZ6" s="45">
        <v>1473</v>
      </c>
      <c r="AZA6" s="45">
        <v>1531</v>
      </c>
      <c r="AZB6" s="45">
        <v>1711</v>
      </c>
      <c r="AZC6" s="45">
        <v>1981</v>
      </c>
      <c r="AZD6" s="45">
        <v>2792</v>
      </c>
      <c r="AZE6" s="45">
        <v>2879</v>
      </c>
      <c r="AZF6" s="45">
        <v>3245</v>
      </c>
      <c r="AZG6" s="45">
        <v>3652</v>
      </c>
      <c r="AZH6" s="45">
        <v>3447</v>
      </c>
      <c r="AZI6" s="45">
        <v>3869</v>
      </c>
      <c r="AZJ6" s="45">
        <v>3476</v>
      </c>
      <c r="AZK6" s="45">
        <v>3717</v>
      </c>
      <c r="AZL6" s="45">
        <v>3765</v>
      </c>
      <c r="AZM6" s="45">
        <v>3648</v>
      </c>
      <c r="AZN6" s="45">
        <v>6063</v>
      </c>
      <c r="AZO6" s="45">
        <v>5245</v>
      </c>
      <c r="AZP6" s="45">
        <v>5239</v>
      </c>
      <c r="AZQ6" s="45">
        <v>5596</v>
      </c>
      <c r="AZR6" s="45">
        <v>5552</v>
      </c>
      <c r="AZS6" s="45">
        <v>5376</v>
      </c>
      <c r="AZT6" s="45">
        <v>4553</v>
      </c>
      <c r="AZU6" s="45">
        <v>4783</v>
      </c>
      <c r="AZV6" s="45">
        <v>4567</v>
      </c>
      <c r="AZW6" s="45">
        <v>4439</v>
      </c>
      <c r="AZX6" s="45">
        <v>4458</v>
      </c>
      <c r="AZY6" s="45">
        <v>4457</v>
      </c>
      <c r="AZZ6" s="45">
        <v>4841</v>
      </c>
      <c r="BAA6" t="s">
        <v>2012</v>
      </c>
      <c r="BAB6" s="45">
        <v>4696</v>
      </c>
      <c r="BAC6" s="45">
        <v>4715</v>
      </c>
      <c r="BAD6" s="45">
        <v>4924</v>
      </c>
      <c r="BAE6" s="45">
        <v>5104</v>
      </c>
      <c r="BAF6" s="45">
        <v>5238</v>
      </c>
      <c r="BAG6" s="45">
        <v>5188</v>
      </c>
      <c r="BAH6" s="45">
        <v>5619</v>
      </c>
      <c r="BAI6" s="45">
        <v>5782</v>
      </c>
      <c r="BAJ6" s="45">
        <v>5584</v>
      </c>
      <c r="BAK6" s="45">
        <v>5527</v>
      </c>
      <c r="BAL6" s="45">
        <v>5497</v>
      </c>
      <c r="BAM6" s="45">
        <v>5495</v>
      </c>
      <c r="BAN6" s="45">
        <v>5617</v>
      </c>
      <c r="BAO6" s="45">
        <v>4985</v>
      </c>
      <c r="BAP6" s="45">
        <v>5129</v>
      </c>
      <c r="BAQ6" t="s">
        <v>2012</v>
      </c>
      <c r="BAR6" s="45">
        <v>4791</v>
      </c>
      <c r="BAS6" s="45">
        <v>4514</v>
      </c>
      <c r="BAT6" s="45">
        <v>4637</v>
      </c>
      <c r="BAU6" s="45">
        <v>4528</v>
      </c>
      <c r="BAV6" s="45">
        <v>4385</v>
      </c>
      <c r="BAW6" s="45">
        <v>4287</v>
      </c>
      <c r="BAX6" s="45">
        <v>4264</v>
      </c>
      <c r="BAY6" s="45">
        <v>4411</v>
      </c>
      <c r="BAZ6" s="45">
        <v>4518</v>
      </c>
      <c r="BBA6" s="45">
        <v>4300</v>
      </c>
      <c r="BBB6" s="45">
        <v>4193</v>
      </c>
      <c r="BBC6" s="45">
        <v>4159</v>
      </c>
      <c r="BBD6" s="45">
        <v>4111</v>
      </c>
      <c r="BBE6" s="45">
        <v>4134</v>
      </c>
      <c r="BBF6" s="45">
        <v>4151</v>
      </c>
      <c r="BBG6" s="45">
        <v>4151</v>
      </c>
      <c r="BBH6" s="45">
        <v>3891</v>
      </c>
      <c r="BBI6" s="45">
        <v>3900</v>
      </c>
      <c r="BBJ6" s="45">
        <v>3901</v>
      </c>
      <c r="BBK6" s="45">
        <v>3907</v>
      </c>
      <c r="BBL6" s="45">
        <v>3605</v>
      </c>
      <c r="BBM6" s="45">
        <v>3431</v>
      </c>
      <c r="BBN6" s="45">
        <v>3182</v>
      </c>
      <c r="BBO6" s="45">
        <v>3260</v>
      </c>
      <c r="BBP6" s="45">
        <v>3062</v>
      </c>
      <c r="BBQ6" s="45">
        <v>3014</v>
      </c>
      <c r="BBR6" s="45">
        <v>3208</v>
      </c>
      <c r="BBS6" s="45">
        <v>3393</v>
      </c>
      <c r="BBT6" s="45">
        <v>3460</v>
      </c>
      <c r="BBU6" s="45">
        <v>3339</v>
      </c>
      <c r="BBV6" s="45">
        <v>3326</v>
      </c>
      <c r="BBW6" s="45">
        <v>3284</v>
      </c>
      <c r="BBX6" s="45">
        <v>3276</v>
      </c>
      <c r="BBY6" s="45">
        <v>3312</v>
      </c>
      <c r="BBZ6" s="45">
        <v>3257</v>
      </c>
      <c r="BCA6" s="45">
        <v>3222</v>
      </c>
      <c r="BCB6" s="45">
        <v>3180</v>
      </c>
      <c r="BCC6" s="45">
        <v>3250</v>
      </c>
      <c r="BCD6" s="45">
        <v>3311</v>
      </c>
      <c r="BCE6" s="45">
        <v>3390</v>
      </c>
      <c r="BCF6" s="45">
        <v>3393</v>
      </c>
      <c r="BCG6" s="45">
        <v>3373</v>
      </c>
      <c r="BCH6" s="45">
        <v>3278</v>
      </c>
      <c r="BCI6" s="45">
        <v>3279</v>
      </c>
      <c r="BCJ6" s="45">
        <v>3279</v>
      </c>
      <c r="BCK6" s="45">
        <v>2783</v>
      </c>
      <c r="BCL6" s="45">
        <v>2760</v>
      </c>
      <c r="BCM6" s="45">
        <v>2818</v>
      </c>
      <c r="BCN6" s="45">
        <v>2874</v>
      </c>
      <c r="BCO6" s="45">
        <v>2880</v>
      </c>
      <c r="BCP6" s="45">
        <v>2760</v>
      </c>
      <c r="BCQ6" s="45">
        <v>2742</v>
      </c>
      <c r="BCR6" s="45">
        <v>2723</v>
      </c>
      <c r="BCS6" s="45">
        <v>2757</v>
      </c>
      <c r="BCT6" s="45">
        <v>2725</v>
      </c>
      <c r="BCU6" s="45">
        <v>2729</v>
      </c>
      <c r="BCV6" s="45">
        <v>2693</v>
      </c>
      <c r="BCW6" s="45">
        <v>2688</v>
      </c>
      <c r="BCX6" s="45">
        <v>2742</v>
      </c>
      <c r="BCY6" s="45">
        <v>2777</v>
      </c>
      <c r="BCZ6" s="45">
        <v>2796</v>
      </c>
      <c r="BDA6" s="45">
        <v>2804</v>
      </c>
      <c r="BDB6" s="45">
        <v>2815</v>
      </c>
      <c r="BDC6" s="45">
        <v>2954</v>
      </c>
      <c r="BDD6" s="45">
        <v>2755</v>
      </c>
      <c r="BDE6" s="45">
        <v>2755</v>
      </c>
      <c r="BDF6" s="45">
        <v>2740</v>
      </c>
      <c r="BDG6" s="45">
        <v>2752</v>
      </c>
      <c r="BDH6" s="45">
        <v>2755</v>
      </c>
      <c r="BDI6" s="45">
        <v>2764</v>
      </c>
      <c r="BDJ6" s="45">
        <v>2767</v>
      </c>
      <c r="BDK6" s="45">
        <v>2766</v>
      </c>
      <c r="BDL6" s="45">
        <v>2772</v>
      </c>
      <c r="BDM6" s="45">
        <v>2784</v>
      </c>
      <c r="BDN6" s="45">
        <v>2780</v>
      </c>
      <c r="BDO6" s="45">
        <v>2776</v>
      </c>
      <c r="BDP6" s="45">
        <v>2773</v>
      </c>
      <c r="BDQ6" s="45">
        <v>2772</v>
      </c>
      <c r="BDR6" s="45">
        <v>2795</v>
      </c>
      <c r="BDS6" s="45">
        <v>2787</v>
      </c>
      <c r="BDT6" s="45">
        <v>2792</v>
      </c>
      <c r="BDU6" s="45">
        <v>2799</v>
      </c>
      <c r="BDV6" s="45">
        <v>2805</v>
      </c>
      <c r="BDW6" s="45">
        <v>2804</v>
      </c>
      <c r="BDX6" s="45">
        <v>2815</v>
      </c>
      <c r="BDY6" s="45">
        <v>2813</v>
      </c>
      <c r="BDZ6" s="45">
        <v>2170</v>
      </c>
      <c r="BEA6" s="45">
        <v>2180</v>
      </c>
      <c r="BEB6" s="45">
        <v>2183</v>
      </c>
      <c r="BEC6" s="45">
        <v>2468</v>
      </c>
      <c r="BED6" s="45">
        <v>2468</v>
      </c>
      <c r="BEE6" s="45">
        <v>2473</v>
      </c>
      <c r="BEF6" s="45">
        <v>2852</v>
      </c>
      <c r="BEG6" s="45">
        <v>952</v>
      </c>
      <c r="BEH6" s="45">
        <v>948</v>
      </c>
      <c r="BEI6" s="45">
        <v>958</v>
      </c>
      <c r="BEJ6" s="45">
        <v>941</v>
      </c>
      <c r="BEK6" s="45">
        <v>951</v>
      </c>
      <c r="BEL6" s="45">
        <v>950</v>
      </c>
      <c r="BEM6" s="45">
        <v>960</v>
      </c>
      <c r="BEN6" s="45">
        <v>994</v>
      </c>
      <c r="BEO6" s="45">
        <v>985</v>
      </c>
      <c r="BEP6" s="45">
        <v>1021</v>
      </c>
      <c r="BEQ6" s="45">
        <v>1012</v>
      </c>
      <c r="BER6" s="45">
        <v>1031</v>
      </c>
      <c r="BES6" s="45">
        <v>1032</v>
      </c>
      <c r="BET6" s="45">
        <v>1045</v>
      </c>
      <c r="BEU6" s="45">
        <v>1045</v>
      </c>
      <c r="BEV6" s="45">
        <v>989</v>
      </c>
      <c r="BEW6" s="45">
        <v>1006</v>
      </c>
      <c r="BEX6" s="45">
        <v>985</v>
      </c>
      <c r="BEY6" s="45">
        <v>962</v>
      </c>
      <c r="BEZ6" s="45">
        <v>969</v>
      </c>
      <c r="BFA6" s="45">
        <v>963</v>
      </c>
      <c r="BFB6" s="45">
        <v>938</v>
      </c>
      <c r="BFC6" s="45">
        <v>938</v>
      </c>
      <c r="BFD6" s="45">
        <v>948</v>
      </c>
      <c r="BFE6" s="45">
        <v>955</v>
      </c>
      <c r="BFF6" s="45">
        <v>958</v>
      </c>
      <c r="BFG6" s="45">
        <v>959</v>
      </c>
      <c r="BFH6" s="45">
        <v>963</v>
      </c>
      <c r="BFI6" s="45">
        <v>976</v>
      </c>
      <c r="BFJ6" s="45">
        <v>989</v>
      </c>
      <c r="BFK6" s="45">
        <v>990</v>
      </c>
      <c r="BFL6" s="45">
        <v>1000</v>
      </c>
      <c r="BFM6" s="45">
        <v>1024</v>
      </c>
      <c r="BFN6" s="45">
        <v>1023</v>
      </c>
      <c r="BFO6" s="45">
        <v>1040</v>
      </c>
      <c r="BFP6" s="45">
        <v>1029</v>
      </c>
      <c r="BFQ6" s="45">
        <v>1029</v>
      </c>
      <c r="BFR6" s="45">
        <v>1017</v>
      </c>
      <c r="BFS6" s="45">
        <v>993</v>
      </c>
      <c r="BFT6" s="45">
        <v>982</v>
      </c>
      <c r="BFU6" s="45">
        <v>986</v>
      </c>
      <c r="BFV6" s="45">
        <v>993</v>
      </c>
      <c r="BFW6" s="45">
        <v>952</v>
      </c>
      <c r="BFX6" s="45">
        <v>982</v>
      </c>
      <c r="BFY6" s="45">
        <v>982</v>
      </c>
      <c r="BFZ6" s="45">
        <v>1000</v>
      </c>
      <c r="BGA6" s="45">
        <v>1007</v>
      </c>
      <c r="BGB6" s="45">
        <v>1005</v>
      </c>
      <c r="BGC6" s="45">
        <v>1028</v>
      </c>
      <c r="BGD6" s="45">
        <v>1081</v>
      </c>
      <c r="BGE6" s="45">
        <v>1063</v>
      </c>
      <c r="BGF6" s="45">
        <v>1064</v>
      </c>
      <c r="BGG6" s="45">
        <v>1071</v>
      </c>
      <c r="BGH6" s="45">
        <v>1081</v>
      </c>
      <c r="BGI6" s="45">
        <v>1079</v>
      </c>
      <c r="BGJ6" s="45">
        <v>1079</v>
      </c>
      <c r="BGK6" s="45">
        <v>1060</v>
      </c>
      <c r="BGL6" s="45">
        <v>1065</v>
      </c>
      <c r="BGM6" s="45">
        <v>1054</v>
      </c>
      <c r="BGN6" s="45">
        <v>1059</v>
      </c>
      <c r="BGO6" s="45">
        <v>1051</v>
      </c>
      <c r="BGP6" s="45">
        <v>1019</v>
      </c>
      <c r="BGQ6" s="45">
        <v>1030</v>
      </c>
      <c r="BGR6" s="45">
        <v>1025</v>
      </c>
      <c r="BGS6" s="45">
        <v>1020</v>
      </c>
      <c r="BGT6" s="45">
        <v>1025</v>
      </c>
      <c r="BGU6" s="45">
        <v>1027</v>
      </c>
      <c r="BGV6" s="45">
        <v>1042</v>
      </c>
      <c r="BGW6" s="45">
        <v>1041</v>
      </c>
      <c r="BGX6" s="45">
        <v>1035</v>
      </c>
      <c r="BGY6" s="45">
        <v>1029</v>
      </c>
      <c r="BGZ6" s="45">
        <v>1032</v>
      </c>
      <c r="BHA6" s="45">
        <v>1053</v>
      </c>
      <c r="BHB6" s="45">
        <v>1055</v>
      </c>
      <c r="BHC6" s="45">
        <v>1054</v>
      </c>
      <c r="BHD6" s="45">
        <v>1057</v>
      </c>
      <c r="BHE6" s="45">
        <v>1057</v>
      </c>
      <c r="BHF6" s="45">
        <v>1057</v>
      </c>
      <c r="BHG6" s="45">
        <v>1056</v>
      </c>
      <c r="BHH6" s="45">
        <v>1063</v>
      </c>
      <c r="BHI6" s="45">
        <v>1062</v>
      </c>
    </row>
    <row r="7" spans="1:1569" customHeight="1" ht="15.75">
      <c r="A7" s="262" t="s">
        <v>361</v>
      </c>
      <c r="B7" s="264">
        <f>C7/$A$14</f>
        <v>0.031235380678183</v>
      </c>
      <c r="C7" s="59">
        <f>AVERAGE(D7:BHI7)</f>
        <v>312.35380678183</v>
      </c>
      <c r="D7" s="45">
        <v>213</v>
      </c>
      <c r="E7" s="45">
        <v>218</v>
      </c>
      <c r="F7" s="45">
        <v>233</v>
      </c>
      <c r="G7" s="45">
        <v>237</v>
      </c>
      <c r="H7" s="45">
        <v>231</v>
      </c>
      <c r="I7" s="45">
        <v>226</v>
      </c>
      <c r="J7" s="45">
        <v>229</v>
      </c>
      <c r="K7" s="45">
        <v>237</v>
      </c>
      <c r="L7" s="45">
        <v>239</v>
      </c>
      <c r="M7" s="45">
        <v>243</v>
      </c>
      <c r="N7" s="45">
        <v>254</v>
      </c>
      <c r="O7" s="45">
        <v>257</v>
      </c>
      <c r="P7" s="45">
        <v>257</v>
      </c>
      <c r="Q7" s="45">
        <v>255</v>
      </c>
      <c r="R7" s="45">
        <v>250</v>
      </c>
      <c r="S7" s="45">
        <v>246</v>
      </c>
      <c r="T7" s="45">
        <v>244</v>
      </c>
      <c r="U7" s="45">
        <v>243</v>
      </c>
      <c r="V7" s="45">
        <v>242</v>
      </c>
      <c r="W7" s="45">
        <v>255</v>
      </c>
      <c r="X7" s="45">
        <v>248</v>
      </c>
      <c r="Y7" s="45">
        <v>252</v>
      </c>
      <c r="Z7" s="45">
        <v>243</v>
      </c>
      <c r="AA7" s="45">
        <v>237</v>
      </c>
      <c r="AB7" s="45">
        <v>241</v>
      </c>
      <c r="AC7" s="45">
        <v>238</v>
      </c>
      <c r="AD7" s="45">
        <v>231</v>
      </c>
      <c r="AE7" s="45">
        <v>231</v>
      </c>
      <c r="AF7" s="45">
        <v>234</v>
      </c>
      <c r="AG7" s="45">
        <v>235</v>
      </c>
      <c r="AH7" s="45">
        <v>233</v>
      </c>
      <c r="AI7" s="45">
        <v>222</v>
      </c>
      <c r="AJ7" s="45">
        <v>222</v>
      </c>
      <c r="AK7" s="45">
        <v>214</v>
      </c>
      <c r="AL7" s="45">
        <v>220</v>
      </c>
      <c r="AM7" s="45">
        <v>219</v>
      </c>
      <c r="AN7" s="45">
        <v>216</v>
      </c>
      <c r="AO7" s="45">
        <v>223</v>
      </c>
      <c r="AP7" s="45">
        <v>222</v>
      </c>
      <c r="AQ7" s="45">
        <v>219</v>
      </c>
      <c r="AR7" s="45">
        <v>214</v>
      </c>
      <c r="AS7" s="45">
        <v>215</v>
      </c>
      <c r="AT7" s="45">
        <v>208</v>
      </c>
      <c r="AU7" s="45">
        <v>209</v>
      </c>
      <c r="AV7" s="45">
        <v>214</v>
      </c>
      <c r="AW7" s="45">
        <v>221</v>
      </c>
      <c r="AX7" s="45">
        <v>223</v>
      </c>
      <c r="AY7" s="45">
        <v>231</v>
      </c>
      <c r="AZ7" s="45">
        <v>243</v>
      </c>
      <c r="BA7" s="45">
        <v>246</v>
      </c>
      <c r="BB7" s="45">
        <v>237</v>
      </c>
      <c r="BC7" s="45">
        <v>243</v>
      </c>
      <c r="BD7" s="45">
        <v>249</v>
      </c>
      <c r="BE7" s="45">
        <v>255</v>
      </c>
      <c r="BF7" s="45">
        <v>257</v>
      </c>
      <c r="BG7" s="45">
        <v>247</v>
      </c>
      <c r="BH7" s="45">
        <v>242</v>
      </c>
      <c r="BI7" s="45">
        <v>235</v>
      </c>
      <c r="BJ7" s="45">
        <v>235</v>
      </c>
      <c r="BK7" s="45">
        <v>233</v>
      </c>
      <c r="BL7" s="45">
        <v>229</v>
      </c>
      <c r="BM7" s="45">
        <v>232</v>
      </c>
      <c r="BN7" s="45">
        <v>227</v>
      </c>
      <c r="BO7" s="45">
        <v>228</v>
      </c>
      <c r="BP7" s="45">
        <v>232</v>
      </c>
      <c r="BQ7" s="45">
        <v>225</v>
      </c>
      <c r="BR7" s="45">
        <v>229</v>
      </c>
      <c r="BS7" s="45">
        <v>220</v>
      </c>
      <c r="BT7" s="45">
        <v>225</v>
      </c>
      <c r="BU7" s="45">
        <v>227</v>
      </c>
      <c r="BV7" s="45">
        <v>223</v>
      </c>
      <c r="BW7" s="45">
        <v>225</v>
      </c>
      <c r="BX7" s="45">
        <v>225</v>
      </c>
      <c r="BY7" s="45">
        <v>227</v>
      </c>
      <c r="BZ7" s="45">
        <v>225</v>
      </c>
      <c r="CA7" s="45">
        <v>227</v>
      </c>
      <c r="CB7" s="45">
        <v>233</v>
      </c>
      <c r="CC7" s="45">
        <v>229</v>
      </c>
      <c r="CD7" s="45">
        <v>224</v>
      </c>
      <c r="CE7" s="45">
        <v>219</v>
      </c>
      <c r="CF7" s="45">
        <v>222</v>
      </c>
      <c r="CG7" s="45">
        <v>221</v>
      </c>
      <c r="CH7" s="45">
        <v>222</v>
      </c>
      <c r="CI7" s="45">
        <v>218</v>
      </c>
      <c r="CJ7" s="45">
        <v>219</v>
      </c>
      <c r="CK7" s="45">
        <v>224</v>
      </c>
      <c r="CL7" s="45">
        <v>222</v>
      </c>
      <c r="CM7" s="45">
        <v>219</v>
      </c>
      <c r="CN7" s="45">
        <v>219</v>
      </c>
      <c r="CO7" s="45">
        <v>214</v>
      </c>
      <c r="CP7" s="45">
        <v>223</v>
      </c>
      <c r="CQ7" s="45">
        <v>218</v>
      </c>
      <c r="CR7" s="45">
        <v>210</v>
      </c>
      <c r="CS7" s="45">
        <v>219</v>
      </c>
      <c r="CT7" s="45">
        <v>215</v>
      </c>
      <c r="CU7" s="45">
        <v>219</v>
      </c>
      <c r="CV7" s="45">
        <v>221</v>
      </c>
      <c r="CW7" s="45">
        <v>212</v>
      </c>
      <c r="CX7" s="45">
        <v>213</v>
      </c>
      <c r="CY7" s="45">
        <v>212</v>
      </c>
      <c r="CZ7" s="45">
        <v>213</v>
      </c>
      <c r="DA7" s="45">
        <v>211</v>
      </c>
      <c r="DB7" s="45">
        <v>211</v>
      </c>
      <c r="DC7" s="45">
        <v>219</v>
      </c>
      <c r="DD7" s="45">
        <v>221</v>
      </c>
      <c r="DE7" s="45">
        <v>222</v>
      </c>
      <c r="DF7" s="45">
        <v>225</v>
      </c>
      <c r="DG7" s="45">
        <v>222</v>
      </c>
      <c r="DH7" s="45">
        <v>221</v>
      </c>
      <c r="DI7" s="45">
        <v>218</v>
      </c>
      <c r="DJ7" s="45">
        <v>226</v>
      </c>
      <c r="DK7" s="45">
        <v>225</v>
      </c>
      <c r="DL7" s="45">
        <v>231</v>
      </c>
      <c r="DM7" s="45">
        <v>235</v>
      </c>
      <c r="DN7" s="45">
        <v>237</v>
      </c>
      <c r="DO7" s="45">
        <v>238</v>
      </c>
      <c r="DP7" s="45">
        <v>233</v>
      </c>
      <c r="DQ7" s="45">
        <v>237</v>
      </c>
      <c r="DR7" s="45">
        <v>244</v>
      </c>
      <c r="DS7" s="45">
        <v>244</v>
      </c>
      <c r="DT7" s="45">
        <v>231</v>
      </c>
      <c r="DU7" s="45">
        <v>233</v>
      </c>
      <c r="DV7" s="45">
        <v>225</v>
      </c>
      <c r="DW7" s="45">
        <v>221</v>
      </c>
      <c r="DX7" s="45">
        <v>226</v>
      </c>
      <c r="DY7" s="45">
        <v>229</v>
      </c>
      <c r="DZ7" s="45">
        <v>224</v>
      </c>
      <c r="EA7" s="45">
        <v>237</v>
      </c>
      <c r="EB7" s="45">
        <v>232</v>
      </c>
      <c r="EC7" s="45">
        <v>225</v>
      </c>
      <c r="ED7" s="45">
        <v>224</v>
      </c>
      <c r="EE7" s="45">
        <v>224</v>
      </c>
      <c r="EF7" s="45">
        <v>236</v>
      </c>
      <c r="EG7" s="45">
        <v>237</v>
      </c>
      <c r="EH7" s="45">
        <v>240</v>
      </c>
      <c r="EI7" s="45">
        <v>232</v>
      </c>
      <c r="EJ7" s="45">
        <v>223</v>
      </c>
      <c r="EK7" s="45">
        <v>222</v>
      </c>
      <c r="EL7" s="45">
        <v>225</v>
      </c>
      <c r="EM7" s="45">
        <v>232</v>
      </c>
      <c r="EN7" s="45">
        <v>233</v>
      </c>
      <c r="EO7" s="45">
        <v>235</v>
      </c>
      <c r="EP7" s="45">
        <v>234</v>
      </c>
      <c r="EQ7" s="45">
        <v>236</v>
      </c>
      <c r="ER7" s="45">
        <v>240</v>
      </c>
      <c r="ES7" s="45">
        <v>250</v>
      </c>
      <c r="ET7" s="45">
        <v>254</v>
      </c>
      <c r="EU7" s="45">
        <v>261</v>
      </c>
      <c r="EV7" s="45">
        <v>258</v>
      </c>
      <c r="EW7" s="45">
        <v>247</v>
      </c>
      <c r="EX7" s="45">
        <v>242</v>
      </c>
      <c r="EY7" s="45">
        <v>244</v>
      </c>
      <c r="EZ7" s="45">
        <v>249</v>
      </c>
      <c r="FA7" s="45">
        <v>245</v>
      </c>
      <c r="FB7" s="45">
        <v>240</v>
      </c>
      <c r="FC7" s="45">
        <v>244</v>
      </c>
      <c r="FD7" s="45">
        <v>249</v>
      </c>
      <c r="FE7" s="45">
        <v>246</v>
      </c>
      <c r="FF7" s="45">
        <v>256</v>
      </c>
      <c r="FG7" s="45">
        <v>252</v>
      </c>
      <c r="FH7" s="45">
        <v>248</v>
      </c>
      <c r="FI7" s="45">
        <v>251</v>
      </c>
      <c r="FJ7" s="45">
        <v>253</v>
      </c>
      <c r="FK7" s="45">
        <v>253</v>
      </c>
      <c r="FL7" s="45">
        <v>265</v>
      </c>
      <c r="FM7" s="45">
        <v>273</v>
      </c>
      <c r="FN7" s="45">
        <v>280</v>
      </c>
      <c r="FO7" s="45">
        <v>293</v>
      </c>
      <c r="FP7" s="45">
        <v>280</v>
      </c>
      <c r="FQ7" s="45">
        <v>284</v>
      </c>
      <c r="FR7" s="45">
        <v>276</v>
      </c>
      <c r="FS7" s="45">
        <v>273</v>
      </c>
      <c r="FT7" s="45">
        <v>270</v>
      </c>
      <c r="FU7" s="45">
        <v>276</v>
      </c>
      <c r="FV7" s="45">
        <v>271</v>
      </c>
      <c r="FW7" s="45">
        <v>273</v>
      </c>
      <c r="FX7" s="45">
        <v>276</v>
      </c>
      <c r="FY7" s="45">
        <v>276</v>
      </c>
      <c r="FZ7" s="45">
        <v>268</v>
      </c>
      <c r="GA7" s="45">
        <v>264</v>
      </c>
      <c r="GB7" s="45">
        <v>262</v>
      </c>
      <c r="GC7" s="45">
        <v>266</v>
      </c>
      <c r="GD7" s="45">
        <v>266</v>
      </c>
      <c r="GE7" s="45">
        <v>255</v>
      </c>
      <c r="GF7" s="45">
        <v>250</v>
      </c>
      <c r="GG7" s="45">
        <v>255</v>
      </c>
      <c r="GH7" s="45">
        <v>261</v>
      </c>
      <c r="GI7" s="45">
        <v>259</v>
      </c>
      <c r="GJ7" s="45">
        <v>274</v>
      </c>
      <c r="GK7" s="45">
        <v>277</v>
      </c>
      <c r="GL7" s="45">
        <v>290</v>
      </c>
      <c r="GM7" s="45">
        <v>297</v>
      </c>
      <c r="GN7" s="45">
        <v>322</v>
      </c>
      <c r="GO7" s="45">
        <v>322</v>
      </c>
      <c r="GP7" s="45">
        <v>313</v>
      </c>
      <c r="GQ7" s="45">
        <v>305</v>
      </c>
      <c r="GR7" s="45">
        <v>297</v>
      </c>
      <c r="GS7" s="45">
        <v>275</v>
      </c>
      <c r="GT7" s="45">
        <v>274</v>
      </c>
      <c r="GU7" s="45">
        <v>275</v>
      </c>
      <c r="GV7" s="45">
        <v>272</v>
      </c>
      <c r="GW7" s="45">
        <v>270</v>
      </c>
      <c r="GX7" s="45">
        <v>270</v>
      </c>
      <c r="GY7" s="45">
        <v>281</v>
      </c>
      <c r="GZ7" s="45">
        <v>283</v>
      </c>
      <c r="HA7" s="45">
        <v>273</v>
      </c>
      <c r="HB7" s="45">
        <v>269</v>
      </c>
      <c r="HC7" s="45">
        <v>274</v>
      </c>
      <c r="HD7" s="45">
        <v>278</v>
      </c>
      <c r="HE7" s="45">
        <v>286</v>
      </c>
      <c r="HF7" s="45">
        <v>284</v>
      </c>
      <c r="HG7" s="45">
        <v>275</v>
      </c>
      <c r="HH7" s="45">
        <v>273</v>
      </c>
      <c r="HI7" s="45">
        <v>280</v>
      </c>
      <c r="HJ7" s="45">
        <v>273</v>
      </c>
      <c r="HK7" s="45">
        <v>272</v>
      </c>
      <c r="HL7" s="45">
        <v>275</v>
      </c>
      <c r="HM7" s="45">
        <v>269</v>
      </c>
      <c r="HN7" s="45">
        <v>260</v>
      </c>
      <c r="HO7" s="45">
        <v>261</v>
      </c>
      <c r="HP7" s="45">
        <v>262</v>
      </c>
      <c r="HQ7" s="45">
        <v>263</v>
      </c>
      <c r="HR7" s="45">
        <v>268</v>
      </c>
      <c r="HS7" s="45">
        <v>273</v>
      </c>
      <c r="HT7" s="45">
        <v>273</v>
      </c>
      <c r="HU7" s="45">
        <v>276</v>
      </c>
      <c r="HV7" s="45">
        <v>283</v>
      </c>
      <c r="HW7" s="45">
        <v>281</v>
      </c>
      <c r="HX7" s="45">
        <v>282</v>
      </c>
      <c r="HY7" s="45">
        <v>283</v>
      </c>
      <c r="HZ7" s="45">
        <v>281</v>
      </c>
      <c r="IA7" s="45">
        <v>278</v>
      </c>
      <c r="IB7" s="45">
        <v>277</v>
      </c>
      <c r="IC7" s="45">
        <v>275</v>
      </c>
      <c r="ID7" s="45">
        <v>277</v>
      </c>
      <c r="IE7" s="45">
        <v>277</v>
      </c>
      <c r="IF7" s="45">
        <v>278</v>
      </c>
      <c r="IG7" s="45">
        <v>280</v>
      </c>
      <c r="IH7" s="45">
        <v>287</v>
      </c>
      <c r="II7" s="45">
        <v>287</v>
      </c>
      <c r="IJ7" s="45">
        <v>288</v>
      </c>
      <c r="IK7" s="45">
        <v>292</v>
      </c>
      <c r="IL7" s="45">
        <v>301</v>
      </c>
      <c r="IM7" s="45">
        <v>309</v>
      </c>
      <c r="IN7" s="45">
        <v>307</v>
      </c>
      <c r="IO7" s="45">
        <v>312</v>
      </c>
      <c r="IP7" s="45">
        <v>332</v>
      </c>
      <c r="IQ7" s="45">
        <v>329</v>
      </c>
      <c r="IR7" s="45">
        <v>314</v>
      </c>
      <c r="IS7" s="45">
        <v>313</v>
      </c>
      <c r="IT7" s="45">
        <v>313</v>
      </c>
      <c r="IU7" s="45">
        <v>321</v>
      </c>
      <c r="IV7" s="45">
        <v>324</v>
      </c>
      <c r="IW7" s="45">
        <v>320</v>
      </c>
      <c r="IX7" s="45">
        <v>317</v>
      </c>
      <c r="IY7" s="45">
        <v>319</v>
      </c>
      <c r="IZ7" s="45">
        <v>319</v>
      </c>
      <c r="JA7" s="45">
        <v>320</v>
      </c>
      <c r="JB7" s="45">
        <v>309</v>
      </c>
      <c r="JC7" s="45">
        <v>311</v>
      </c>
      <c r="JD7" s="45">
        <v>315</v>
      </c>
      <c r="JE7" t="s">
        <v>2012</v>
      </c>
      <c r="JF7" s="45">
        <v>318</v>
      </c>
      <c r="JG7" s="45">
        <v>309</v>
      </c>
      <c r="JH7" s="45">
        <v>317</v>
      </c>
      <c r="JI7" s="45">
        <v>327</v>
      </c>
      <c r="JJ7" s="45">
        <v>337</v>
      </c>
      <c r="JK7" s="45">
        <v>338</v>
      </c>
      <c r="JL7" s="45">
        <v>347</v>
      </c>
      <c r="JM7" s="45">
        <v>360</v>
      </c>
      <c r="JN7" s="45">
        <v>358</v>
      </c>
      <c r="JO7" s="45">
        <v>380</v>
      </c>
      <c r="JP7" s="45">
        <v>380</v>
      </c>
      <c r="JQ7" s="45">
        <v>380</v>
      </c>
      <c r="JR7" s="45">
        <v>395</v>
      </c>
      <c r="JS7" s="45">
        <v>380</v>
      </c>
      <c r="JT7" s="45">
        <v>363</v>
      </c>
      <c r="JU7" s="45">
        <v>364</v>
      </c>
      <c r="JV7" s="45">
        <v>362</v>
      </c>
      <c r="JW7" s="45">
        <v>353</v>
      </c>
      <c r="JX7" s="45">
        <v>357</v>
      </c>
      <c r="JY7" s="45">
        <v>362</v>
      </c>
      <c r="JZ7" s="45">
        <v>365</v>
      </c>
      <c r="KA7" s="45">
        <v>378</v>
      </c>
      <c r="KB7" s="45">
        <v>374</v>
      </c>
      <c r="KC7" s="45">
        <v>370</v>
      </c>
      <c r="KD7" s="45">
        <v>366</v>
      </c>
      <c r="KE7" s="45">
        <v>389</v>
      </c>
      <c r="KF7" s="45">
        <v>391</v>
      </c>
      <c r="KG7" s="45">
        <v>390</v>
      </c>
      <c r="KH7" s="45">
        <v>402</v>
      </c>
      <c r="KI7" s="45">
        <v>387</v>
      </c>
      <c r="KJ7" s="45">
        <v>387</v>
      </c>
      <c r="KK7" s="45">
        <v>381</v>
      </c>
      <c r="KL7" s="45">
        <v>364</v>
      </c>
      <c r="KM7" s="45">
        <v>365</v>
      </c>
      <c r="KN7" s="45">
        <v>364</v>
      </c>
      <c r="KO7" s="45">
        <v>360</v>
      </c>
      <c r="KP7" s="45">
        <v>363</v>
      </c>
      <c r="KQ7" s="45">
        <v>359</v>
      </c>
      <c r="KR7" s="45">
        <v>360</v>
      </c>
      <c r="KS7" s="45">
        <v>352</v>
      </c>
      <c r="KT7" s="45">
        <v>353</v>
      </c>
      <c r="KU7" s="45">
        <v>336</v>
      </c>
      <c r="KV7" s="45">
        <v>336</v>
      </c>
      <c r="KW7" s="45">
        <v>333</v>
      </c>
      <c r="KX7" s="45">
        <v>325</v>
      </c>
      <c r="KY7" s="45">
        <v>325</v>
      </c>
      <c r="KZ7" s="45">
        <v>329</v>
      </c>
      <c r="LA7" s="45">
        <v>321</v>
      </c>
      <c r="LB7" s="45">
        <v>316</v>
      </c>
      <c r="LC7" s="45">
        <v>307</v>
      </c>
      <c r="LD7" s="45">
        <v>307</v>
      </c>
      <c r="LE7" s="45">
        <v>314</v>
      </c>
      <c r="LF7" s="45">
        <v>313</v>
      </c>
      <c r="LG7" s="45">
        <v>301</v>
      </c>
      <c r="LH7" s="45">
        <v>296</v>
      </c>
      <c r="LI7" s="45">
        <v>290</v>
      </c>
      <c r="LJ7" s="45">
        <v>289</v>
      </c>
      <c r="LK7" s="45">
        <v>299</v>
      </c>
      <c r="LL7" s="45">
        <v>303</v>
      </c>
      <c r="LM7" s="45">
        <v>303</v>
      </c>
      <c r="LN7" s="45">
        <v>307</v>
      </c>
      <c r="LO7" s="45">
        <v>315</v>
      </c>
      <c r="LP7" s="45">
        <v>308</v>
      </c>
      <c r="LQ7" s="45">
        <v>308</v>
      </c>
      <c r="LR7" s="45">
        <v>309</v>
      </c>
      <c r="LS7" s="45">
        <v>311</v>
      </c>
      <c r="LT7" s="45">
        <v>322</v>
      </c>
      <c r="LU7" s="45">
        <v>315</v>
      </c>
      <c r="LV7" s="45">
        <v>326</v>
      </c>
      <c r="LW7" s="45">
        <v>320</v>
      </c>
      <c r="LX7" s="45">
        <v>313</v>
      </c>
      <c r="LY7" s="45">
        <v>303</v>
      </c>
      <c r="LZ7" s="45">
        <v>295</v>
      </c>
      <c r="MA7" s="45">
        <v>287</v>
      </c>
      <c r="MB7" s="45">
        <v>293</v>
      </c>
      <c r="MC7" s="45">
        <v>292</v>
      </c>
      <c r="MD7" s="45">
        <v>281</v>
      </c>
      <c r="ME7" s="45">
        <v>269</v>
      </c>
      <c r="MF7" s="45">
        <v>273</v>
      </c>
      <c r="MG7" s="45">
        <v>279</v>
      </c>
      <c r="MH7" s="45">
        <v>280</v>
      </c>
      <c r="MI7" s="45">
        <v>278</v>
      </c>
      <c r="MJ7" s="45">
        <v>278</v>
      </c>
      <c r="MK7" s="45">
        <v>276</v>
      </c>
      <c r="ML7" s="45">
        <v>286</v>
      </c>
      <c r="MM7" s="45">
        <v>284</v>
      </c>
      <c r="MN7" s="45">
        <v>291</v>
      </c>
      <c r="MO7" s="45">
        <v>295</v>
      </c>
      <c r="MP7" s="45">
        <v>296</v>
      </c>
      <c r="MQ7" s="45">
        <v>295</v>
      </c>
      <c r="MR7" s="45">
        <v>294</v>
      </c>
      <c r="MS7" s="45">
        <v>292</v>
      </c>
      <c r="MT7" s="45">
        <v>292</v>
      </c>
      <c r="MU7" s="45">
        <v>291</v>
      </c>
      <c r="MV7" s="45">
        <v>297</v>
      </c>
      <c r="MW7" s="45">
        <v>292</v>
      </c>
      <c r="MX7" s="45">
        <v>293</v>
      </c>
      <c r="MY7" s="45">
        <v>289</v>
      </c>
      <c r="MZ7" s="45">
        <v>304</v>
      </c>
      <c r="NA7" s="45">
        <v>302</v>
      </c>
      <c r="NB7" s="45">
        <v>308</v>
      </c>
      <c r="NC7" s="45">
        <v>307</v>
      </c>
      <c r="ND7" s="45">
        <v>305</v>
      </c>
      <c r="NE7" s="45">
        <v>305</v>
      </c>
      <c r="NF7" s="45">
        <v>300</v>
      </c>
      <c r="NG7" s="45">
        <v>300</v>
      </c>
      <c r="NH7" s="45">
        <v>304</v>
      </c>
      <c r="NI7" s="45">
        <v>302</v>
      </c>
      <c r="NJ7" s="45">
        <v>301</v>
      </c>
      <c r="NK7" s="45">
        <v>301</v>
      </c>
      <c r="NL7" s="45">
        <v>295</v>
      </c>
      <c r="NM7" s="45">
        <v>293</v>
      </c>
      <c r="NN7" s="45">
        <v>290</v>
      </c>
      <c r="NO7" s="45">
        <v>293</v>
      </c>
      <c r="NP7" s="45">
        <v>301</v>
      </c>
      <c r="NQ7" s="45">
        <v>307</v>
      </c>
      <c r="NR7" s="45">
        <v>316</v>
      </c>
      <c r="NS7" s="45">
        <v>314</v>
      </c>
      <c r="NT7" s="45">
        <v>319</v>
      </c>
      <c r="NU7" s="45">
        <v>315</v>
      </c>
      <c r="NV7" s="45">
        <v>306</v>
      </c>
      <c r="NW7" s="45">
        <v>303</v>
      </c>
      <c r="NX7" s="45">
        <v>301</v>
      </c>
      <c r="NY7" s="45">
        <v>292</v>
      </c>
      <c r="NZ7" s="45">
        <v>309</v>
      </c>
      <c r="OA7" s="45">
        <v>322</v>
      </c>
      <c r="OB7" s="45">
        <v>314</v>
      </c>
      <c r="OC7" s="45">
        <v>297</v>
      </c>
      <c r="OD7" s="45">
        <v>293</v>
      </c>
      <c r="OE7" s="45">
        <v>286</v>
      </c>
      <c r="OF7" s="45">
        <v>286</v>
      </c>
      <c r="OG7" s="45">
        <v>287</v>
      </c>
      <c r="OH7" s="45">
        <v>287</v>
      </c>
      <c r="OI7" s="45">
        <v>286</v>
      </c>
      <c r="OJ7" s="45">
        <v>283</v>
      </c>
      <c r="OK7" s="45">
        <v>274</v>
      </c>
      <c r="OL7" s="45">
        <v>267</v>
      </c>
      <c r="OM7" s="45">
        <v>272</v>
      </c>
      <c r="ON7" s="45">
        <v>269</v>
      </c>
      <c r="OO7" s="45">
        <v>267</v>
      </c>
      <c r="OP7" s="45">
        <v>269</v>
      </c>
      <c r="OQ7" s="45">
        <v>268</v>
      </c>
      <c r="OR7" s="45">
        <v>262</v>
      </c>
      <c r="OS7" s="45">
        <v>267</v>
      </c>
      <c r="OT7" s="45">
        <v>267</v>
      </c>
      <c r="OU7" s="45">
        <v>270</v>
      </c>
      <c r="OV7" s="45">
        <v>277</v>
      </c>
      <c r="OW7" s="45">
        <v>284</v>
      </c>
      <c r="OX7" s="45">
        <v>290</v>
      </c>
      <c r="OY7" s="45">
        <v>294</v>
      </c>
      <c r="OZ7" s="45">
        <v>290</v>
      </c>
      <c r="PA7" s="45">
        <v>289</v>
      </c>
      <c r="PB7" s="45">
        <v>289</v>
      </c>
      <c r="PC7" s="45">
        <v>279</v>
      </c>
      <c r="PD7" s="45">
        <v>270</v>
      </c>
      <c r="PE7" s="45">
        <v>268</v>
      </c>
      <c r="PF7" s="45">
        <v>271</v>
      </c>
      <c r="PG7" s="45">
        <v>269</v>
      </c>
      <c r="PH7" s="45">
        <v>264</v>
      </c>
      <c r="PI7" s="45">
        <v>263</v>
      </c>
      <c r="PJ7" s="45">
        <v>259</v>
      </c>
      <c r="PK7" s="45">
        <v>258</v>
      </c>
      <c r="PL7" s="45">
        <v>260</v>
      </c>
      <c r="PM7" s="45">
        <v>256</v>
      </c>
      <c r="PN7" s="45">
        <v>255</v>
      </c>
      <c r="PO7" s="45">
        <v>262</v>
      </c>
      <c r="PP7" s="45">
        <v>260</v>
      </c>
      <c r="PQ7" s="45">
        <v>260</v>
      </c>
      <c r="PR7" s="45">
        <v>264</v>
      </c>
      <c r="PS7" s="45">
        <v>256</v>
      </c>
      <c r="PT7" s="45">
        <v>260</v>
      </c>
      <c r="PU7" s="45">
        <v>259</v>
      </c>
      <c r="PV7" s="45">
        <v>258</v>
      </c>
      <c r="PW7" s="45">
        <v>262</v>
      </c>
      <c r="PX7" s="45">
        <v>259</v>
      </c>
      <c r="PY7" s="45">
        <v>259</v>
      </c>
      <c r="PZ7" s="45">
        <v>259</v>
      </c>
      <c r="QA7" s="45">
        <v>254</v>
      </c>
      <c r="QB7" s="45">
        <v>251</v>
      </c>
      <c r="QC7" s="45">
        <v>260</v>
      </c>
      <c r="QD7" s="45">
        <v>263</v>
      </c>
      <c r="QE7" s="45">
        <v>268</v>
      </c>
      <c r="QF7" s="45">
        <v>279</v>
      </c>
      <c r="QG7" s="45">
        <v>275</v>
      </c>
      <c r="QH7" s="45">
        <v>287</v>
      </c>
      <c r="QI7" s="45">
        <v>284</v>
      </c>
      <c r="QJ7" s="45">
        <v>284</v>
      </c>
      <c r="QK7" s="45">
        <v>278</v>
      </c>
      <c r="QL7" s="45">
        <v>275</v>
      </c>
      <c r="QM7" s="45">
        <v>289</v>
      </c>
      <c r="QN7" s="45">
        <v>301</v>
      </c>
      <c r="QO7" s="45">
        <v>297</v>
      </c>
      <c r="QP7" s="45">
        <v>289</v>
      </c>
      <c r="QQ7" s="45">
        <v>293</v>
      </c>
      <c r="QR7" s="45">
        <v>294</v>
      </c>
      <c r="QS7" s="45">
        <v>290</v>
      </c>
      <c r="QT7" s="45">
        <v>283</v>
      </c>
      <c r="QU7" s="45">
        <v>279</v>
      </c>
      <c r="QV7" s="45">
        <v>277</v>
      </c>
      <c r="QW7" s="45">
        <v>275</v>
      </c>
      <c r="QX7" s="45">
        <v>275</v>
      </c>
      <c r="QY7" s="45">
        <v>271</v>
      </c>
      <c r="QZ7" s="45">
        <v>268</v>
      </c>
      <c r="RA7" s="45">
        <v>267</v>
      </c>
      <c r="RB7" s="45">
        <v>265</v>
      </c>
      <c r="RC7" s="45">
        <v>269</v>
      </c>
      <c r="RD7" s="45">
        <v>268</v>
      </c>
      <c r="RE7" s="45">
        <v>263</v>
      </c>
      <c r="RF7" s="45">
        <v>261</v>
      </c>
      <c r="RG7" s="45">
        <v>262</v>
      </c>
      <c r="RH7" s="45">
        <v>261</v>
      </c>
      <c r="RI7" s="45">
        <v>266</v>
      </c>
      <c r="RJ7" s="45">
        <v>270</v>
      </c>
      <c r="RK7" s="45">
        <v>274</v>
      </c>
      <c r="RL7" s="45">
        <v>279</v>
      </c>
      <c r="RM7" s="45">
        <v>293</v>
      </c>
      <c r="RN7" s="45">
        <v>300</v>
      </c>
      <c r="RO7" s="45">
        <v>302</v>
      </c>
      <c r="RP7" s="45">
        <v>294</v>
      </c>
      <c r="RQ7" s="45">
        <v>296</v>
      </c>
      <c r="RR7" s="45">
        <v>279</v>
      </c>
      <c r="RS7" s="45">
        <v>271</v>
      </c>
      <c r="RT7" s="45">
        <v>288</v>
      </c>
      <c r="RU7" s="45">
        <v>322</v>
      </c>
      <c r="RV7" s="45">
        <v>322</v>
      </c>
      <c r="RW7" s="45">
        <v>342</v>
      </c>
      <c r="RX7" s="45">
        <v>319</v>
      </c>
      <c r="RY7" s="45">
        <v>325</v>
      </c>
      <c r="RZ7" s="45">
        <v>327</v>
      </c>
      <c r="SA7" s="45">
        <v>336</v>
      </c>
      <c r="SB7" s="45">
        <v>335</v>
      </c>
      <c r="SC7" s="45">
        <v>332</v>
      </c>
      <c r="SD7" s="45">
        <v>335</v>
      </c>
      <c r="SE7" s="45">
        <v>335</v>
      </c>
      <c r="SF7" s="45">
        <v>336</v>
      </c>
      <c r="SG7" s="45">
        <v>333</v>
      </c>
      <c r="SH7" s="45">
        <v>336</v>
      </c>
      <c r="SI7" s="45">
        <v>330</v>
      </c>
      <c r="SJ7" s="45">
        <v>330</v>
      </c>
      <c r="SK7" s="45">
        <v>329</v>
      </c>
      <c r="SL7" s="45">
        <v>317</v>
      </c>
      <c r="SM7" s="45">
        <v>313</v>
      </c>
      <c r="SN7" s="45">
        <v>307</v>
      </c>
      <c r="SO7" s="45">
        <v>307</v>
      </c>
      <c r="SP7" s="45">
        <v>305</v>
      </c>
      <c r="SQ7" s="45">
        <v>307</v>
      </c>
      <c r="SR7" s="45">
        <v>304</v>
      </c>
      <c r="SS7" s="45">
        <v>299</v>
      </c>
      <c r="ST7" s="45">
        <v>300</v>
      </c>
      <c r="SU7" s="45">
        <v>292</v>
      </c>
      <c r="SV7" s="45">
        <v>296</v>
      </c>
      <c r="SW7" s="45">
        <v>291</v>
      </c>
      <c r="SX7" s="45">
        <v>288</v>
      </c>
      <c r="SY7" s="45">
        <v>293</v>
      </c>
      <c r="SZ7" s="45">
        <v>292</v>
      </c>
      <c r="TA7" s="45">
        <v>292</v>
      </c>
      <c r="TB7" s="45">
        <v>288</v>
      </c>
      <c r="TC7" s="45">
        <v>293</v>
      </c>
      <c r="TD7" s="45">
        <v>292</v>
      </c>
      <c r="TE7" s="45">
        <v>296</v>
      </c>
      <c r="TF7" s="45">
        <v>296</v>
      </c>
      <c r="TG7" s="45">
        <v>296</v>
      </c>
      <c r="TH7" s="45">
        <v>300</v>
      </c>
      <c r="TI7" s="45">
        <v>307</v>
      </c>
      <c r="TJ7" s="45">
        <v>302</v>
      </c>
      <c r="TK7" s="45">
        <v>303</v>
      </c>
      <c r="TL7" s="45">
        <v>311</v>
      </c>
      <c r="TM7" s="45">
        <v>320</v>
      </c>
      <c r="TN7" s="45">
        <v>312</v>
      </c>
      <c r="TO7" s="45">
        <v>307</v>
      </c>
      <c r="TP7" s="45">
        <v>307</v>
      </c>
      <c r="TQ7" s="45">
        <v>304</v>
      </c>
      <c r="TR7" s="45">
        <v>304</v>
      </c>
      <c r="TS7" s="45">
        <v>313</v>
      </c>
      <c r="TT7" s="45">
        <v>312</v>
      </c>
      <c r="TU7" s="45">
        <v>314</v>
      </c>
      <c r="TV7" s="45">
        <v>309</v>
      </c>
      <c r="TW7" s="45">
        <v>301</v>
      </c>
      <c r="TX7" s="45">
        <v>297</v>
      </c>
      <c r="TY7" s="45">
        <v>294</v>
      </c>
      <c r="TZ7" s="45">
        <v>295</v>
      </c>
      <c r="UA7" s="45">
        <v>296</v>
      </c>
      <c r="UB7" s="45">
        <v>293</v>
      </c>
      <c r="UC7" s="45">
        <v>284</v>
      </c>
      <c r="UD7" s="45">
        <v>279</v>
      </c>
      <c r="UE7" s="45">
        <v>284</v>
      </c>
      <c r="UF7" s="45">
        <v>290</v>
      </c>
      <c r="UG7" s="45">
        <v>290</v>
      </c>
      <c r="UH7" s="45">
        <v>284</v>
      </c>
      <c r="UI7" s="45">
        <v>281</v>
      </c>
      <c r="UJ7" s="45">
        <v>278</v>
      </c>
      <c r="UK7" s="45">
        <v>277</v>
      </c>
      <c r="UL7" s="45">
        <v>283</v>
      </c>
      <c r="UM7" s="45">
        <v>288</v>
      </c>
      <c r="UN7" s="45">
        <v>290</v>
      </c>
      <c r="UO7" s="45">
        <v>290</v>
      </c>
      <c r="UP7" s="45">
        <v>283</v>
      </c>
      <c r="UQ7" s="45">
        <v>277</v>
      </c>
      <c r="UR7" s="45">
        <v>274</v>
      </c>
      <c r="US7" s="45">
        <v>275</v>
      </c>
      <c r="UT7" s="45">
        <v>272</v>
      </c>
      <c r="UU7" s="45">
        <v>275</v>
      </c>
      <c r="UV7" s="45">
        <v>268</v>
      </c>
      <c r="UW7" s="45">
        <v>266</v>
      </c>
      <c r="UX7" s="45">
        <v>260</v>
      </c>
      <c r="UY7" s="45">
        <v>258</v>
      </c>
      <c r="UZ7" s="45">
        <v>256</v>
      </c>
      <c r="VA7" s="45">
        <v>262</v>
      </c>
      <c r="VB7" s="45">
        <v>269</v>
      </c>
      <c r="VC7" s="45">
        <v>267</v>
      </c>
      <c r="VD7" s="45">
        <v>269</v>
      </c>
      <c r="VE7" s="45">
        <v>276</v>
      </c>
      <c r="VF7" s="45">
        <v>273</v>
      </c>
      <c r="VG7" s="45">
        <v>265</v>
      </c>
      <c r="VH7" s="45">
        <v>265</v>
      </c>
      <c r="VI7" s="45">
        <v>266</v>
      </c>
      <c r="VJ7" s="45">
        <v>268</v>
      </c>
      <c r="VK7" s="45">
        <v>271</v>
      </c>
      <c r="VL7" s="45">
        <v>266</v>
      </c>
      <c r="VM7" s="45">
        <v>260</v>
      </c>
      <c r="VN7" s="45">
        <v>258</v>
      </c>
      <c r="VO7" s="45">
        <v>251</v>
      </c>
      <c r="VP7" s="45">
        <v>250</v>
      </c>
      <c r="VQ7" s="45">
        <v>251</v>
      </c>
      <c r="VR7" s="45">
        <v>255</v>
      </c>
      <c r="VS7" s="45">
        <v>260</v>
      </c>
      <c r="VT7" s="45">
        <v>259</v>
      </c>
      <c r="VU7" s="45">
        <v>259</v>
      </c>
      <c r="VV7" s="45">
        <v>260</v>
      </c>
      <c r="VW7" s="45">
        <v>258</v>
      </c>
      <c r="VX7" s="45">
        <v>259</v>
      </c>
      <c r="VY7" s="45">
        <v>263</v>
      </c>
      <c r="VZ7" s="45">
        <v>261</v>
      </c>
      <c r="WA7" s="45">
        <v>259</v>
      </c>
      <c r="WB7" s="45">
        <v>259</v>
      </c>
      <c r="WC7" s="45">
        <v>258</v>
      </c>
      <c r="WD7" s="45">
        <v>265</v>
      </c>
      <c r="WE7" s="45">
        <v>262</v>
      </c>
      <c r="WF7" s="45">
        <v>263</v>
      </c>
      <c r="WG7" s="45">
        <v>260</v>
      </c>
      <c r="WH7" s="45">
        <v>255</v>
      </c>
      <c r="WI7" s="45">
        <v>254</v>
      </c>
      <c r="WJ7" s="45">
        <v>260</v>
      </c>
      <c r="WK7" s="45">
        <v>260</v>
      </c>
      <c r="WL7" s="45">
        <v>254</v>
      </c>
      <c r="WM7" s="45">
        <v>251</v>
      </c>
      <c r="WN7" s="45">
        <v>251</v>
      </c>
      <c r="WO7" s="45">
        <v>247</v>
      </c>
      <c r="WP7" s="45">
        <v>250</v>
      </c>
      <c r="WQ7" s="45">
        <v>249</v>
      </c>
      <c r="WR7" s="45">
        <v>247</v>
      </c>
      <c r="WS7" s="45">
        <v>247</v>
      </c>
      <c r="WT7" s="45">
        <v>243</v>
      </c>
      <c r="WU7" s="45">
        <v>243</v>
      </c>
      <c r="WV7" s="45">
        <v>244</v>
      </c>
      <c r="WW7" s="45">
        <v>241</v>
      </c>
      <c r="WX7" s="45">
        <v>241</v>
      </c>
      <c r="WY7" s="45">
        <v>250</v>
      </c>
      <c r="WZ7" s="45">
        <v>252</v>
      </c>
      <c r="XA7" s="45">
        <v>251</v>
      </c>
      <c r="XB7" s="45">
        <v>250</v>
      </c>
      <c r="XC7" s="45">
        <v>246</v>
      </c>
      <c r="XD7" s="45">
        <v>246</v>
      </c>
      <c r="XE7" s="45">
        <v>247</v>
      </c>
      <c r="XF7" s="45">
        <v>247</v>
      </c>
      <c r="XG7" s="45">
        <v>247</v>
      </c>
      <c r="XH7" s="45">
        <v>251</v>
      </c>
      <c r="XI7" s="45">
        <v>255</v>
      </c>
      <c r="XJ7" s="45">
        <v>256</v>
      </c>
      <c r="XK7" s="45">
        <v>260</v>
      </c>
      <c r="XL7" s="45">
        <v>249</v>
      </c>
      <c r="XM7" s="45">
        <v>247</v>
      </c>
      <c r="XN7" s="45">
        <v>243</v>
      </c>
      <c r="XO7" s="45">
        <v>244</v>
      </c>
      <c r="XP7" s="45">
        <v>243</v>
      </c>
      <c r="XQ7" s="45">
        <v>243</v>
      </c>
      <c r="XR7" s="45">
        <v>243</v>
      </c>
      <c r="XS7" s="45">
        <v>244</v>
      </c>
      <c r="XT7" s="45">
        <v>247</v>
      </c>
      <c r="XU7" s="45">
        <v>248</v>
      </c>
      <c r="XV7" s="45">
        <v>247</v>
      </c>
      <c r="XW7" s="45">
        <v>258</v>
      </c>
      <c r="XX7" s="45">
        <v>263</v>
      </c>
      <c r="XY7" s="45">
        <v>262</v>
      </c>
      <c r="XZ7" s="45">
        <v>261</v>
      </c>
      <c r="YA7" s="45">
        <v>258</v>
      </c>
      <c r="YB7" s="45">
        <v>255</v>
      </c>
      <c r="YC7" s="45">
        <v>255</v>
      </c>
      <c r="YD7" s="45">
        <v>258</v>
      </c>
      <c r="YE7" s="45">
        <v>255</v>
      </c>
      <c r="YF7" s="45">
        <v>252</v>
      </c>
      <c r="YG7" s="45">
        <v>252</v>
      </c>
      <c r="YH7" s="45">
        <v>256</v>
      </c>
      <c r="YI7" s="45">
        <v>258</v>
      </c>
      <c r="YJ7" s="45">
        <v>254</v>
      </c>
      <c r="YK7" s="45">
        <v>251</v>
      </c>
      <c r="YL7" s="45">
        <v>254</v>
      </c>
      <c r="YM7" s="45">
        <v>253</v>
      </c>
      <c r="YN7" s="45">
        <v>253</v>
      </c>
      <c r="YO7" s="45">
        <v>252</v>
      </c>
      <c r="YP7" s="45">
        <v>251</v>
      </c>
      <c r="YQ7" s="45">
        <v>250</v>
      </c>
      <c r="YR7" s="45">
        <v>247</v>
      </c>
      <c r="YS7" s="45">
        <v>243</v>
      </c>
      <c r="YT7" s="45">
        <v>244</v>
      </c>
      <c r="YU7" s="45">
        <v>246</v>
      </c>
      <c r="YV7" s="45">
        <v>243</v>
      </c>
      <c r="YW7" s="45">
        <v>242</v>
      </c>
      <c r="YX7" s="45">
        <v>237</v>
      </c>
      <c r="YY7" s="45">
        <v>239</v>
      </c>
      <c r="YZ7" s="45">
        <v>237</v>
      </c>
      <c r="ZA7" s="45">
        <v>236</v>
      </c>
      <c r="ZB7" s="45">
        <v>238</v>
      </c>
      <c r="ZC7" s="45">
        <v>240</v>
      </c>
      <c r="ZD7" s="45">
        <v>240</v>
      </c>
      <c r="ZE7" s="45">
        <v>242</v>
      </c>
      <c r="ZF7" s="45">
        <v>239</v>
      </c>
      <c r="ZG7" s="45">
        <v>246</v>
      </c>
      <c r="ZH7" s="45">
        <v>254</v>
      </c>
      <c r="ZI7" s="45">
        <v>254</v>
      </c>
      <c r="ZJ7" s="45">
        <v>249</v>
      </c>
      <c r="ZK7" s="45">
        <v>244</v>
      </c>
      <c r="ZL7" s="45">
        <v>245</v>
      </c>
      <c r="ZM7" s="45">
        <v>249</v>
      </c>
      <c r="ZN7" s="45">
        <v>247</v>
      </c>
      <c r="ZO7" s="45">
        <v>247</v>
      </c>
      <c r="ZP7" s="45">
        <v>245</v>
      </c>
      <c r="ZQ7" s="45">
        <v>248</v>
      </c>
      <c r="ZR7" s="45">
        <v>243</v>
      </c>
      <c r="ZS7" s="45">
        <v>241</v>
      </c>
      <c r="ZT7" s="45">
        <v>242</v>
      </c>
      <c r="ZU7" s="45">
        <v>242</v>
      </c>
      <c r="ZV7" s="45">
        <v>239</v>
      </c>
      <c r="ZW7" s="45">
        <v>244</v>
      </c>
      <c r="ZX7" s="45">
        <v>241</v>
      </c>
      <c r="ZY7" s="45">
        <v>241</v>
      </c>
      <c r="ZZ7" s="45">
        <v>246</v>
      </c>
      <c r="AAA7" s="45">
        <v>246</v>
      </c>
      <c r="AAB7" s="45">
        <v>246</v>
      </c>
      <c r="AAC7" s="45">
        <v>246</v>
      </c>
      <c r="AAD7" s="45">
        <v>242</v>
      </c>
      <c r="AAE7" s="45">
        <v>242</v>
      </c>
      <c r="AAF7" s="45">
        <v>238</v>
      </c>
      <c r="AAG7" s="45">
        <v>240</v>
      </c>
      <c r="AAH7" s="45">
        <v>240</v>
      </c>
      <c r="AAI7" s="45">
        <v>239</v>
      </c>
      <c r="AAJ7" s="45">
        <v>240</v>
      </c>
      <c r="AAK7" s="45">
        <v>240</v>
      </c>
      <c r="AAL7" s="45">
        <v>243</v>
      </c>
      <c r="AAM7" s="45">
        <v>241</v>
      </c>
      <c r="AAN7" s="45">
        <v>244</v>
      </c>
      <c r="AAO7" s="45">
        <v>241</v>
      </c>
      <c r="AAP7" s="45">
        <v>240</v>
      </c>
      <c r="AAQ7" s="45">
        <v>237</v>
      </c>
      <c r="AAR7" s="45">
        <v>233</v>
      </c>
      <c r="AAS7" s="45">
        <v>233</v>
      </c>
      <c r="AAT7" s="45">
        <v>232</v>
      </c>
      <c r="AAU7" s="45">
        <v>232</v>
      </c>
      <c r="AAV7" s="45">
        <v>232</v>
      </c>
      <c r="AAW7" s="45">
        <v>237</v>
      </c>
      <c r="AAX7" s="45">
        <v>237</v>
      </c>
      <c r="AAY7" s="45">
        <v>241</v>
      </c>
      <c r="AAZ7" s="45">
        <v>244</v>
      </c>
      <c r="ABA7" s="45">
        <v>247</v>
      </c>
      <c r="ABB7" s="45">
        <v>254</v>
      </c>
      <c r="ABC7" s="45">
        <v>252</v>
      </c>
      <c r="ABD7" s="45">
        <v>247</v>
      </c>
      <c r="ABE7" s="45">
        <v>243</v>
      </c>
      <c r="ABF7" s="45">
        <v>244</v>
      </c>
      <c r="ABG7" s="45">
        <v>241</v>
      </c>
      <c r="ABH7" s="45">
        <v>243</v>
      </c>
      <c r="ABI7" s="45">
        <v>245</v>
      </c>
      <c r="ABJ7" s="45">
        <v>245</v>
      </c>
      <c r="ABK7" s="45">
        <v>245</v>
      </c>
      <c r="ABL7" s="45">
        <v>246</v>
      </c>
      <c r="ABM7" s="45">
        <v>247</v>
      </c>
      <c r="ABN7" s="45">
        <v>247</v>
      </c>
      <c r="ABO7" s="45">
        <v>248</v>
      </c>
      <c r="ABP7" s="45">
        <v>248</v>
      </c>
      <c r="ABQ7" s="45">
        <v>247</v>
      </c>
      <c r="ABR7" s="45">
        <v>248</v>
      </c>
      <c r="ABS7" s="45">
        <v>251</v>
      </c>
      <c r="ABT7" s="45">
        <v>251</v>
      </c>
      <c r="ABU7" s="45">
        <v>252</v>
      </c>
      <c r="ABV7" s="45">
        <v>249</v>
      </c>
      <c r="ABW7" s="45">
        <v>249</v>
      </c>
      <c r="ABX7" s="45">
        <v>250</v>
      </c>
      <c r="ABY7" s="45">
        <v>256</v>
      </c>
      <c r="ABZ7" s="45">
        <v>249</v>
      </c>
      <c r="ACA7" s="45">
        <v>247</v>
      </c>
      <c r="ACB7" s="45">
        <v>246</v>
      </c>
      <c r="ACC7" s="45">
        <v>243</v>
      </c>
      <c r="ACD7" s="45">
        <v>241</v>
      </c>
      <c r="ACE7" s="45">
        <v>241</v>
      </c>
      <c r="ACF7" s="45">
        <v>240</v>
      </c>
      <c r="ACG7" s="45">
        <v>236</v>
      </c>
      <c r="ACH7" s="45">
        <v>232</v>
      </c>
      <c r="ACI7" s="45">
        <v>232</v>
      </c>
      <c r="ACJ7" s="45">
        <v>232</v>
      </c>
      <c r="ACK7" s="45">
        <v>236</v>
      </c>
      <c r="ACL7" s="45">
        <v>235</v>
      </c>
      <c r="ACM7" s="45">
        <v>236</v>
      </c>
      <c r="ACN7" s="45">
        <v>242</v>
      </c>
      <c r="ACO7" s="45">
        <v>242</v>
      </c>
      <c r="ACP7" s="45">
        <v>243</v>
      </c>
      <c r="ACQ7" s="45">
        <v>246</v>
      </c>
      <c r="ACR7" s="45">
        <v>247</v>
      </c>
      <c r="ACS7" s="45">
        <v>248</v>
      </c>
      <c r="ACT7" s="45">
        <v>248</v>
      </c>
      <c r="ACU7" s="45">
        <v>247</v>
      </c>
      <c r="ACV7" s="45">
        <v>241</v>
      </c>
      <c r="ACW7" s="45">
        <v>237</v>
      </c>
      <c r="ACX7" s="45">
        <v>235</v>
      </c>
      <c r="ACY7" s="45">
        <v>240</v>
      </c>
      <c r="ACZ7" s="45">
        <v>240</v>
      </c>
      <c r="ADA7" s="45">
        <v>240</v>
      </c>
      <c r="ADB7" s="45">
        <v>241</v>
      </c>
      <c r="ADC7" s="45">
        <v>245</v>
      </c>
      <c r="ADD7" s="45">
        <v>243</v>
      </c>
      <c r="ADE7" s="45">
        <v>245</v>
      </c>
      <c r="ADF7" s="45">
        <v>245</v>
      </c>
      <c r="ADG7" s="45">
        <v>239</v>
      </c>
      <c r="ADH7" s="45">
        <v>238</v>
      </c>
      <c r="ADI7" s="45">
        <v>238</v>
      </c>
      <c r="ADJ7" s="45">
        <v>236</v>
      </c>
      <c r="ADK7" s="45">
        <v>235</v>
      </c>
      <c r="ADL7" s="45">
        <v>234</v>
      </c>
      <c r="ADM7" s="45">
        <v>237</v>
      </c>
      <c r="ADN7" s="45">
        <v>237</v>
      </c>
      <c r="ADO7" s="45">
        <v>240</v>
      </c>
      <c r="ADP7" s="45">
        <v>240</v>
      </c>
      <c r="ADQ7" s="45">
        <v>238</v>
      </c>
      <c r="ADR7" s="45">
        <v>237</v>
      </c>
      <c r="ADS7" s="45">
        <v>234</v>
      </c>
      <c r="ADT7" s="45">
        <v>236</v>
      </c>
      <c r="ADU7" s="45">
        <v>235</v>
      </c>
      <c r="ADV7" s="45">
        <v>235</v>
      </c>
      <c r="ADW7" s="45">
        <v>233</v>
      </c>
      <c r="ADX7" s="45">
        <v>234</v>
      </c>
      <c r="ADY7" s="45">
        <v>230</v>
      </c>
      <c r="ADZ7" s="45">
        <v>229</v>
      </c>
      <c r="AEA7" s="45">
        <v>227</v>
      </c>
      <c r="AEB7" s="45">
        <v>223</v>
      </c>
      <c r="AEC7" s="45">
        <v>220</v>
      </c>
      <c r="AED7" s="45">
        <v>219</v>
      </c>
      <c r="AEE7" s="45">
        <v>232</v>
      </c>
      <c r="AEF7" s="45">
        <v>228</v>
      </c>
      <c r="AEG7" s="45">
        <v>222</v>
      </c>
      <c r="AEH7" s="45">
        <v>232</v>
      </c>
      <c r="AEI7" s="45">
        <v>247</v>
      </c>
      <c r="AEJ7" s="45">
        <v>241</v>
      </c>
      <c r="AEK7" s="45">
        <v>246</v>
      </c>
      <c r="AEL7" s="45">
        <v>243</v>
      </c>
      <c r="AEM7" s="45">
        <v>235</v>
      </c>
      <c r="AEN7" s="45">
        <v>230</v>
      </c>
      <c r="AEO7" s="45">
        <v>230</v>
      </c>
      <c r="AEP7" s="45">
        <v>233</v>
      </c>
      <c r="AEQ7" s="45">
        <v>230</v>
      </c>
      <c r="AER7" s="45">
        <v>235</v>
      </c>
      <c r="AES7" s="45">
        <v>237</v>
      </c>
      <c r="AET7" s="45">
        <v>232</v>
      </c>
      <c r="AEU7" s="45">
        <v>229</v>
      </c>
      <c r="AEV7" s="45">
        <v>238</v>
      </c>
      <c r="AEW7" s="45">
        <v>245</v>
      </c>
      <c r="AEX7" s="45">
        <v>241</v>
      </c>
      <c r="AEY7" s="45">
        <v>237</v>
      </c>
      <c r="AEZ7" s="45">
        <v>236</v>
      </c>
      <c r="AFA7" s="45">
        <v>239</v>
      </c>
      <c r="AFB7" s="45">
        <v>240</v>
      </c>
      <c r="AFC7" s="45">
        <v>237</v>
      </c>
      <c r="AFD7" s="45">
        <v>239</v>
      </c>
      <c r="AFE7" s="45">
        <v>243</v>
      </c>
      <c r="AFF7" s="45">
        <v>244</v>
      </c>
      <c r="AFG7" s="45">
        <v>245</v>
      </c>
      <c r="AFH7" s="45">
        <v>244</v>
      </c>
      <c r="AFI7" s="45">
        <v>249</v>
      </c>
      <c r="AFJ7" s="45">
        <v>247</v>
      </c>
      <c r="AFK7" s="45">
        <v>246</v>
      </c>
      <c r="AFL7" s="45">
        <v>252</v>
      </c>
      <c r="AFM7" s="45">
        <v>258</v>
      </c>
      <c r="AFN7" s="45">
        <v>254</v>
      </c>
      <c r="AFO7" s="45">
        <v>254</v>
      </c>
      <c r="AFP7" s="45">
        <v>254</v>
      </c>
      <c r="AFQ7" s="45">
        <v>252</v>
      </c>
      <c r="AFR7" s="45">
        <v>252</v>
      </c>
      <c r="AFS7" s="45">
        <v>255</v>
      </c>
      <c r="AFT7" s="45">
        <v>248</v>
      </c>
      <c r="AFU7" s="45">
        <v>246</v>
      </c>
      <c r="AFV7" s="45">
        <v>238</v>
      </c>
      <c r="AFW7" s="45">
        <v>243</v>
      </c>
      <c r="AFX7" s="45">
        <v>243</v>
      </c>
      <c r="AFY7" s="45">
        <v>240</v>
      </c>
      <c r="AFZ7" s="45">
        <v>239</v>
      </c>
      <c r="AGA7" s="45">
        <v>235</v>
      </c>
      <c r="AGB7" s="45">
        <v>237</v>
      </c>
      <c r="AGC7" s="45">
        <v>238</v>
      </c>
      <c r="AGD7" s="45">
        <v>241</v>
      </c>
      <c r="AGE7" s="45">
        <v>239</v>
      </c>
      <c r="AGF7" s="45">
        <v>244</v>
      </c>
      <c r="AGG7" s="45">
        <v>245</v>
      </c>
      <c r="AGH7" s="45">
        <v>248</v>
      </c>
      <c r="AGI7" s="45">
        <v>248</v>
      </c>
      <c r="AGJ7" s="45">
        <v>251</v>
      </c>
      <c r="AGK7" s="45">
        <v>254</v>
      </c>
      <c r="AGL7" s="45">
        <v>258</v>
      </c>
      <c r="AGM7" s="45">
        <v>263</v>
      </c>
      <c r="AGN7" s="45">
        <v>264</v>
      </c>
      <c r="AGO7" s="45">
        <v>269</v>
      </c>
      <c r="AGP7" s="45">
        <v>277</v>
      </c>
      <c r="AGQ7" s="45">
        <v>272</v>
      </c>
      <c r="AGR7" s="45">
        <v>269</v>
      </c>
      <c r="AGS7" s="45">
        <v>274</v>
      </c>
      <c r="AGT7" s="45">
        <v>270</v>
      </c>
      <c r="AGU7" s="45">
        <v>260</v>
      </c>
      <c r="AGV7" s="45">
        <v>260</v>
      </c>
      <c r="AGW7" s="45">
        <v>258</v>
      </c>
      <c r="AGX7" s="45">
        <v>262</v>
      </c>
      <c r="AGY7" s="45">
        <v>260</v>
      </c>
      <c r="AGZ7" s="45">
        <v>263</v>
      </c>
      <c r="AHA7" s="45">
        <v>271</v>
      </c>
      <c r="AHB7" s="45">
        <v>272</v>
      </c>
      <c r="AHC7" s="45">
        <v>265</v>
      </c>
      <c r="AHD7" s="45">
        <v>267</v>
      </c>
      <c r="AHE7" s="45">
        <v>265</v>
      </c>
      <c r="AHF7" s="45">
        <v>265</v>
      </c>
      <c r="AHG7" s="45">
        <v>265</v>
      </c>
      <c r="AHH7" s="45">
        <v>282</v>
      </c>
      <c r="AHI7" s="45">
        <v>278</v>
      </c>
      <c r="AHJ7" s="45">
        <v>288</v>
      </c>
      <c r="AHK7" s="45">
        <v>285</v>
      </c>
      <c r="AHL7" s="45">
        <v>281</v>
      </c>
      <c r="AHM7" s="45">
        <v>291</v>
      </c>
      <c r="AHN7" s="45">
        <v>289</v>
      </c>
      <c r="AHO7" s="45">
        <v>300</v>
      </c>
      <c r="AHP7" s="45">
        <v>302</v>
      </c>
      <c r="AHQ7" s="45">
        <v>306</v>
      </c>
      <c r="AHR7" s="45">
        <v>307</v>
      </c>
      <c r="AHS7" s="45">
        <v>304</v>
      </c>
      <c r="AHT7" s="45">
        <v>303</v>
      </c>
      <c r="AHU7" s="45">
        <v>299</v>
      </c>
      <c r="AHV7" s="45">
        <v>301</v>
      </c>
      <c r="AHW7" s="45">
        <v>302</v>
      </c>
      <c r="AHX7" s="45">
        <v>292</v>
      </c>
      <c r="AHY7" s="45">
        <v>286</v>
      </c>
      <c r="AHZ7" s="45">
        <v>279</v>
      </c>
      <c r="AIA7" s="45">
        <v>284</v>
      </c>
      <c r="AIB7" s="45">
        <v>283</v>
      </c>
      <c r="AIC7" s="45">
        <v>288</v>
      </c>
      <c r="AID7" s="45">
        <v>283</v>
      </c>
      <c r="AIE7" s="45">
        <v>281</v>
      </c>
      <c r="AIF7" s="45">
        <v>289</v>
      </c>
      <c r="AIG7" s="45">
        <v>282</v>
      </c>
      <c r="AIH7" s="45">
        <v>282</v>
      </c>
      <c r="AII7" s="45">
        <v>278</v>
      </c>
      <c r="AIJ7" s="45">
        <v>272</v>
      </c>
      <c r="AIK7" s="45">
        <v>268</v>
      </c>
      <c r="AIL7" s="45">
        <v>267</v>
      </c>
      <c r="AIM7" s="45">
        <v>272</v>
      </c>
      <c r="AIN7" s="45">
        <v>269</v>
      </c>
      <c r="AIO7" s="45">
        <v>267</v>
      </c>
      <c r="AIP7" s="45">
        <v>263</v>
      </c>
      <c r="AIQ7" s="45">
        <v>265</v>
      </c>
      <c r="AIR7" s="45">
        <v>262</v>
      </c>
      <c r="AIS7" s="45">
        <v>267</v>
      </c>
      <c r="AIT7" s="45">
        <v>264</v>
      </c>
      <c r="AIU7" s="45">
        <v>262</v>
      </c>
      <c r="AIV7" s="45">
        <v>263</v>
      </c>
      <c r="AIW7" s="45">
        <v>261</v>
      </c>
      <c r="AIX7" s="45">
        <v>255</v>
      </c>
      <c r="AIY7" s="45">
        <v>257</v>
      </c>
      <c r="AIZ7" s="45">
        <v>264</v>
      </c>
      <c r="AJA7" s="45">
        <v>274</v>
      </c>
      <c r="AJB7" s="45">
        <v>277</v>
      </c>
      <c r="AJC7" s="45">
        <v>275</v>
      </c>
      <c r="AJD7" s="45">
        <v>274</v>
      </c>
      <c r="AJE7" s="45">
        <v>275</v>
      </c>
      <c r="AJF7" s="45">
        <v>272</v>
      </c>
      <c r="AJG7" s="45">
        <v>274</v>
      </c>
      <c r="AJH7" s="45">
        <v>278</v>
      </c>
      <c r="AJI7" s="45">
        <v>290</v>
      </c>
      <c r="AJJ7" s="45">
        <v>292</v>
      </c>
      <c r="AJK7" s="45">
        <v>284</v>
      </c>
      <c r="AJL7" s="45">
        <v>289</v>
      </c>
      <c r="AJM7" s="45">
        <v>282</v>
      </c>
      <c r="AJN7" s="45">
        <v>278</v>
      </c>
      <c r="AJO7" s="45">
        <v>279</v>
      </c>
      <c r="AJP7" s="45">
        <v>276</v>
      </c>
      <c r="AJQ7" s="45">
        <v>276</v>
      </c>
      <c r="AJR7" s="45">
        <v>280</v>
      </c>
      <c r="AJS7" s="45">
        <v>281</v>
      </c>
      <c r="AJT7" s="45">
        <v>276</v>
      </c>
      <c r="AJU7" s="45">
        <v>272</v>
      </c>
      <c r="AJV7" s="45">
        <v>274</v>
      </c>
      <c r="AJW7" s="45">
        <v>279</v>
      </c>
      <c r="AJX7" s="45">
        <v>282</v>
      </c>
      <c r="AJY7" s="45">
        <v>282</v>
      </c>
      <c r="AJZ7" s="45">
        <v>285</v>
      </c>
      <c r="AKA7" s="45">
        <v>284</v>
      </c>
      <c r="AKB7" s="45">
        <v>283</v>
      </c>
      <c r="AKC7" s="45">
        <v>280</v>
      </c>
      <c r="AKD7" s="45">
        <v>281</v>
      </c>
      <c r="AKE7" s="45">
        <v>280</v>
      </c>
      <c r="AKF7" s="45">
        <v>278</v>
      </c>
      <c r="AKG7" s="45">
        <v>270</v>
      </c>
      <c r="AKH7" s="45">
        <v>267</v>
      </c>
      <c r="AKI7" s="45">
        <v>268</v>
      </c>
      <c r="AKJ7" s="45">
        <v>265</v>
      </c>
      <c r="AKK7" s="45">
        <v>263</v>
      </c>
      <c r="AKL7" s="45">
        <v>263</v>
      </c>
      <c r="AKM7" s="45">
        <v>261</v>
      </c>
      <c r="AKN7" s="45">
        <v>260</v>
      </c>
      <c r="AKO7" s="45">
        <v>260</v>
      </c>
      <c r="AKP7" s="45">
        <v>257</v>
      </c>
      <c r="AKQ7" s="45">
        <v>254</v>
      </c>
      <c r="AKR7" s="45">
        <v>256</v>
      </c>
      <c r="AKS7" s="45">
        <v>255</v>
      </c>
      <c r="AKT7" s="45">
        <v>256</v>
      </c>
      <c r="AKU7" s="45">
        <v>252</v>
      </c>
      <c r="AKV7" s="45">
        <v>257</v>
      </c>
      <c r="AKW7" s="45">
        <v>256</v>
      </c>
      <c r="AKX7" s="45">
        <v>256</v>
      </c>
      <c r="AKY7" s="45">
        <v>257</v>
      </c>
      <c r="AKZ7" s="45">
        <v>257</v>
      </c>
      <c r="ALA7" s="45">
        <v>264</v>
      </c>
      <c r="ALB7" s="45">
        <v>260</v>
      </c>
      <c r="ALC7" s="45">
        <v>259</v>
      </c>
      <c r="ALD7" s="45">
        <v>255</v>
      </c>
      <c r="ALE7" s="45">
        <v>252</v>
      </c>
      <c r="ALF7" s="45">
        <v>261</v>
      </c>
      <c r="ALG7" s="45">
        <v>264</v>
      </c>
      <c r="ALH7" s="45">
        <v>271</v>
      </c>
      <c r="ALI7" s="45">
        <v>275</v>
      </c>
      <c r="ALJ7" s="45">
        <v>279</v>
      </c>
      <c r="ALK7" s="45">
        <v>278</v>
      </c>
      <c r="ALL7" s="45">
        <v>287</v>
      </c>
      <c r="ALM7" s="45">
        <v>302</v>
      </c>
      <c r="ALN7" s="45">
        <v>307</v>
      </c>
      <c r="ALO7" s="45">
        <v>307</v>
      </c>
      <c r="ALP7" s="45">
        <v>306</v>
      </c>
      <c r="ALQ7" s="45">
        <v>297</v>
      </c>
      <c r="ALR7" s="45">
        <v>298</v>
      </c>
      <c r="ALS7" s="45">
        <v>296</v>
      </c>
      <c r="ALT7" s="45">
        <v>292</v>
      </c>
      <c r="ALU7" s="45">
        <v>300</v>
      </c>
      <c r="ALV7" s="45">
        <v>308</v>
      </c>
      <c r="ALW7" s="45">
        <v>308</v>
      </c>
      <c r="ALX7" s="45">
        <v>325</v>
      </c>
      <c r="ALY7" s="45">
        <v>329</v>
      </c>
      <c r="ALZ7" s="45">
        <v>337</v>
      </c>
      <c r="AMA7" s="45">
        <v>332</v>
      </c>
      <c r="AMB7" s="45">
        <v>339</v>
      </c>
      <c r="AMC7" s="45">
        <v>351</v>
      </c>
      <c r="AMD7" s="45">
        <v>346</v>
      </c>
      <c r="AME7" s="45">
        <v>346</v>
      </c>
      <c r="AMF7" s="45">
        <v>347</v>
      </c>
      <c r="AMG7" s="45">
        <v>349</v>
      </c>
      <c r="AMH7" s="45">
        <v>354</v>
      </c>
      <c r="AMI7" s="45">
        <v>344</v>
      </c>
      <c r="AMJ7" s="45">
        <v>339</v>
      </c>
      <c r="AMK7" s="45">
        <v>347</v>
      </c>
      <c r="AML7" s="45">
        <v>331</v>
      </c>
      <c r="AMM7" s="45">
        <v>348</v>
      </c>
      <c r="AMN7" s="45">
        <v>348</v>
      </c>
      <c r="AMO7" s="45">
        <v>350</v>
      </c>
      <c r="AMP7" s="45">
        <v>348</v>
      </c>
      <c r="AMQ7" s="45">
        <v>348</v>
      </c>
      <c r="AMR7" s="45">
        <v>337</v>
      </c>
      <c r="AMS7" s="45">
        <v>320</v>
      </c>
      <c r="AMT7" s="45">
        <v>319</v>
      </c>
      <c r="AMU7" s="45">
        <v>323</v>
      </c>
      <c r="AMV7" s="45">
        <v>322</v>
      </c>
      <c r="AMW7" s="45">
        <v>327</v>
      </c>
      <c r="AMX7" s="45">
        <v>338</v>
      </c>
      <c r="AMY7" s="45">
        <v>343</v>
      </c>
      <c r="AMZ7" s="45">
        <v>349</v>
      </c>
      <c r="ANA7" s="45">
        <v>353</v>
      </c>
      <c r="ANB7" s="45">
        <v>353</v>
      </c>
      <c r="ANC7" s="45">
        <v>349</v>
      </c>
      <c r="AND7" s="45">
        <v>354</v>
      </c>
      <c r="ANE7" s="45">
        <v>352</v>
      </c>
      <c r="ANF7" s="45">
        <v>357</v>
      </c>
      <c r="ANG7" s="45">
        <v>357</v>
      </c>
      <c r="ANH7" s="45">
        <v>358</v>
      </c>
      <c r="ANI7" s="45">
        <v>362</v>
      </c>
      <c r="ANJ7" s="45">
        <v>342</v>
      </c>
      <c r="ANK7" s="45">
        <v>330</v>
      </c>
      <c r="ANL7" s="45">
        <v>328</v>
      </c>
      <c r="ANM7" s="45">
        <v>327</v>
      </c>
      <c r="ANN7" s="45">
        <v>336</v>
      </c>
      <c r="ANO7" s="45">
        <v>340</v>
      </c>
      <c r="ANP7" s="45">
        <v>335</v>
      </c>
      <c r="ANQ7" s="45">
        <v>333</v>
      </c>
      <c r="ANR7" s="45">
        <v>331</v>
      </c>
      <c r="ANS7" s="45">
        <v>322</v>
      </c>
      <c r="ANT7" s="45">
        <v>310</v>
      </c>
      <c r="ANU7" s="45">
        <v>310</v>
      </c>
      <c r="ANV7" s="45">
        <v>318</v>
      </c>
      <c r="ANW7" s="45">
        <v>315</v>
      </c>
      <c r="ANX7" s="45">
        <v>315</v>
      </c>
      <c r="ANY7" s="45">
        <v>310</v>
      </c>
      <c r="ANZ7" s="45">
        <v>308</v>
      </c>
      <c r="AOA7" s="45">
        <v>319</v>
      </c>
      <c r="AOB7" s="45">
        <v>329</v>
      </c>
      <c r="AOC7" s="45">
        <v>330</v>
      </c>
      <c r="AOD7" s="45">
        <v>319</v>
      </c>
      <c r="AOE7" s="45">
        <v>313</v>
      </c>
      <c r="AOF7" s="45">
        <v>305</v>
      </c>
      <c r="AOG7" s="45">
        <v>308</v>
      </c>
      <c r="AOH7" s="45">
        <v>318</v>
      </c>
      <c r="AOI7" s="45">
        <v>322</v>
      </c>
      <c r="AOJ7" s="45">
        <v>322</v>
      </c>
      <c r="AOK7" s="45">
        <v>318</v>
      </c>
      <c r="AOL7" s="45">
        <v>318</v>
      </c>
      <c r="AOM7" s="45">
        <v>317</v>
      </c>
      <c r="AON7" s="45">
        <v>320</v>
      </c>
      <c r="AOO7" s="45">
        <v>320</v>
      </c>
      <c r="AOP7" s="45">
        <v>323</v>
      </c>
      <c r="AOQ7" s="45">
        <v>323</v>
      </c>
      <c r="AOR7" s="45">
        <v>328</v>
      </c>
      <c r="AOS7" s="45">
        <v>325</v>
      </c>
      <c r="AOT7" s="45">
        <v>326</v>
      </c>
      <c r="AOU7" s="45">
        <v>324</v>
      </c>
      <c r="AOV7" s="45">
        <v>318</v>
      </c>
      <c r="AOW7" s="45">
        <v>316</v>
      </c>
      <c r="AOX7" s="45">
        <v>317</v>
      </c>
      <c r="AOY7" s="45">
        <v>321</v>
      </c>
      <c r="AOZ7" s="45">
        <v>321</v>
      </c>
      <c r="APA7" s="45">
        <v>318</v>
      </c>
      <c r="APB7" s="45">
        <v>324</v>
      </c>
      <c r="APC7" s="45">
        <v>321</v>
      </c>
      <c r="APD7" s="45">
        <v>310</v>
      </c>
      <c r="APE7" s="45">
        <v>310</v>
      </c>
      <c r="APF7" s="45">
        <v>310</v>
      </c>
      <c r="APG7" s="45">
        <v>304</v>
      </c>
      <c r="APH7" s="45">
        <v>306</v>
      </c>
      <c r="API7" s="45">
        <v>303</v>
      </c>
      <c r="APJ7" s="45">
        <v>302</v>
      </c>
      <c r="APK7" s="45">
        <v>308</v>
      </c>
      <c r="APL7" s="45">
        <v>297</v>
      </c>
      <c r="APM7" s="45">
        <v>300</v>
      </c>
      <c r="APN7" s="45">
        <v>304</v>
      </c>
      <c r="APO7" s="45">
        <v>302</v>
      </c>
      <c r="APP7" s="45">
        <v>305</v>
      </c>
      <c r="APQ7" s="45">
        <v>308</v>
      </c>
      <c r="APR7" s="45">
        <v>308</v>
      </c>
      <c r="APS7" s="45">
        <v>303</v>
      </c>
      <c r="APT7" s="45">
        <v>308</v>
      </c>
      <c r="APU7" s="45">
        <v>300</v>
      </c>
      <c r="APV7" s="45">
        <v>300</v>
      </c>
      <c r="APW7" s="45">
        <v>299</v>
      </c>
      <c r="APX7" s="45">
        <v>296</v>
      </c>
      <c r="APY7" s="45">
        <v>294</v>
      </c>
      <c r="APZ7" s="45">
        <v>296</v>
      </c>
      <c r="AQA7" s="45">
        <v>292</v>
      </c>
      <c r="AQB7" s="45">
        <v>293</v>
      </c>
      <c r="AQC7" s="45">
        <v>298</v>
      </c>
      <c r="AQD7" s="45">
        <v>294</v>
      </c>
      <c r="AQE7" s="45">
        <v>293</v>
      </c>
      <c r="AQF7" s="45">
        <v>294</v>
      </c>
      <c r="AQG7" s="45">
        <v>294</v>
      </c>
      <c r="AQH7" s="45">
        <v>292</v>
      </c>
      <c r="AQI7" s="45">
        <v>291</v>
      </c>
      <c r="AQJ7" s="45">
        <v>294</v>
      </c>
      <c r="AQK7" s="45">
        <v>294</v>
      </c>
      <c r="AQL7" s="45">
        <v>290</v>
      </c>
      <c r="AQM7" s="45">
        <v>288</v>
      </c>
      <c r="AQN7" s="45">
        <v>292</v>
      </c>
      <c r="AQO7" s="45">
        <v>295</v>
      </c>
      <c r="AQP7" s="45">
        <v>299</v>
      </c>
      <c r="AQQ7" s="45">
        <v>296</v>
      </c>
      <c r="AQR7" s="45">
        <v>298</v>
      </c>
      <c r="AQS7" s="45">
        <v>307</v>
      </c>
      <c r="AQT7" s="45">
        <v>302</v>
      </c>
      <c r="AQU7" s="45">
        <v>307</v>
      </c>
      <c r="AQV7" s="45">
        <v>307</v>
      </c>
      <c r="AQW7" s="45">
        <v>311</v>
      </c>
      <c r="AQX7" s="45">
        <v>307</v>
      </c>
      <c r="AQY7" s="45">
        <v>309</v>
      </c>
      <c r="AQZ7" s="45">
        <v>309</v>
      </c>
      <c r="ARA7" s="45">
        <v>313</v>
      </c>
      <c r="ARB7" s="45">
        <v>311</v>
      </c>
      <c r="ARC7" s="45">
        <v>306</v>
      </c>
      <c r="ARD7" s="45">
        <v>308</v>
      </c>
      <c r="ARE7" s="45">
        <v>319</v>
      </c>
      <c r="ARF7" s="45">
        <v>313</v>
      </c>
      <c r="ARG7" s="45">
        <v>313</v>
      </c>
      <c r="ARH7" s="45">
        <v>317</v>
      </c>
      <c r="ARI7" s="45">
        <v>317</v>
      </c>
      <c r="ARJ7" s="45">
        <v>320</v>
      </c>
      <c r="ARK7" s="45">
        <v>329</v>
      </c>
      <c r="ARL7" s="45">
        <v>334</v>
      </c>
      <c r="ARM7" s="45">
        <v>322</v>
      </c>
      <c r="ARN7" s="45">
        <v>318</v>
      </c>
      <c r="ARO7" s="45">
        <v>329</v>
      </c>
      <c r="ARP7" s="45">
        <v>341</v>
      </c>
      <c r="ARQ7" s="45">
        <v>328</v>
      </c>
      <c r="ARR7" s="45">
        <v>325</v>
      </c>
      <c r="ARS7" s="45">
        <v>329</v>
      </c>
      <c r="ART7" s="45">
        <v>333</v>
      </c>
      <c r="ARU7" s="45">
        <v>342</v>
      </c>
      <c r="ARV7" s="45">
        <v>344</v>
      </c>
      <c r="ARW7" s="45">
        <v>338</v>
      </c>
      <c r="ARX7" s="45">
        <v>338</v>
      </c>
      <c r="ARY7" s="45">
        <v>328</v>
      </c>
      <c r="ARZ7" s="45">
        <v>328</v>
      </c>
      <c r="ASA7" s="45">
        <v>336</v>
      </c>
      <c r="ASB7" s="45">
        <v>340</v>
      </c>
      <c r="ASC7" s="45">
        <v>335</v>
      </c>
      <c r="ASD7" s="45">
        <v>334</v>
      </c>
      <c r="ASE7" s="45">
        <v>329</v>
      </c>
      <c r="ASF7" s="45">
        <v>324</v>
      </c>
      <c r="ASG7" s="45">
        <v>328</v>
      </c>
      <c r="ASH7" s="45">
        <v>327</v>
      </c>
      <c r="ASI7" s="45">
        <v>327</v>
      </c>
      <c r="ASJ7" s="45">
        <v>320</v>
      </c>
      <c r="ASK7" s="45">
        <v>320</v>
      </c>
      <c r="ASL7" s="45">
        <v>326</v>
      </c>
      <c r="ASM7" s="45">
        <v>332</v>
      </c>
      <c r="ASN7" s="45">
        <v>328</v>
      </c>
      <c r="ASO7" s="45">
        <v>325</v>
      </c>
      <c r="ASP7" s="45">
        <v>323</v>
      </c>
      <c r="ASQ7" s="45">
        <v>325</v>
      </c>
      <c r="ASR7" s="45">
        <v>332</v>
      </c>
      <c r="ASS7" s="45">
        <v>335</v>
      </c>
      <c r="AST7" s="45">
        <v>334</v>
      </c>
      <c r="ASU7" s="45">
        <v>331</v>
      </c>
      <c r="ASV7" s="45">
        <v>330</v>
      </c>
      <c r="ASW7" s="45">
        <v>329</v>
      </c>
      <c r="ASX7" s="45">
        <v>324</v>
      </c>
      <c r="ASY7" s="45">
        <v>326</v>
      </c>
      <c r="ASZ7" s="45">
        <v>323</v>
      </c>
      <c r="ATA7" s="45">
        <v>324</v>
      </c>
      <c r="ATB7" s="45">
        <v>323</v>
      </c>
      <c r="ATC7" s="45">
        <v>334</v>
      </c>
      <c r="ATD7" s="45">
        <v>336</v>
      </c>
      <c r="ATE7" s="45">
        <v>350</v>
      </c>
      <c r="ATF7" s="45">
        <v>348</v>
      </c>
      <c r="ATG7" s="45">
        <v>342</v>
      </c>
      <c r="ATH7" s="45">
        <v>335</v>
      </c>
      <c r="ATI7" s="45">
        <v>331</v>
      </c>
      <c r="ATJ7" s="45">
        <v>346</v>
      </c>
      <c r="ATK7" s="45">
        <v>343</v>
      </c>
      <c r="ATL7" s="45">
        <v>352</v>
      </c>
      <c r="ATM7" s="45">
        <v>358</v>
      </c>
      <c r="ATN7" s="45">
        <v>352</v>
      </c>
      <c r="ATO7" s="45">
        <v>350</v>
      </c>
      <c r="ATP7" s="45">
        <v>354</v>
      </c>
      <c r="ATQ7" s="45">
        <v>352</v>
      </c>
      <c r="ATR7" s="45">
        <v>349</v>
      </c>
      <c r="ATS7" s="45">
        <v>355</v>
      </c>
      <c r="ATT7" s="45">
        <v>353</v>
      </c>
      <c r="ATU7" s="45">
        <v>357</v>
      </c>
      <c r="ATV7" s="45">
        <v>354</v>
      </c>
      <c r="ATW7" s="45">
        <v>343</v>
      </c>
      <c r="ATX7" s="45">
        <v>334</v>
      </c>
      <c r="ATY7" s="45">
        <v>334</v>
      </c>
      <c r="ATZ7" s="45">
        <v>333</v>
      </c>
      <c r="AUA7" s="45">
        <v>331</v>
      </c>
      <c r="AUB7" s="45">
        <v>326</v>
      </c>
      <c r="AUC7" s="45">
        <v>331</v>
      </c>
      <c r="AUD7" s="45">
        <v>327</v>
      </c>
      <c r="AUE7" s="45">
        <v>325</v>
      </c>
      <c r="AUF7" s="45">
        <v>318</v>
      </c>
      <c r="AUG7" s="45">
        <v>312</v>
      </c>
      <c r="AUH7" s="45">
        <v>308</v>
      </c>
      <c r="AUI7" s="45">
        <v>313</v>
      </c>
      <c r="AUJ7" s="45">
        <v>317</v>
      </c>
      <c r="AUK7" s="45">
        <v>315</v>
      </c>
      <c r="AUL7" s="45">
        <v>312</v>
      </c>
      <c r="AUM7" s="45">
        <v>309</v>
      </c>
      <c r="AUN7" s="45">
        <v>312</v>
      </c>
      <c r="AUO7" s="45">
        <v>322</v>
      </c>
      <c r="AUP7" s="45">
        <v>320</v>
      </c>
      <c r="AUQ7" s="45">
        <v>319</v>
      </c>
      <c r="AUR7" s="45">
        <v>319</v>
      </c>
      <c r="AUS7" s="45">
        <v>317</v>
      </c>
      <c r="AUT7" s="45">
        <v>321</v>
      </c>
      <c r="AUU7" s="45">
        <v>327</v>
      </c>
      <c r="AUV7" s="45">
        <v>329</v>
      </c>
      <c r="AUW7" s="45">
        <v>327</v>
      </c>
      <c r="AUX7" s="45">
        <v>322</v>
      </c>
      <c r="AUY7" s="45">
        <v>326</v>
      </c>
      <c r="AUZ7" s="45">
        <v>322</v>
      </c>
      <c r="AVA7" s="45">
        <v>316</v>
      </c>
      <c r="AVB7" s="45">
        <v>309</v>
      </c>
      <c r="AVC7" s="45">
        <v>309</v>
      </c>
      <c r="AVD7" s="45">
        <v>307</v>
      </c>
      <c r="AVE7" s="45">
        <v>307</v>
      </c>
      <c r="AVF7" s="45">
        <v>305</v>
      </c>
      <c r="AVG7" s="45">
        <v>303</v>
      </c>
      <c r="AVH7" s="45">
        <v>297</v>
      </c>
      <c r="AVI7" s="45">
        <v>297</v>
      </c>
      <c r="AVJ7" s="45">
        <v>297</v>
      </c>
      <c r="AVK7" s="45">
        <v>297</v>
      </c>
      <c r="AVL7" s="45">
        <v>294</v>
      </c>
      <c r="AVM7" s="45">
        <v>289</v>
      </c>
      <c r="AVN7" s="45">
        <v>287</v>
      </c>
      <c r="AVO7" s="45">
        <v>296</v>
      </c>
      <c r="AVP7" s="45">
        <v>320</v>
      </c>
      <c r="AVQ7" s="45">
        <v>315</v>
      </c>
      <c r="AVR7" s="45">
        <v>312</v>
      </c>
      <c r="AVS7" s="45">
        <v>311</v>
      </c>
      <c r="AVT7" s="45">
        <v>314</v>
      </c>
      <c r="AVU7" s="45">
        <v>308</v>
      </c>
      <c r="AVV7" s="45">
        <v>308</v>
      </c>
      <c r="AVW7" s="45">
        <v>308</v>
      </c>
      <c r="AVX7" s="45">
        <v>312</v>
      </c>
      <c r="AVY7" s="45">
        <v>315</v>
      </c>
      <c r="AVZ7" s="45">
        <v>317</v>
      </c>
      <c r="AWA7" s="45">
        <v>317</v>
      </c>
      <c r="AWB7" s="45">
        <v>319</v>
      </c>
      <c r="AWC7" s="45">
        <v>327</v>
      </c>
      <c r="AWD7" s="45">
        <v>332</v>
      </c>
      <c r="AWE7" s="45">
        <v>326</v>
      </c>
      <c r="AWF7" s="45">
        <v>321</v>
      </c>
      <c r="AWG7" s="45">
        <v>321</v>
      </c>
      <c r="AWH7" s="45">
        <v>322</v>
      </c>
      <c r="AWI7" s="45">
        <v>321</v>
      </c>
      <c r="AWJ7" s="45">
        <v>321</v>
      </c>
      <c r="AWK7" s="45">
        <v>320</v>
      </c>
      <c r="AWL7" s="45">
        <v>321</v>
      </c>
      <c r="AWM7" s="45">
        <v>335</v>
      </c>
      <c r="AWN7" s="45">
        <v>327</v>
      </c>
      <c r="AWO7" s="45">
        <v>321</v>
      </c>
      <c r="AWP7" s="45">
        <v>314</v>
      </c>
      <c r="AWQ7" s="45">
        <v>313</v>
      </c>
      <c r="AWR7" s="45">
        <v>311</v>
      </c>
      <c r="AWS7" s="45">
        <v>315</v>
      </c>
      <c r="AWT7" s="45">
        <v>304</v>
      </c>
      <c r="AWU7" s="45">
        <v>307</v>
      </c>
      <c r="AWV7" s="45">
        <v>296</v>
      </c>
      <c r="AWW7" s="45">
        <v>293</v>
      </c>
      <c r="AWX7" s="45">
        <v>289</v>
      </c>
      <c r="AWY7" s="45">
        <v>296</v>
      </c>
      <c r="AWZ7" s="45">
        <v>297</v>
      </c>
      <c r="AXA7" s="45">
        <v>294</v>
      </c>
      <c r="AXB7" s="45">
        <v>297</v>
      </c>
      <c r="AXC7" s="45">
        <v>297</v>
      </c>
      <c r="AXD7" s="45">
        <v>297</v>
      </c>
      <c r="AXE7" s="45">
        <v>297</v>
      </c>
      <c r="AXF7" s="45">
        <v>295</v>
      </c>
      <c r="AXG7" s="45">
        <v>292</v>
      </c>
      <c r="AXH7" s="45">
        <v>292</v>
      </c>
      <c r="AXI7" s="45">
        <v>295</v>
      </c>
      <c r="AXJ7" s="45">
        <v>300</v>
      </c>
      <c r="AXK7" s="45">
        <v>296</v>
      </c>
      <c r="AXL7" s="45">
        <v>294</v>
      </c>
      <c r="AXM7" s="45">
        <v>290</v>
      </c>
      <c r="AXN7" s="45">
        <v>293</v>
      </c>
      <c r="AXO7" s="45">
        <v>296</v>
      </c>
      <c r="AXP7" s="45">
        <v>294</v>
      </c>
      <c r="AXQ7" s="45">
        <v>297</v>
      </c>
      <c r="AXR7" s="45">
        <v>299</v>
      </c>
      <c r="AXS7" s="45">
        <v>293</v>
      </c>
      <c r="AXT7" s="45">
        <v>292</v>
      </c>
      <c r="AXU7" s="45">
        <v>292</v>
      </c>
      <c r="AXV7" s="45">
        <v>295</v>
      </c>
      <c r="AXW7" s="45">
        <v>293</v>
      </c>
      <c r="AXX7" s="45">
        <v>297</v>
      </c>
      <c r="AXY7" s="45">
        <v>301</v>
      </c>
      <c r="AXZ7" s="45">
        <v>313</v>
      </c>
      <c r="AYA7" s="45">
        <v>306</v>
      </c>
      <c r="AYB7" s="45">
        <v>305</v>
      </c>
      <c r="AYC7" s="45">
        <v>304</v>
      </c>
      <c r="AYD7" s="45">
        <v>308</v>
      </c>
      <c r="AYE7" s="45">
        <v>309</v>
      </c>
      <c r="AYF7" s="45">
        <v>305</v>
      </c>
      <c r="AYG7" s="45">
        <v>300</v>
      </c>
      <c r="AYH7" s="45">
        <v>298</v>
      </c>
      <c r="AYI7" s="45">
        <v>303</v>
      </c>
      <c r="AYJ7" s="45">
        <v>305</v>
      </c>
      <c r="AYK7" s="45">
        <v>299</v>
      </c>
      <c r="AYL7" s="45">
        <v>292</v>
      </c>
      <c r="AYM7" s="45">
        <v>293</v>
      </c>
      <c r="AYN7" s="45">
        <v>293</v>
      </c>
      <c r="AYO7" s="45">
        <v>293</v>
      </c>
      <c r="AYP7" s="45">
        <v>294</v>
      </c>
      <c r="AYQ7" s="45">
        <v>290</v>
      </c>
      <c r="AYR7" s="45">
        <v>294</v>
      </c>
      <c r="AYS7" s="45">
        <v>299</v>
      </c>
      <c r="AYT7" s="45">
        <v>312</v>
      </c>
      <c r="AYU7" s="45">
        <v>320</v>
      </c>
      <c r="AYV7" s="45">
        <v>323</v>
      </c>
      <c r="AYW7" s="45">
        <v>334</v>
      </c>
      <c r="AYX7" s="45">
        <v>372</v>
      </c>
      <c r="AYY7" s="45">
        <v>365</v>
      </c>
      <c r="AYZ7" s="45">
        <v>362</v>
      </c>
      <c r="AZA7" s="45">
        <v>349</v>
      </c>
      <c r="AZB7" s="45">
        <v>374</v>
      </c>
      <c r="AZC7" s="45">
        <v>404</v>
      </c>
      <c r="AZD7" s="45">
        <v>506</v>
      </c>
      <c r="AZE7" s="45">
        <v>498</v>
      </c>
      <c r="AZF7" s="45">
        <v>518</v>
      </c>
      <c r="AZG7" s="45">
        <v>571</v>
      </c>
      <c r="AZH7" s="45">
        <v>522</v>
      </c>
      <c r="AZI7" s="45">
        <v>604</v>
      </c>
      <c r="AZJ7" s="45">
        <v>583</v>
      </c>
      <c r="AZK7" s="45">
        <v>691</v>
      </c>
      <c r="AZL7" s="45">
        <v>718</v>
      </c>
      <c r="AZM7" s="45">
        <v>679</v>
      </c>
      <c r="AZN7" s="45">
        <v>726</v>
      </c>
      <c r="AZO7" s="45">
        <v>682</v>
      </c>
      <c r="AZP7" s="45">
        <v>593</v>
      </c>
      <c r="AZQ7" s="45">
        <v>566</v>
      </c>
      <c r="AZR7" s="45">
        <v>638</v>
      </c>
      <c r="AZS7" s="45">
        <v>659</v>
      </c>
      <c r="AZT7" s="45">
        <v>653</v>
      </c>
      <c r="AZU7" s="45">
        <v>702</v>
      </c>
      <c r="AZV7" s="45">
        <v>687</v>
      </c>
      <c r="AZW7" s="45">
        <v>681</v>
      </c>
      <c r="AZX7" s="45">
        <v>698</v>
      </c>
      <c r="AZY7" s="45">
        <v>687</v>
      </c>
      <c r="AZZ7" s="45">
        <v>681</v>
      </c>
      <c r="BAA7" t="s">
        <v>2012</v>
      </c>
      <c r="BAB7" s="45">
        <v>619</v>
      </c>
      <c r="BAC7" s="45">
        <v>596</v>
      </c>
      <c r="BAD7" s="45">
        <v>597</v>
      </c>
      <c r="BAE7" s="45">
        <v>648</v>
      </c>
      <c r="BAF7" s="45">
        <v>662</v>
      </c>
      <c r="BAG7" s="45">
        <v>656</v>
      </c>
      <c r="BAH7" s="45">
        <v>679</v>
      </c>
      <c r="BAI7" s="45">
        <v>697</v>
      </c>
      <c r="BAJ7" s="45">
        <v>690</v>
      </c>
      <c r="BAK7" s="45">
        <v>705</v>
      </c>
      <c r="BAL7" s="45">
        <v>719</v>
      </c>
      <c r="BAM7" s="45">
        <v>733</v>
      </c>
      <c r="BAN7" s="45">
        <v>724</v>
      </c>
      <c r="BAO7" s="45">
        <v>683</v>
      </c>
      <c r="BAP7" s="45">
        <v>656</v>
      </c>
      <c r="BAQ7" t="s">
        <v>2012</v>
      </c>
      <c r="BAR7" s="45">
        <v>656</v>
      </c>
      <c r="BAS7" s="45">
        <v>634</v>
      </c>
      <c r="BAT7" s="45">
        <v>640</v>
      </c>
      <c r="BAU7" s="45">
        <v>629</v>
      </c>
      <c r="BAV7" s="45">
        <v>605</v>
      </c>
      <c r="BAW7" s="45">
        <v>599</v>
      </c>
      <c r="BAX7" s="45">
        <v>600</v>
      </c>
      <c r="BAY7" s="45">
        <v>624</v>
      </c>
      <c r="BAZ7" s="45">
        <v>634</v>
      </c>
      <c r="BBA7" s="45">
        <v>618</v>
      </c>
      <c r="BBB7" s="45">
        <v>578</v>
      </c>
      <c r="BBC7" s="45">
        <v>579</v>
      </c>
      <c r="BBD7" s="45">
        <v>558</v>
      </c>
      <c r="BBE7" s="45">
        <v>540</v>
      </c>
      <c r="BBF7" s="45">
        <v>550</v>
      </c>
      <c r="BBG7" s="45">
        <v>550</v>
      </c>
      <c r="BBH7" s="45">
        <v>531</v>
      </c>
      <c r="BBI7" s="45">
        <v>540</v>
      </c>
      <c r="BBJ7" s="45">
        <v>536</v>
      </c>
      <c r="BBK7" s="45">
        <v>536</v>
      </c>
      <c r="BBL7" s="45">
        <v>525</v>
      </c>
      <c r="BBM7" s="45">
        <v>516</v>
      </c>
      <c r="BBN7" s="45">
        <v>495</v>
      </c>
      <c r="BBO7" s="45">
        <v>495</v>
      </c>
      <c r="BBP7" s="45">
        <v>474</v>
      </c>
      <c r="BBQ7" s="45">
        <v>462</v>
      </c>
      <c r="BBR7" s="45">
        <v>472</v>
      </c>
      <c r="BBS7" s="45">
        <v>487</v>
      </c>
      <c r="BBT7" s="45">
        <v>522</v>
      </c>
      <c r="BBU7" s="45">
        <v>517</v>
      </c>
      <c r="BBV7" s="45">
        <v>522</v>
      </c>
      <c r="BBW7" s="45">
        <v>494</v>
      </c>
      <c r="BBX7" s="45">
        <v>502</v>
      </c>
      <c r="BBY7" s="45">
        <v>508</v>
      </c>
      <c r="BBZ7" s="45">
        <v>506</v>
      </c>
      <c r="BCA7" s="45">
        <v>513</v>
      </c>
      <c r="BCB7" s="45">
        <v>510</v>
      </c>
      <c r="BCC7" s="45">
        <v>523</v>
      </c>
      <c r="BCD7" s="45">
        <v>523</v>
      </c>
      <c r="BCE7" s="45">
        <v>531</v>
      </c>
      <c r="BCF7" s="45">
        <v>534</v>
      </c>
      <c r="BCG7" s="45">
        <v>526</v>
      </c>
      <c r="BCH7" s="45">
        <v>520</v>
      </c>
      <c r="BCI7" s="45">
        <v>512</v>
      </c>
      <c r="BCJ7" s="45">
        <v>512</v>
      </c>
      <c r="BCK7" s="45">
        <v>500</v>
      </c>
      <c r="BCL7" s="45">
        <v>508</v>
      </c>
      <c r="BCM7" s="45">
        <v>507</v>
      </c>
      <c r="BCN7" s="45">
        <v>522</v>
      </c>
      <c r="BCO7" s="45">
        <v>521</v>
      </c>
      <c r="BCP7" s="45">
        <v>515</v>
      </c>
      <c r="BCQ7" s="45">
        <v>527</v>
      </c>
      <c r="BCR7" s="45">
        <v>515</v>
      </c>
      <c r="BCS7" s="45">
        <v>517</v>
      </c>
      <c r="BCT7" s="45">
        <v>509</v>
      </c>
      <c r="BCU7" s="45">
        <v>498</v>
      </c>
      <c r="BCV7" s="45">
        <v>489</v>
      </c>
      <c r="BCW7" s="45">
        <v>485</v>
      </c>
      <c r="BCX7" s="45">
        <v>499</v>
      </c>
      <c r="BCY7" s="45">
        <v>503</v>
      </c>
      <c r="BCZ7" s="45">
        <v>500</v>
      </c>
      <c r="BDA7" s="45">
        <v>502</v>
      </c>
      <c r="BDB7" s="45">
        <v>491</v>
      </c>
      <c r="BDC7" s="45">
        <v>497</v>
      </c>
      <c r="BDD7" s="45">
        <v>493</v>
      </c>
      <c r="BDE7" s="45">
        <v>491</v>
      </c>
      <c r="BDF7" s="45">
        <v>495</v>
      </c>
      <c r="BDG7" s="45">
        <v>482</v>
      </c>
      <c r="BDH7" s="45">
        <v>474</v>
      </c>
      <c r="BDI7" s="45">
        <v>472</v>
      </c>
      <c r="BDJ7" s="45">
        <v>464</v>
      </c>
      <c r="BDK7" s="45">
        <v>456</v>
      </c>
      <c r="BDL7" s="45">
        <v>456</v>
      </c>
      <c r="BDM7" s="45">
        <v>461</v>
      </c>
      <c r="BDN7" s="45">
        <v>467</v>
      </c>
      <c r="BDO7" s="45">
        <v>467</v>
      </c>
      <c r="BDP7" s="45">
        <v>470</v>
      </c>
      <c r="BDQ7" s="45">
        <v>470</v>
      </c>
      <c r="BDR7" s="45">
        <v>472</v>
      </c>
      <c r="BDS7" s="45">
        <v>471</v>
      </c>
      <c r="BDT7" s="45">
        <v>466</v>
      </c>
      <c r="BDU7" s="45">
        <v>471</v>
      </c>
      <c r="BDV7" s="45">
        <v>468</v>
      </c>
      <c r="BDW7" s="45">
        <v>464</v>
      </c>
      <c r="BDX7" s="45">
        <v>459</v>
      </c>
      <c r="BDY7" s="45">
        <v>459</v>
      </c>
      <c r="BDZ7" s="45">
        <v>451</v>
      </c>
      <c r="BEA7" s="45">
        <v>447</v>
      </c>
      <c r="BEB7" s="45">
        <v>460</v>
      </c>
      <c r="BEC7" s="45">
        <v>459</v>
      </c>
      <c r="BED7" s="45">
        <v>459</v>
      </c>
      <c r="BEE7" s="45">
        <v>472</v>
      </c>
      <c r="BEF7" s="45">
        <v>466</v>
      </c>
      <c r="BEG7" s="45">
        <v>465</v>
      </c>
      <c r="BEH7" s="45">
        <v>471</v>
      </c>
      <c r="BEI7" s="45">
        <v>471</v>
      </c>
      <c r="BEJ7" s="45">
        <v>465</v>
      </c>
      <c r="BEK7" s="45">
        <v>467</v>
      </c>
      <c r="BEL7" s="45">
        <v>473</v>
      </c>
      <c r="BEM7" s="45">
        <v>477</v>
      </c>
      <c r="BEN7" s="45">
        <v>499</v>
      </c>
      <c r="BEO7" s="45">
        <v>505</v>
      </c>
      <c r="BEP7" s="45">
        <v>523</v>
      </c>
      <c r="BEQ7" s="45">
        <v>522</v>
      </c>
      <c r="BER7" s="45">
        <v>512</v>
      </c>
      <c r="BES7" s="45">
        <v>504</v>
      </c>
      <c r="BET7" s="45">
        <v>513</v>
      </c>
      <c r="BEU7" s="45">
        <v>513</v>
      </c>
      <c r="BEV7" s="45">
        <v>504</v>
      </c>
      <c r="BEW7" s="45">
        <v>506</v>
      </c>
      <c r="BEX7" s="45">
        <v>492</v>
      </c>
      <c r="BEY7" s="45">
        <v>487</v>
      </c>
      <c r="BEZ7" s="45">
        <v>482</v>
      </c>
      <c r="BFA7" s="45">
        <v>472</v>
      </c>
      <c r="BFB7" s="45">
        <v>468</v>
      </c>
      <c r="BFC7" s="45">
        <v>468</v>
      </c>
      <c r="BFD7" s="45">
        <v>469</v>
      </c>
      <c r="BFE7" s="45">
        <v>473</v>
      </c>
      <c r="BFF7" s="45">
        <v>474</v>
      </c>
      <c r="BFG7" s="45">
        <v>472</v>
      </c>
      <c r="BFH7" s="45">
        <v>476</v>
      </c>
      <c r="BFI7" s="45">
        <v>477</v>
      </c>
      <c r="BFJ7" s="45">
        <v>483</v>
      </c>
      <c r="BFK7" s="45">
        <v>475</v>
      </c>
      <c r="BFL7" s="45">
        <v>475</v>
      </c>
      <c r="BFM7" s="45">
        <v>473</v>
      </c>
      <c r="BFN7" s="45">
        <v>467</v>
      </c>
      <c r="BFO7" s="45">
        <v>475</v>
      </c>
      <c r="BFP7" s="45">
        <v>477</v>
      </c>
      <c r="BFQ7" s="45">
        <v>477</v>
      </c>
      <c r="BFR7" s="45">
        <v>478</v>
      </c>
      <c r="BFS7" s="45">
        <v>470</v>
      </c>
      <c r="BFT7" s="45">
        <v>458</v>
      </c>
      <c r="BFU7" s="45">
        <v>452</v>
      </c>
      <c r="BFV7" s="45">
        <v>446</v>
      </c>
      <c r="BFW7" s="45">
        <v>417</v>
      </c>
      <c r="BFX7" s="45">
        <v>416</v>
      </c>
      <c r="BFY7" s="45">
        <v>416</v>
      </c>
      <c r="BFZ7" s="45">
        <v>424</v>
      </c>
      <c r="BGA7" s="45">
        <v>429</v>
      </c>
      <c r="BGB7" s="45">
        <v>422</v>
      </c>
      <c r="BGC7" s="45">
        <v>432</v>
      </c>
      <c r="BGD7" s="45">
        <v>428</v>
      </c>
      <c r="BGE7" s="45">
        <v>430</v>
      </c>
      <c r="BGF7" s="45">
        <v>429</v>
      </c>
      <c r="BGG7" s="45">
        <v>427</v>
      </c>
      <c r="BGH7" s="45">
        <v>420</v>
      </c>
      <c r="BGI7" s="45">
        <v>420</v>
      </c>
      <c r="BGJ7" s="45">
        <v>420</v>
      </c>
      <c r="BGK7" s="45">
        <v>421</v>
      </c>
      <c r="BGL7" s="45">
        <v>426</v>
      </c>
      <c r="BGM7" s="45">
        <v>414</v>
      </c>
      <c r="BGN7" s="45">
        <v>413</v>
      </c>
      <c r="BGO7" s="45">
        <v>408</v>
      </c>
      <c r="BGP7" s="45">
        <v>403</v>
      </c>
      <c r="BGQ7" s="45">
        <v>408</v>
      </c>
      <c r="BGR7" s="45">
        <v>412</v>
      </c>
      <c r="BGS7" s="45">
        <v>411</v>
      </c>
      <c r="BGT7" s="45">
        <v>405</v>
      </c>
      <c r="BGU7" s="45">
        <v>400</v>
      </c>
      <c r="BGV7" s="45">
        <v>397</v>
      </c>
      <c r="BGW7" s="45">
        <v>390</v>
      </c>
      <c r="BGX7" s="45">
        <v>386</v>
      </c>
      <c r="BGY7" s="45">
        <v>381</v>
      </c>
      <c r="BGZ7" s="45">
        <v>382</v>
      </c>
      <c r="BHA7" s="45">
        <v>389</v>
      </c>
      <c r="BHB7" s="45">
        <v>389</v>
      </c>
      <c r="BHC7" s="45">
        <v>381</v>
      </c>
      <c r="BHD7" s="45">
        <v>381</v>
      </c>
      <c r="BHE7" s="45">
        <v>381</v>
      </c>
      <c r="BHF7" s="45">
        <v>378</v>
      </c>
      <c r="BHG7" s="45">
        <v>375</v>
      </c>
      <c r="BHH7" s="45">
        <v>373</v>
      </c>
      <c r="BHI7" s="45">
        <v>361</v>
      </c>
    </row>
    <row r="8" spans="1:1569" customHeight="1" ht="15.75">
      <c r="A8" s="262" t="s">
        <v>40</v>
      </c>
      <c r="B8" s="264">
        <f>C8/$A$14</f>
        <v>0.016567434420985</v>
      </c>
      <c r="C8" s="59">
        <f>AVERAGE(D8:BHI8)</f>
        <v>165.67434420985</v>
      </c>
      <c r="D8" s="45">
        <v>182</v>
      </c>
      <c r="E8" s="45">
        <v>188</v>
      </c>
      <c r="F8" s="45">
        <v>196</v>
      </c>
      <c r="G8" s="45">
        <v>201</v>
      </c>
      <c r="H8" s="45">
        <v>197</v>
      </c>
      <c r="I8" s="45">
        <v>192</v>
      </c>
      <c r="J8" s="45">
        <v>194</v>
      </c>
      <c r="K8" s="45">
        <v>202</v>
      </c>
      <c r="L8" s="45">
        <v>204</v>
      </c>
      <c r="M8" s="45">
        <v>206</v>
      </c>
      <c r="N8" s="45">
        <v>212</v>
      </c>
      <c r="O8" s="45">
        <v>209</v>
      </c>
      <c r="P8" s="45">
        <v>209</v>
      </c>
      <c r="Q8" s="45">
        <v>208</v>
      </c>
      <c r="R8" s="45">
        <v>206</v>
      </c>
      <c r="S8" s="45">
        <v>200</v>
      </c>
      <c r="T8" s="45">
        <v>199</v>
      </c>
      <c r="U8" s="45">
        <v>198</v>
      </c>
      <c r="V8" s="45">
        <v>204</v>
      </c>
      <c r="W8" s="45">
        <v>210</v>
      </c>
      <c r="X8" s="45">
        <v>202</v>
      </c>
      <c r="Y8" s="45">
        <v>208</v>
      </c>
      <c r="Z8" s="45">
        <v>204</v>
      </c>
      <c r="AA8" s="45">
        <v>195</v>
      </c>
      <c r="AB8" s="45">
        <v>196</v>
      </c>
      <c r="AC8" s="45">
        <v>195</v>
      </c>
      <c r="AD8" s="45">
        <v>188</v>
      </c>
      <c r="AE8" s="45">
        <v>187</v>
      </c>
      <c r="AF8" s="45">
        <v>193</v>
      </c>
      <c r="AG8" s="45">
        <v>192</v>
      </c>
      <c r="AH8" s="45">
        <v>188</v>
      </c>
      <c r="AI8" s="45">
        <v>183</v>
      </c>
      <c r="AJ8" s="45">
        <v>183</v>
      </c>
      <c r="AK8" s="45">
        <v>173</v>
      </c>
      <c r="AL8" s="45">
        <v>178</v>
      </c>
      <c r="AM8" s="45">
        <v>171</v>
      </c>
      <c r="AN8" s="45">
        <v>168</v>
      </c>
      <c r="AO8" s="45">
        <v>174</v>
      </c>
      <c r="AP8" s="45">
        <v>177</v>
      </c>
      <c r="AQ8" s="45">
        <v>173</v>
      </c>
      <c r="AR8" s="45">
        <v>169</v>
      </c>
      <c r="AS8" s="45">
        <v>170</v>
      </c>
      <c r="AT8" s="45">
        <v>161</v>
      </c>
      <c r="AU8" s="45">
        <v>159</v>
      </c>
      <c r="AV8" s="45">
        <v>164</v>
      </c>
      <c r="AW8" s="45">
        <v>168</v>
      </c>
      <c r="AX8" s="45">
        <v>169</v>
      </c>
      <c r="AY8" s="45">
        <v>174</v>
      </c>
      <c r="AZ8" s="45">
        <v>185</v>
      </c>
      <c r="BA8" s="45">
        <v>186</v>
      </c>
      <c r="BB8" s="45">
        <v>185</v>
      </c>
      <c r="BC8" s="45">
        <v>192</v>
      </c>
      <c r="BD8" s="45">
        <v>198</v>
      </c>
      <c r="BE8" s="45">
        <v>205</v>
      </c>
      <c r="BF8" s="45">
        <v>211</v>
      </c>
      <c r="BG8" s="45">
        <v>202</v>
      </c>
      <c r="BH8" s="45">
        <v>200</v>
      </c>
      <c r="BI8" s="45">
        <v>193</v>
      </c>
      <c r="BJ8" s="45">
        <v>192</v>
      </c>
      <c r="BK8" s="45">
        <v>187</v>
      </c>
      <c r="BL8" s="45">
        <v>182</v>
      </c>
      <c r="BM8" s="45">
        <v>185</v>
      </c>
      <c r="BN8" s="45">
        <v>179</v>
      </c>
      <c r="BO8" s="45">
        <v>181</v>
      </c>
      <c r="BP8" s="45">
        <v>183</v>
      </c>
      <c r="BQ8" s="45">
        <v>177</v>
      </c>
      <c r="BR8" s="45">
        <v>181</v>
      </c>
      <c r="BS8" s="45">
        <v>171</v>
      </c>
      <c r="BT8" s="45">
        <v>177</v>
      </c>
      <c r="BU8" s="45">
        <v>176</v>
      </c>
      <c r="BV8" s="45">
        <v>174</v>
      </c>
      <c r="BW8" s="45">
        <v>176</v>
      </c>
      <c r="BX8" s="45">
        <v>177</v>
      </c>
      <c r="BY8" s="45">
        <v>179</v>
      </c>
      <c r="BZ8" s="45">
        <v>181</v>
      </c>
      <c r="CA8" s="45">
        <v>186</v>
      </c>
      <c r="CB8" s="45">
        <v>190</v>
      </c>
      <c r="CC8" s="45">
        <v>184</v>
      </c>
      <c r="CD8" s="45">
        <v>179</v>
      </c>
      <c r="CE8" s="45">
        <v>172</v>
      </c>
      <c r="CF8" s="45">
        <v>174</v>
      </c>
      <c r="CG8" s="45">
        <v>173</v>
      </c>
      <c r="CH8" s="45">
        <v>174</v>
      </c>
      <c r="CI8" s="45">
        <v>170</v>
      </c>
      <c r="CJ8" s="45">
        <v>168</v>
      </c>
      <c r="CK8" s="45">
        <v>171</v>
      </c>
      <c r="CL8" s="45">
        <v>169</v>
      </c>
      <c r="CM8" s="45">
        <v>167</v>
      </c>
      <c r="CN8" s="45">
        <v>167</v>
      </c>
      <c r="CO8" s="45">
        <v>162</v>
      </c>
      <c r="CP8" s="45">
        <v>170</v>
      </c>
      <c r="CQ8" s="45">
        <v>165</v>
      </c>
      <c r="CR8" s="45">
        <v>159</v>
      </c>
      <c r="CS8" s="45">
        <v>164</v>
      </c>
      <c r="CT8" s="45">
        <v>164</v>
      </c>
      <c r="CU8" s="45">
        <v>164</v>
      </c>
      <c r="CV8" s="45">
        <v>171</v>
      </c>
      <c r="CW8" s="45">
        <v>162</v>
      </c>
      <c r="CX8" s="45">
        <v>163</v>
      </c>
      <c r="CY8" s="45">
        <v>160</v>
      </c>
      <c r="CZ8" s="45">
        <v>164</v>
      </c>
      <c r="DA8" s="45">
        <v>164</v>
      </c>
      <c r="DB8" s="45">
        <v>164</v>
      </c>
      <c r="DC8" s="45">
        <v>170</v>
      </c>
      <c r="DD8" s="45">
        <v>170</v>
      </c>
      <c r="DE8" s="45">
        <v>171</v>
      </c>
      <c r="DF8" s="45">
        <v>174</v>
      </c>
      <c r="DG8" s="45">
        <v>169</v>
      </c>
      <c r="DH8" s="45">
        <v>164</v>
      </c>
      <c r="DI8" s="45">
        <v>162</v>
      </c>
      <c r="DJ8" s="45">
        <v>169</v>
      </c>
      <c r="DK8" s="45">
        <v>166</v>
      </c>
      <c r="DL8" s="45">
        <v>172</v>
      </c>
      <c r="DM8" s="45">
        <v>173</v>
      </c>
      <c r="DN8" s="45">
        <v>177</v>
      </c>
      <c r="DO8" s="45">
        <v>179</v>
      </c>
      <c r="DP8" s="45">
        <v>179</v>
      </c>
      <c r="DQ8" s="45">
        <v>185</v>
      </c>
      <c r="DR8" s="45">
        <v>191</v>
      </c>
      <c r="DS8" s="45">
        <v>191</v>
      </c>
      <c r="DT8" s="45">
        <v>179</v>
      </c>
      <c r="DU8" s="45">
        <v>185</v>
      </c>
      <c r="DV8" s="45">
        <v>176</v>
      </c>
      <c r="DW8" s="45">
        <v>172</v>
      </c>
      <c r="DX8" s="45">
        <v>176</v>
      </c>
      <c r="DY8" s="45">
        <v>178</v>
      </c>
      <c r="DZ8" s="45">
        <v>172</v>
      </c>
      <c r="EA8" s="45">
        <v>186</v>
      </c>
      <c r="EB8" s="45">
        <v>182</v>
      </c>
      <c r="EC8" s="45">
        <v>173</v>
      </c>
      <c r="ED8" s="45">
        <v>173</v>
      </c>
      <c r="EE8" s="45">
        <v>173</v>
      </c>
      <c r="EF8" s="45">
        <v>187</v>
      </c>
      <c r="EG8" s="45">
        <v>189</v>
      </c>
      <c r="EH8" s="45">
        <v>190</v>
      </c>
      <c r="EI8" s="45">
        <v>183</v>
      </c>
      <c r="EJ8" s="45">
        <v>174</v>
      </c>
      <c r="EK8" s="45">
        <v>175</v>
      </c>
      <c r="EL8" s="45">
        <v>176</v>
      </c>
      <c r="EM8" s="45">
        <v>185</v>
      </c>
      <c r="EN8" s="45">
        <v>185</v>
      </c>
      <c r="EO8" s="45">
        <v>185</v>
      </c>
      <c r="EP8" s="45">
        <v>183</v>
      </c>
      <c r="EQ8" s="45">
        <v>186</v>
      </c>
      <c r="ER8" s="45">
        <v>190</v>
      </c>
      <c r="ES8" s="45">
        <v>197</v>
      </c>
      <c r="ET8" s="45">
        <v>200</v>
      </c>
      <c r="EU8" s="45">
        <v>206</v>
      </c>
      <c r="EV8" s="45">
        <v>202</v>
      </c>
      <c r="EW8" s="45">
        <v>194</v>
      </c>
      <c r="EX8" s="45">
        <v>192</v>
      </c>
      <c r="EY8" s="45">
        <v>196</v>
      </c>
      <c r="EZ8" s="45">
        <v>200</v>
      </c>
      <c r="FA8" s="45">
        <v>199</v>
      </c>
      <c r="FB8" s="45">
        <v>197</v>
      </c>
      <c r="FC8" s="45">
        <v>203</v>
      </c>
      <c r="FD8" s="45">
        <v>207</v>
      </c>
      <c r="FE8" s="45">
        <v>205</v>
      </c>
      <c r="FF8" s="45">
        <v>211</v>
      </c>
      <c r="FG8" s="45">
        <v>210</v>
      </c>
      <c r="FH8" s="45">
        <v>206</v>
      </c>
      <c r="FI8" s="45">
        <v>209</v>
      </c>
      <c r="FJ8" s="45">
        <v>212</v>
      </c>
      <c r="FK8" s="45">
        <v>215</v>
      </c>
      <c r="FL8" s="45">
        <v>223</v>
      </c>
      <c r="FM8" s="45">
        <v>229</v>
      </c>
      <c r="FN8" s="45">
        <v>236</v>
      </c>
      <c r="FO8" s="45">
        <v>247</v>
      </c>
      <c r="FP8" s="45">
        <v>237</v>
      </c>
      <c r="FQ8" s="45">
        <v>238</v>
      </c>
      <c r="FR8" s="45">
        <v>231</v>
      </c>
      <c r="FS8" s="45">
        <v>227</v>
      </c>
      <c r="FT8" s="45">
        <v>225</v>
      </c>
      <c r="FU8" s="45">
        <v>232</v>
      </c>
      <c r="FV8" s="45">
        <v>232</v>
      </c>
      <c r="FW8" s="45">
        <v>234</v>
      </c>
      <c r="FX8" s="45">
        <v>239</v>
      </c>
      <c r="FY8" s="45">
        <v>239</v>
      </c>
      <c r="FZ8" s="45">
        <v>231</v>
      </c>
      <c r="GA8" s="45">
        <v>227</v>
      </c>
      <c r="GB8" s="45">
        <v>226</v>
      </c>
      <c r="GC8" s="45">
        <v>232</v>
      </c>
      <c r="GD8" s="45">
        <v>231</v>
      </c>
      <c r="GE8" s="45">
        <v>218</v>
      </c>
      <c r="GF8" s="45">
        <v>216</v>
      </c>
      <c r="GG8" s="45">
        <v>220</v>
      </c>
      <c r="GH8" s="45">
        <v>221</v>
      </c>
      <c r="GI8" s="45">
        <v>218</v>
      </c>
      <c r="GJ8" s="45">
        <v>232</v>
      </c>
      <c r="GK8" s="45">
        <v>231</v>
      </c>
      <c r="GL8" s="45">
        <v>245</v>
      </c>
      <c r="GM8" s="45">
        <v>245</v>
      </c>
      <c r="GN8" s="45">
        <v>261</v>
      </c>
      <c r="GO8" s="45">
        <v>266</v>
      </c>
      <c r="GP8" s="45">
        <v>258</v>
      </c>
      <c r="GQ8" s="45">
        <v>256</v>
      </c>
      <c r="GR8" s="45">
        <v>249</v>
      </c>
      <c r="GS8" s="45">
        <v>231</v>
      </c>
      <c r="GT8" s="45">
        <v>231</v>
      </c>
      <c r="GU8" s="45">
        <v>229</v>
      </c>
      <c r="GV8" s="45">
        <v>224</v>
      </c>
      <c r="GW8" s="45">
        <v>222</v>
      </c>
      <c r="GX8" s="45">
        <v>222</v>
      </c>
      <c r="GY8" s="45">
        <v>229</v>
      </c>
      <c r="GZ8" s="45">
        <v>233</v>
      </c>
      <c r="HA8" s="45">
        <v>226</v>
      </c>
      <c r="HB8" s="45">
        <v>219</v>
      </c>
      <c r="HC8" s="45">
        <v>222</v>
      </c>
      <c r="HD8" s="45">
        <v>225</v>
      </c>
      <c r="HE8" s="45">
        <v>225</v>
      </c>
      <c r="HF8" s="45">
        <v>224</v>
      </c>
      <c r="HG8" s="45">
        <v>216</v>
      </c>
      <c r="HH8" s="45">
        <v>216</v>
      </c>
      <c r="HI8" s="45">
        <v>221</v>
      </c>
      <c r="HJ8" s="45">
        <v>217</v>
      </c>
      <c r="HK8" s="45">
        <v>213</v>
      </c>
      <c r="HL8" s="45">
        <v>220</v>
      </c>
      <c r="HM8" s="45">
        <v>214</v>
      </c>
      <c r="HN8" s="45">
        <v>206</v>
      </c>
      <c r="HO8" s="45">
        <v>208</v>
      </c>
      <c r="HP8" s="45">
        <v>210</v>
      </c>
      <c r="HQ8" s="45">
        <v>209</v>
      </c>
      <c r="HR8" s="45">
        <v>213</v>
      </c>
      <c r="HS8" s="45">
        <v>218</v>
      </c>
      <c r="HT8" s="45">
        <v>218</v>
      </c>
      <c r="HU8" s="45">
        <v>222</v>
      </c>
      <c r="HV8" s="45">
        <v>226</v>
      </c>
      <c r="HW8" s="45">
        <v>224</v>
      </c>
      <c r="HX8" s="45">
        <v>226</v>
      </c>
      <c r="HY8" s="45">
        <v>224</v>
      </c>
      <c r="HZ8" s="45">
        <v>223</v>
      </c>
      <c r="IA8" s="45">
        <v>221</v>
      </c>
      <c r="IB8" s="45">
        <v>220</v>
      </c>
      <c r="IC8" s="45">
        <v>221</v>
      </c>
      <c r="ID8" s="45">
        <v>223</v>
      </c>
      <c r="IE8" s="45">
        <v>223</v>
      </c>
      <c r="IF8" s="45">
        <v>224</v>
      </c>
      <c r="IG8" s="45">
        <v>224</v>
      </c>
      <c r="IH8" s="45">
        <v>230</v>
      </c>
      <c r="II8" s="45">
        <v>228</v>
      </c>
      <c r="IJ8" s="45">
        <v>220</v>
      </c>
      <c r="IK8" s="45">
        <v>221</v>
      </c>
      <c r="IL8" s="45">
        <v>230</v>
      </c>
      <c r="IM8" s="45">
        <v>232</v>
      </c>
      <c r="IN8" s="45">
        <v>233</v>
      </c>
      <c r="IO8" s="45">
        <v>233</v>
      </c>
      <c r="IP8" s="45">
        <v>250</v>
      </c>
      <c r="IQ8" s="45">
        <v>242</v>
      </c>
      <c r="IR8" s="45">
        <v>236</v>
      </c>
      <c r="IS8" s="45">
        <v>237</v>
      </c>
      <c r="IT8" s="45">
        <v>238</v>
      </c>
      <c r="IU8" s="45">
        <v>246</v>
      </c>
      <c r="IV8" s="45">
        <v>246</v>
      </c>
      <c r="IW8" s="45">
        <v>243</v>
      </c>
      <c r="IX8" s="45">
        <v>240</v>
      </c>
      <c r="IY8" s="45">
        <v>242</v>
      </c>
      <c r="IZ8" s="45">
        <v>242</v>
      </c>
      <c r="JA8" s="45">
        <v>244</v>
      </c>
      <c r="JB8" s="45">
        <v>233</v>
      </c>
      <c r="JC8" s="45">
        <v>237</v>
      </c>
      <c r="JD8" s="45">
        <v>240</v>
      </c>
      <c r="JE8" t="s">
        <v>2012</v>
      </c>
      <c r="JF8" s="45">
        <v>244</v>
      </c>
      <c r="JG8" s="45">
        <v>236</v>
      </c>
      <c r="JH8" s="45">
        <v>243</v>
      </c>
      <c r="JI8" s="45">
        <v>247</v>
      </c>
      <c r="JJ8" s="45">
        <v>254</v>
      </c>
      <c r="JK8" s="45">
        <v>257</v>
      </c>
      <c r="JL8" s="45">
        <v>265</v>
      </c>
      <c r="JM8" s="45">
        <v>274</v>
      </c>
      <c r="JN8" s="45">
        <v>268</v>
      </c>
      <c r="JO8" s="45">
        <v>281</v>
      </c>
      <c r="JP8" s="45">
        <v>281</v>
      </c>
      <c r="JQ8" s="45">
        <v>284</v>
      </c>
      <c r="JR8" s="45">
        <v>288</v>
      </c>
      <c r="JS8" s="45">
        <v>283</v>
      </c>
      <c r="JT8" s="45">
        <v>273</v>
      </c>
      <c r="JU8" s="45">
        <v>276</v>
      </c>
      <c r="JV8" s="45">
        <v>275</v>
      </c>
      <c r="JW8" s="45">
        <v>270</v>
      </c>
      <c r="JX8" s="45">
        <v>269</v>
      </c>
      <c r="JY8" s="45">
        <v>273</v>
      </c>
      <c r="JZ8" s="45">
        <v>271</v>
      </c>
      <c r="KA8" s="45">
        <v>285</v>
      </c>
      <c r="KB8" s="45">
        <v>281</v>
      </c>
      <c r="KC8" s="45">
        <v>281</v>
      </c>
      <c r="KD8" s="45">
        <v>281</v>
      </c>
      <c r="KE8" s="45">
        <v>298</v>
      </c>
      <c r="KF8" s="45">
        <v>296</v>
      </c>
      <c r="KG8" s="45">
        <v>299</v>
      </c>
      <c r="KH8" s="45">
        <v>313</v>
      </c>
      <c r="KI8" s="45">
        <v>296</v>
      </c>
      <c r="KJ8" s="45">
        <v>296</v>
      </c>
      <c r="KK8" s="45">
        <v>289</v>
      </c>
      <c r="KL8" s="45">
        <v>276</v>
      </c>
      <c r="KM8" s="45">
        <v>281</v>
      </c>
      <c r="KN8" s="45">
        <v>277</v>
      </c>
      <c r="KO8" s="45">
        <v>275</v>
      </c>
      <c r="KP8" s="45">
        <v>276</v>
      </c>
      <c r="KQ8" s="45">
        <v>270</v>
      </c>
      <c r="KR8" s="45">
        <v>268</v>
      </c>
      <c r="KS8" s="45">
        <v>261</v>
      </c>
      <c r="KT8" s="45">
        <v>260</v>
      </c>
      <c r="KU8" s="45">
        <v>244</v>
      </c>
      <c r="KV8" s="45">
        <v>240</v>
      </c>
      <c r="KW8" s="45">
        <v>238</v>
      </c>
      <c r="KX8" s="45">
        <v>234</v>
      </c>
      <c r="KY8" s="45">
        <v>234</v>
      </c>
      <c r="KZ8" s="45">
        <v>238</v>
      </c>
      <c r="LA8" s="45">
        <v>227</v>
      </c>
      <c r="LB8" s="45">
        <v>226</v>
      </c>
      <c r="LC8" s="45">
        <v>218</v>
      </c>
      <c r="LD8" s="45">
        <v>223</v>
      </c>
      <c r="LE8" s="45">
        <v>226</v>
      </c>
      <c r="LF8" s="45">
        <v>225</v>
      </c>
      <c r="LG8" s="45">
        <v>218</v>
      </c>
      <c r="LH8" s="45">
        <v>215</v>
      </c>
      <c r="LI8" s="45">
        <v>213</v>
      </c>
      <c r="LJ8" s="45">
        <v>213</v>
      </c>
      <c r="LK8" s="45">
        <v>224</v>
      </c>
      <c r="LL8" s="45">
        <v>225</v>
      </c>
      <c r="LM8" s="45">
        <v>225</v>
      </c>
      <c r="LN8" s="45">
        <v>228</v>
      </c>
      <c r="LO8" s="45">
        <v>232</v>
      </c>
      <c r="LP8" s="45">
        <v>225</v>
      </c>
      <c r="LQ8" s="45">
        <v>226</v>
      </c>
      <c r="LR8" s="45">
        <v>224</v>
      </c>
      <c r="LS8" s="45">
        <v>227</v>
      </c>
      <c r="LT8" s="45">
        <v>237</v>
      </c>
      <c r="LU8" s="45">
        <v>232</v>
      </c>
      <c r="LV8" s="45">
        <v>240</v>
      </c>
      <c r="LW8" s="45">
        <v>237</v>
      </c>
      <c r="LX8" s="45">
        <v>224</v>
      </c>
      <c r="LY8" s="45">
        <v>214</v>
      </c>
      <c r="LZ8" s="45">
        <v>210</v>
      </c>
      <c r="MA8" s="45">
        <v>204</v>
      </c>
      <c r="MB8" s="45">
        <v>207</v>
      </c>
      <c r="MC8" s="45">
        <v>204</v>
      </c>
      <c r="MD8" s="45">
        <v>200</v>
      </c>
      <c r="ME8" s="45">
        <v>191</v>
      </c>
      <c r="MF8" s="45">
        <v>190</v>
      </c>
      <c r="MG8" s="45">
        <v>194</v>
      </c>
      <c r="MH8" s="45">
        <v>194</v>
      </c>
      <c r="MI8" s="45">
        <v>193</v>
      </c>
      <c r="MJ8" s="45">
        <v>195</v>
      </c>
      <c r="MK8" s="45">
        <v>196</v>
      </c>
      <c r="ML8" s="45">
        <v>198</v>
      </c>
      <c r="MM8" s="45">
        <v>196</v>
      </c>
      <c r="MN8" s="45">
        <v>202</v>
      </c>
      <c r="MO8" s="45">
        <v>205</v>
      </c>
      <c r="MP8" s="45">
        <v>206</v>
      </c>
      <c r="MQ8" s="45">
        <v>202</v>
      </c>
      <c r="MR8" s="45">
        <v>204</v>
      </c>
      <c r="MS8" s="45">
        <v>205</v>
      </c>
      <c r="MT8" s="45">
        <v>205</v>
      </c>
      <c r="MU8" s="45">
        <v>204</v>
      </c>
      <c r="MV8" s="45">
        <v>210</v>
      </c>
      <c r="MW8" s="45">
        <v>204</v>
      </c>
      <c r="MX8" s="45">
        <v>205</v>
      </c>
      <c r="MY8" s="45">
        <v>201</v>
      </c>
      <c r="MZ8" s="45">
        <v>218</v>
      </c>
      <c r="NA8" s="45">
        <v>215</v>
      </c>
      <c r="NB8" s="45">
        <v>219</v>
      </c>
      <c r="NC8" s="45">
        <v>216</v>
      </c>
      <c r="ND8" s="45">
        <v>213</v>
      </c>
      <c r="NE8" s="45">
        <v>214</v>
      </c>
      <c r="NF8" s="45">
        <v>209</v>
      </c>
      <c r="NG8" s="45">
        <v>209</v>
      </c>
      <c r="NH8" s="45">
        <v>213</v>
      </c>
      <c r="NI8" s="45">
        <v>211</v>
      </c>
      <c r="NJ8" s="45">
        <v>211</v>
      </c>
      <c r="NK8" s="45">
        <v>212</v>
      </c>
      <c r="NL8" s="45">
        <v>205</v>
      </c>
      <c r="NM8" s="45">
        <v>203</v>
      </c>
      <c r="NN8" s="45">
        <v>204</v>
      </c>
      <c r="NO8" s="45">
        <v>207</v>
      </c>
      <c r="NP8" s="45">
        <v>213</v>
      </c>
      <c r="NQ8" s="45">
        <v>216</v>
      </c>
      <c r="NR8" s="45">
        <v>220</v>
      </c>
      <c r="NS8" s="45">
        <v>216</v>
      </c>
      <c r="NT8" s="45">
        <v>218</v>
      </c>
      <c r="NU8" s="45">
        <v>212</v>
      </c>
      <c r="NV8" s="45">
        <v>205</v>
      </c>
      <c r="NW8" s="45">
        <v>202</v>
      </c>
      <c r="NX8" s="45">
        <v>203</v>
      </c>
      <c r="NY8" s="45">
        <v>198</v>
      </c>
      <c r="NZ8" s="45">
        <v>214</v>
      </c>
      <c r="OA8" s="45">
        <v>225</v>
      </c>
      <c r="OB8" s="45">
        <v>218</v>
      </c>
      <c r="OC8" s="45">
        <v>205</v>
      </c>
      <c r="OD8" s="45">
        <v>200</v>
      </c>
      <c r="OE8" s="45">
        <v>193</v>
      </c>
      <c r="OF8" s="45">
        <v>193</v>
      </c>
      <c r="OG8" s="45">
        <v>199</v>
      </c>
      <c r="OH8" s="45">
        <v>196</v>
      </c>
      <c r="OI8" s="45">
        <v>195</v>
      </c>
      <c r="OJ8" s="45">
        <v>191</v>
      </c>
      <c r="OK8" s="45">
        <v>184</v>
      </c>
      <c r="OL8" s="45">
        <v>177</v>
      </c>
      <c r="OM8" s="45">
        <v>181</v>
      </c>
      <c r="ON8" s="45">
        <v>177</v>
      </c>
      <c r="OO8" s="45">
        <v>172</v>
      </c>
      <c r="OP8" s="45">
        <v>171</v>
      </c>
      <c r="OQ8" s="45">
        <v>176</v>
      </c>
      <c r="OR8" s="45">
        <v>173</v>
      </c>
      <c r="OS8" s="45">
        <v>176</v>
      </c>
      <c r="OT8" s="45">
        <v>178</v>
      </c>
      <c r="OU8" s="45">
        <v>180</v>
      </c>
      <c r="OV8" s="45">
        <v>185</v>
      </c>
      <c r="OW8" s="45">
        <v>188</v>
      </c>
      <c r="OX8" s="45">
        <v>189</v>
      </c>
      <c r="OY8" s="45">
        <v>194</v>
      </c>
      <c r="OZ8" s="45">
        <v>191</v>
      </c>
      <c r="PA8" s="45">
        <v>187</v>
      </c>
      <c r="PB8" s="45">
        <v>184</v>
      </c>
      <c r="PC8" s="45">
        <v>185</v>
      </c>
      <c r="PD8" s="45">
        <v>174</v>
      </c>
      <c r="PE8" s="45">
        <v>175</v>
      </c>
      <c r="PF8" s="45">
        <v>178</v>
      </c>
      <c r="PG8" s="45">
        <v>178</v>
      </c>
      <c r="PH8" s="45">
        <v>170</v>
      </c>
      <c r="PI8" s="45">
        <v>173</v>
      </c>
      <c r="PJ8" s="45">
        <v>167</v>
      </c>
      <c r="PK8" s="45">
        <v>163</v>
      </c>
      <c r="PL8" s="45">
        <v>163</v>
      </c>
      <c r="PM8" s="45">
        <v>163</v>
      </c>
      <c r="PN8" s="45">
        <v>160</v>
      </c>
      <c r="PO8" s="45">
        <v>164</v>
      </c>
      <c r="PP8" s="45">
        <v>163</v>
      </c>
      <c r="PQ8" s="45">
        <v>161</v>
      </c>
      <c r="PR8" s="45">
        <v>161</v>
      </c>
      <c r="PS8" s="45">
        <v>156</v>
      </c>
      <c r="PT8" s="45">
        <v>161</v>
      </c>
      <c r="PU8" s="45">
        <v>162</v>
      </c>
      <c r="PV8" s="45">
        <v>162</v>
      </c>
      <c r="PW8" s="45">
        <v>165</v>
      </c>
      <c r="PX8" s="45">
        <v>160</v>
      </c>
      <c r="PY8" s="45">
        <v>160</v>
      </c>
      <c r="PZ8" s="45">
        <v>164</v>
      </c>
      <c r="QA8" s="45">
        <v>158</v>
      </c>
      <c r="QB8" s="45">
        <v>151</v>
      </c>
      <c r="QC8" s="45">
        <v>159</v>
      </c>
      <c r="QD8" s="45">
        <v>160</v>
      </c>
      <c r="QE8" s="45">
        <v>156</v>
      </c>
      <c r="QF8" s="45">
        <v>164</v>
      </c>
      <c r="QG8" s="45">
        <v>169</v>
      </c>
      <c r="QH8" s="45">
        <v>175</v>
      </c>
      <c r="QI8" s="45">
        <v>173</v>
      </c>
      <c r="QJ8" s="45">
        <v>169</v>
      </c>
      <c r="QK8" s="45">
        <v>160</v>
      </c>
      <c r="QL8" s="45">
        <v>154</v>
      </c>
      <c r="QM8" s="45">
        <v>157</v>
      </c>
      <c r="QN8" s="45">
        <v>166</v>
      </c>
      <c r="QO8" s="45">
        <v>168</v>
      </c>
      <c r="QP8" s="45">
        <v>159</v>
      </c>
      <c r="QQ8" s="45">
        <v>158</v>
      </c>
      <c r="QR8" s="45">
        <v>154</v>
      </c>
      <c r="QS8" s="45">
        <v>152</v>
      </c>
      <c r="QT8" s="45">
        <v>148</v>
      </c>
      <c r="QU8" s="45">
        <v>146</v>
      </c>
      <c r="QV8" s="45">
        <v>146</v>
      </c>
      <c r="QW8" s="45">
        <v>145</v>
      </c>
      <c r="QX8" s="45">
        <v>145</v>
      </c>
      <c r="QY8" s="45">
        <v>146</v>
      </c>
      <c r="QZ8" s="45">
        <v>143</v>
      </c>
      <c r="RA8" s="45">
        <v>145</v>
      </c>
      <c r="RB8" s="45">
        <v>144</v>
      </c>
      <c r="RC8" s="45">
        <v>146</v>
      </c>
      <c r="RD8" s="45">
        <v>147</v>
      </c>
      <c r="RE8" s="45">
        <v>145</v>
      </c>
      <c r="RF8" s="45">
        <v>144</v>
      </c>
      <c r="RG8" s="45">
        <v>146</v>
      </c>
      <c r="RH8" s="45">
        <v>144</v>
      </c>
      <c r="RI8" s="45">
        <v>148</v>
      </c>
      <c r="RJ8" s="45">
        <v>147</v>
      </c>
      <c r="RK8" s="45">
        <v>147</v>
      </c>
      <c r="RL8" s="45">
        <v>148</v>
      </c>
      <c r="RM8" s="45">
        <v>155</v>
      </c>
      <c r="RN8" s="45">
        <v>161</v>
      </c>
      <c r="RO8" s="45">
        <v>165</v>
      </c>
      <c r="RP8" s="45">
        <v>161</v>
      </c>
      <c r="RQ8" s="45">
        <v>165</v>
      </c>
      <c r="RR8" s="45">
        <v>157</v>
      </c>
      <c r="RS8" s="45">
        <v>153</v>
      </c>
      <c r="RT8" s="45">
        <v>151</v>
      </c>
      <c r="RU8" s="45">
        <v>163</v>
      </c>
      <c r="RV8" s="45">
        <v>163</v>
      </c>
      <c r="RW8" s="45">
        <v>182</v>
      </c>
      <c r="RX8" s="45">
        <v>162</v>
      </c>
      <c r="RY8" s="45">
        <v>171</v>
      </c>
      <c r="RZ8" s="45">
        <v>170</v>
      </c>
      <c r="SA8" s="45">
        <v>168</v>
      </c>
      <c r="SB8" s="45">
        <v>171</v>
      </c>
      <c r="SC8" s="45">
        <v>173</v>
      </c>
      <c r="SD8" s="45">
        <v>176</v>
      </c>
      <c r="SE8" s="45">
        <v>176</v>
      </c>
      <c r="SF8" s="45">
        <v>176</v>
      </c>
      <c r="SG8" s="45">
        <v>177</v>
      </c>
      <c r="SH8" s="45">
        <v>178</v>
      </c>
      <c r="SI8" s="45">
        <v>173</v>
      </c>
      <c r="SJ8" s="45">
        <v>172</v>
      </c>
      <c r="SK8" s="45">
        <v>174</v>
      </c>
      <c r="SL8" s="45">
        <v>173</v>
      </c>
      <c r="SM8" s="45">
        <v>169</v>
      </c>
      <c r="SN8" s="45">
        <v>166</v>
      </c>
      <c r="SO8" s="45">
        <v>163</v>
      </c>
      <c r="SP8" s="45">
        <v>159</v>
      </c>
      <c r="SQ8" s="45">
        <v>164</v>
      </c>
      <c r="SR8" s="45">
        <v>164</v>
      </c>
      <c r="SS8" s="45">
        <v>161</v>
      </c>
      <c r="ST8" s="45">
        <v>161</v>
      </c>
      <c r="SU8" s="45">
        <v>159</v>
      </c>
      <c r="SV8" s="45">
        <v>164</v>
      </c>
      <c r="SW8" s="45">
        <v>161</v>
      </c>
      <c r="SX8" s="45">
        <v>162</v>
      </c>
      <c r="SY8" s="45">
        <v>163</v>
      </c>
      <c r="SZ8" s="45">
        <v>163</v>
      </c>
      <c r="TA8" s="45">
        <v>163</v>
      </c>
      <c r="TB8" s="45">
        <v>160</v>
      </c>
      <c r="TC8" s="45">
        <v>165</v>
      </c>
      <c r="TD8" s="45">
        <v>168</v>
      </c>
      <c r="TE8" s="45">
        <v>170</v>
      </c>
      <c r="TF8" s="45">
        <v>170</v>
      </c>
      <c r="TG8" s="45">
        <v>171</v>
      </c>
      <c r="TH8" s="45">
        <v>167</v>
      </c>
      <c r="TI8" s="45">
        <v>164</v>
      </c>
      <c r="TJ8" s="45">
        <v>160</v>
      </c>
      <c r="TK8" s="45">
        <v>163</v>
      </c>
      <c r="TL8" s="45">
        <v>162</v>
      </c>
      <c r="TM8" s="45">
        <v>161</v>
      </c>
      <c r="TN8" s="45">
        <v>156</v>
      </c>
      <c r="TO8" s="45">
        <v>151</v>
      </c>
      <c r="TP8" s="45">
        <v>151</v>
      </c>
      <c r="TQ8" s="45">
        <v>152</v>
      </c>
      <c r="TR8" s="45">
        <v>148</v>
      </c>
      <c r="TS8" s="45">
        <v>151</v>
      </c>
      <c r="TT8" s="45">
        <v>152</v>
      </c>
      <c r="TU8" s="45">
        <v>157</v>
      </c>
      <c r="TV8" s="45">
        <v>154</v>
      </c>
      <c r="TW8" s="45">
        <v>151</v>
      </c>
      <c r="TX8" s="45">
        <v>156</v>
      </c>
      <c r="TY8" s="45">
        <v>155</v>
      </c>
      <c r="TZ8" s="45">
        <v>156</v>
      </c>
      <c r="UA8" s="45">
        <v>159</v>
      </c>
      <c r="UB8" s="45">
        <v>154</v>
      </c>
      <c r="UC8" s="45">
        <v>152</v>
      </c>
      <c r="UD8" s="45">
        <v>148</v>
      </c>
      <c r="UE8" s="45">
        <v>152</v>
      </c>
      <c r="UF8" s="45">
        <v>155</v>
      </c>
      <c r="UG8" s="45">
        <v>157</v>
      </c>
      <c r="UH8" s="45">
        <v>149</v>
      </c>
      <c r="UI8" s="45">
        <v>148</v>
      </c>
      <c r="UJ8" s="45">
        <v>146</v>
      </c>
      <c r="UK8" s="45">
        <v>147</v>
      </c>
      <c r="UL8" s="45">
        <v>148</v>
      </c>
      <c r="UM8" s="45">
        <v>154</v>
      </c>
      <c r="UN8" s="45">
        <v>155</v>
      </c>
      <c r="UO8" s="45">
        <v>155</v>
      </c>
      <c r="UP8" s="45">
        <v>154</v>
      </c>
      <c r="UQ8" s="45">
        <v>154</v>
      </c>
      <c r="UR8" s="45">
        <v>155</v>
      </c>
      <c r="US8" s="45">
        <v>158</v>
      </c>
      <c r="UT8" s="45">
        <v>152</v>
      </c>
      <c r="UU8" s="45">
        <v>152</v>
      </c>
      <c r="UV8" s="45">
        <v>144</v>
      </c>
      <c r="UW8" s="45">
        <v>143</v>
      </c>
      <c r="UX8" s="45">
        <v>143</v>
      </c>
      <c r="UY8" s="45">
        <v>141</v>
      </c>
      <c r="UZ8" s="45">
        <v>139</v>
      </c>
      <c r="VA8" s="45">
        <v>141</v>
      </c>
      <c r="VB8" s="45">
        <v>143</v>
      </c>
      <c r="VC8" s="45">
        <v>141</v>
      </c>
      <c r="VD8" s="45">
        <v>141</v>
      </c>
      <c r="VE8" s="45">
        <v>143</v>
      </c>
      <c r="VF8" s="45">
        <v>140</v>
      </c>
      <c r="VG8" s="45">
        <v>135</v>
      </c>
      <c r="VH8" s="45">
        <v>136</v>
      </c>
      <c r="VI8" s="45">
        <v>138</v>
      </c>
      <c r="VJ8" s="45">
        <v>141</v>
      </c>
      <c r="VK8" s="45">
        <v>144</v>
      </c>
      <c r="VL8" s="45">
        <v>142</v>
      </c>
      <c r="VM8" s="45">
        <v>141</v>
      </c>
      <c r="VN8" s="45">
        <v>142</v>
      </c>
      <c r="VO8" s="45">
        <v>139</v>
      </c>
      <c r="VP8" s="45">
        <v>142</v>
      </c>
      <c r="VQ8" s="45">
        <v>140</v>
      </c>
      <c r="VR8" s="45">
        <v>146</v>
      </c>
      <c r="VS8" s="45">
        <v>149</v>
      </c>
      <c r="VT8" s="45">
        <v>146</v>
      </c>
      <c r="VU8" s="45">
        <v>147</v>
      </c>
      <c r="VV8" s="45">
        <v>148</v>
      </c>
      <c r="VW8" s="45">
        <v>146</v>
      </c>
      <c r="VX8" s="45">
        <v>146</v>
      </c>
      <c r="VY8" s="45">
        <v>152</v>
      </c>
      <c r="VZ8" s="45">
        <v>150</v>
      </c>
      <c r="WA8" s="45">
        <v>154</v>
      </c>
      <c r="WB8" s="45">
        <v>154</v>
      </c>
      <c r="WC8" s="45">
        <v>153</v>
      </c>
      <c r="WD8" s="45">
        <v>159</v>
      </c>
      <c r="WE8" s="45">
        <v>155</v>
      </c>
      <c r="WF8" s="45">
        <v>154</v>
      </c>
      <c r="WG8" s="45">
        <v>153</v>
      </c>
      <c r="WH8" s="45">
        <v>146</v>
      </c>
      <c r="WI8" s="45">
        <v>143</v>
      </c>
      <c r="WJ8" s="45">
        <v>144</v>
      </c>
      <c r="WK8" s="45">
        <v>145</v>
      </c>
      <c r="WL8" s="45">
        <v>144</v>
      </c>
      <c r="WM8" s="45">
        <v>141</v>
      </c>
      <c r="WN8" s="45">
        <v>143</v>
      </c>
      <c r="WO8" s="45">
        <v>140</v>
      </c>
      <c r="WP8" s="45">
        <v>140</v>
      </c>
      <c r="WQ8" s="45">
        <v>141</v>
      </c>
      <c r="WR8" s="45">
        <v>138</v>
      </c>
      <c r="WS8" s="45">
        <v>138</v>
      </c>
      <c r="WT8" s="45">
        <v>136</v>
      </c>
      <c r="WU8" s="45">
        <v>135</v>
      </c>
      <c r="WV8" s="45">
        <v>139</v>
      </c>
      <c r="WW8" s="45">
        <v>139</v>
      </c>
      <c r="WX8" s="45">
        <v>139</v>
      </c>
      <c r="WY8" s="45">
        <v>147</v>
      </c>
      <c r="WZ8" s="45">
        <v>148</v>
      </c>
      <c r="XA8" s="45">
        <v>147</v>
      </c>
      <c r="XB8" s="45">
        <v>147</v>
      </c>
      <c r="XC8" s="45">
        <v>141</v>
      </c>
      <c r="XD8" s="45">
        <v>137</v>
      </c>
      <c r="XE8" s="45">
        <v>141</v>
      </c>
      <c r="XF8" s="45">
        <v>140</v>
      </c>
      <c r="XG8" s="45">
        <v>140</v>
      </c>
      <c r="XH8" s="45">
        <v>144</v>
      </c>
      <c r="XI8" s="45">
        <v>145</v>
      </c>
      <c r="XJ8" s="45">
        <v>144</v>
      </c>
      <c r="XK8" s="45">
        <v>144</v>
      </c>
      <c r="XL8" s="45">
        <v>139</v>
      </c>
      <c r="XM8" s="45">
        <v>139</v>
      </c>
      <c r="XN8" s="45">
        <v>136</v>
      </c>
      <c r="XO8" s="45">
        <v>137</v>
      </c>
      <c r="XP8" s="45">
        <v>137</v>
      </c>
      <c r="XQ8" s="45">
        <v>137</v>
      </c>
      <c r="XR8" s="45">
        <v>136</v>
      </c>
      <c r="XS8" s="45">
        <v>142</v>
      </c>
      <c r="XT8" s="45">
        <v>143</v>
      </c>
      <c r="XU8" s="45">
        <v>145</v>
      </c>
      <c r="XV8" s="45">
        <v>142</v>
      </c>
      <c r="XW8" s="45">
        <v>148</v>
      </c>
      <c r="XX8" s="45">
        <v>150</v>
      </c>
      <c r="XY8" s="45">
        <v>151</v>
      </c>
      <c r="XZ8" s="45">
        <v>151</v>
      </c>
      <c r="YA8" s="45">
        <v>150</v>
      </c>
      <c r="YB8" s="45">
        <v>146</v>
      </c>
      <c r="YC8" s="45">
        <v>146</v>
      </c>
      <c r="YD8" s="45">
        <v>149</v>
      </c>
      <c r="YE8" s="45">
        <v>145</v>
      </c>
      <c r="YF8" s="45">
        <v>142</v>
      </c>
      <c r="YG8" s="45">
        <v>142</v>
      </c>
      <c r="YH8" s="45">
        <v>143</v>
      </c>
      <c r="YI8" s="45">
        <v>145</v>
      </c>
      <c r="YJ8" s="45">
        <v>144</v>
      </c>
      <c r="YK8" s="45">
        <v>143</v>
      </c>
      <c r="YL8" s="45">
        <v>143</v>
      </c>
      <c r="YM8" s="45">
        <v>144</v>
      </c>
      <c r="YN8" s="45">
        <v>141</v>
      </c>
      <c r="YO8" s="45">
        <v>142</v>
      </c>
      <c r="YP8" s="45">
        <v>142</v>
      </c>
      <c r="YQ8" s="45">
        <v>142</v>
      </c>
      <c r="YR8" s="45">
        <v>141</v>
      </c>
      <c r="YS8" s="45">
        <v>141</v>
      </c>
      <c r="YT8" s="45">
        <v>142</v>
      </c>
      <c r="YU8" s="45">
        <v>141</v>
      </c>
      <c r="YV8" s="45">
        <v>139</v>
      </c>
      <c r="YW8" s="45">
        <v>138</v>
      </c>
      <c r="YX8" s="45">
        <v>135</v>
      </c>
      <c r="YY8" s="45">
        <v>138</v>
      </c>
      <c r="YZ8" s="45">
        <v>152</v>
      </c>
      <c r="ZA8" s="45">
        <v>152</v>
      </c>
      <c r="ZB8" s="45">
        <v>152</v>
      </c>
      <c r="ZC8" s="45">
        <v>153</v>
      </c>
      <c r="ZD8" s="45">
        <v>150</v>
      </c>
      <c r="ZE8" s="45">
        <v>151</v>
      </c>
      <c r="ZF8" s="45">
        <v>149</v>
      </c>
      <c r="ZG8" s="45">
        <v>154</v>
      </c>
      <c r="ZH8" s="45">
        <v>160</v>
      </c>
      <c r="ZI8" s="45">
        <v>161</v>
      </c>
      <c r="ZJ8" s="45">
        <v>156</v>
      </c>
      <c r="ZK8" s="45">
        <v>153</v>
      </c>
      <c r="ZL8" s="45">
        <v>156</v>
      </c>
      <c r="ZM8" s="45">
        <v>160</v>
      </c>
      <c r="ZN8" s="45">
        <v>160</v>
      </c>
      <c r="ZO8" s="45">
        <v>161</v>
      </c>
      <c r="ZP8" s="45">
        <v>158</v>
      </c>
      <c r="ZQ8" s="45">
        <v>161</v>
      </c>
      <c r="ZR8" s="45">
        <v>156</v>
      </c>
      <c r="ZS8" s="45">
        <v>155</v>
      </c>
      <c r="ZT8" s="45">
        <v>155</v>
      </c>
      <c r="ZU8" s="45">
        <v>155</v>
      </c>
      <c r="ZV8" s="45">
        <v>153</v>
      </c>
      <c r="ZW8" s="45">
        <v>153</v>
      </c>
      <c r="ZX8" s="45">
        <v>149</v>
      </c>
      <c r="ZY8" s="45">
        <v>149</v>
      </c>
      <c r="ZZ8" s="45">
        <v>153</v>
      </c>
      <c r="AAA8" s="45">
        <v>151</v>
      </c>
      <c r="AAB8" s="45">
        <v>150</v>
      </c>
      <c r="AAC8" s="45">
        <v>150</v>
      </c>
      <c r="AAD8" s="45">
        <v>144</v>
      </c>
      <c r="AAE8" s="45">
        <v>143</v>
      </c>
      <c r="AAF8" s="45">
        <v>139</v>
      </c>
      <c r="AAG8" s="45">
        <v>140</v>
      </c>
      <c r="AAH8" s="45">
        <v>141</v>
      </c>
      <c r="AAI8" s="45">
        <v>139</v>
      </c>
      <c r="AAJ8" s="45">
        <v>139</v>
      </c>
      <c r="AAK8" s="45">
        <v>139</v>
      </c>
      <c r="AAL8" s="45">
        <v>144</v>
      </c>
      <c r="AAM8" s="45">
        <v>143</v>
      </c>
      <c r="AAN8" s="45">
        <v>146</v>
      </c>
      <c r="AAO8" s="45">
        <v>145</v>
      </c>
      <c r="AAP8" s="45">
        <v>143</v>
      </c>
      <c r="AAQ8" s="45">
        <v>142</v>
      </c>
      <c r="AAR8" s="45">
        <v>140</v>
      </c>
      <c r="AAS8" s="45">
        <v>140</v>
      </c>
      <c r="AAT8" s="45">
        <v>140</v>
      </c>
      <c r="AAU8" s="45">
        <v>140</v>
      </c>
      <c r="AAV8" s="45">
        <v>140</v>
      </c>
      <c r="AAW8" s="45">
        <v>140</v>
      </c>
      <c r="AAX8" s="45">
        <v>140</v>
      </c>
      <c r="AAY8" s="45">
        <v>142</v>
      </c>
      <c r="AAZ8" s="45">
        <v>142</v>
      </c>
      <c r="ABA8" s="45">
        <v>143</v>
      </c>
      <c r="ABB8" s="45">
        <v>146</v>
      </c>
      <c r="ABC8" s="45">
        <v>143</v>
      </c>
      <c r="ABD8" s="45">
        <v>144</v>
      </c>
      <c r="ABE8" s="45">
        <v>140</v>
      </c>
      <c r="ABF8" s="45">
        <v>141</v>
      </c>
      <c r="ABG8" s="45">
        <v>138</v>
      </c>
      <c r="ABH8" s="45">
        <v>137</v>
      </c>
      <c r="ABI8" s="45">
        <v>135</v>
      </c>
      <c r="ABJ8" s="45">
        <v>136</v>
      </c>
      <c r="ABK8" s="45">
        <v>135</v>
      </c>
      <c r="ABL8" s="45">
        <v>136</v>
      </c>
      <c r="ABM8" s="45">
        <v>138</v>
      </c>
      <c r="ABN8" s="45">
        <v>136</v>
      </c>
      <c r="ABO8" s="45">
        <v>137</v>
      </c>
      <c r="ABP8" s="45">
        <v>138</v>
      </c>
      <c r="ABQ8" s="45">
        <v>140</v>
      </c>
      <c r="ABR8" s="45">
        <v>141</v>
      </c>
      <c r="ABS8" s="45">
        <v>142</v>
      </c>
      <c r="ABT8" s="45">
        <v>141</v>
      </c>
      <c r="ABU8" s="45">
        <v>141</v>
      </c>
      <c r="ABV8" s="45">
        <v>137</v>
      </c>
      <c r="ABW8" s="45">
        <v>137</v>
      </c>
      <c r="ABX8" s="45">
        <v>139</v>
      </c>
      <c r="ABY8" s="45">
        <v>144</v>
      </c>
      <c r="ABZ8" s="45">
        <v>140</v>
      </c>
      <c r="ACA8" s="45">
        <v>140</v>
      </c>
      <c r="ACB8" s="45">
        <v>140</v>
      </c>
      <c r="ACC8" s="45">
        <v>140</v>
      </c>
      <c r="ACD8" s="45">
        <v>140</v>
      </c>
      <c r="ACE8" s="45">
        <v>140</v>
      </c>
      <c r="ACF8" s="45">
        <v>139</v>
      </c>
      <c r="ACG8" s="45">
        <v>137</v>
      </c>
      <c r="ACH8" s="45">
        <v>135</v>
      </c>
      <c r="ACI8" s="45">
        <v>134</v>
      </c>
      <c r="ACJ8" s="45">
        <v>133</v>
      </c>
      <c r="ACK8" s="45">
        <v>137</v>
      </c>
      <c r="ACL8" s="45">
        <v>135</v>
      </c>
      <c r="ACM8" s="45">
        <v>138</v>
      </c>
      <c r="ACN8" s="45">
        <v>139</v>
      </c>
      <c r="ACO8" s="45">
        <v>137</v>
      </c>
      <c r="ACP8" s="45">
        <v>135</v>
      </c>
      <c r="ACQ8" s="45">
        <v>136</v>
      </c>
      <c r="ACR8" s="45">
        <v>135</v>
      </c>
      <c r="ACS8" s="45">
        <v>137</v>
      </c>
      <c r="ACT8" s="45">
        <v>138</v>
      </c>
      <c r="ACU8" s="45">
        <v>144</v>
      </c>
      <c r="ACV8" s="45">
        <v>140</v>
      </c>
      <c r="ACW8" s="45">
        <v>135</v>
      </c>
      <c r="ACX8" s="45">
        <v>132</v>
      </c>
      <c r="ACY8" s="45">
        <v>135</v>
      </c>
      <c r="ACZ8" s="45">
        <v>131</v>
      </c>
      <c r="ADA8" s="45">
        <v>131</v>
      </c>
      <c r="ADB8" s="45">
        <v>132</v>
      </c>
      <c r="ADC8" s="45">
        <v>136</v>
      </c>
      <c r="ADD8" s="45">
        <v>135</v>
      </c>
      <c r="ADE8" s="45">
        <v>136</v>
      </c>
      <c r="ADF8" s="45">
        <v>136</v>
      </c>
      <c r="ADG8" s="45">
        <v>132</v>
      </c>
      <c r="ADH8" s="45">
        <v>131</v>
      </c>
      <c r="ADI8" s="45">
        <v>129</v>
      </c>
      <c r="ADJ8" s="45">
        <v>125</v>
      </c>
      <c r="ADK8" s="45">
        <v>123</v>
      </c>
      <c r="ADL8" s="45">
        <v>118</v>
      </c>
      <c r="ADM8" s="45">
        <v>121</v>
      </c>
      <c r="ADN8" s="45">
        <v>121</v>
      </c>
      <c r="ADO8" s="45">
        <v>121</v>
      </c>
      <c r="ADP8" s="45">
        <v>121</v>
      </c>
      <c r="ADQ8" s="45">
        <v>121</v>
      </c>
      <c r="ADR8" s="45">
        <v>122</v>
      </c>
      <c r="ADS8" s="45">
        <v>119</v>
      </c>
      <c r="ADT8" s="45">
        <v>120</v>
      </c>
      <c r="ADU8" s="45">
        <v>118</v>
      </c>
      <c r="ADV8" s="45">
        <v>120</v>
      </c>
      <c r="ADW8" s="45">
        <v>120</v>
      </c>
      <c r="ADX8" s="45">
        <v>122</v>
      </c>
      <c r="ADY8" s="45">
        <v>119</v>
      </c>
      <c r="ADZ8" s="45">
        <v>119</v>
      </c>
      <c r="AEA8" s="45">
        <v>120</v>
      </c>
      <c r="AEB8" s="45">
        <v>119</v>
      </c>
      <c r="AEC8" s="45">
        <v>119</v>
      </c>
      <c r="AED8" s="45">
        <v>119</v>
      </c>
      <c r="AEE8" s="45">
        <v>131</v>
      </c>
      <c r="AEF8" s="45">
        <v>126</v>
      </c>
      <c r="AEG8" s="45">
        <v>119</v>
      </c>
      <c r="AEH8" s="45">
        <v>126</v>
      </c>
      <c r="AEI8" s="45">
        <v>138</v>
      </c>
      <c r="AEJ8" s="45">
        <v>137</v>
      </c>
      <c r="AEK8" s="45">
        <v>142</v>
      </c>
      <c r="AEL8" s="45">
        <v>142</v>
      </c>
      <c r="AEM8" s="45">
        <v>136</v>
      </c>
      <c r="AEN8" s="45">
        <v>133</v>
      </c>
      <c r="AEO8" s="45">
        <v>133</v>
      </c>
      <c r="AEP8" s="45">
        <v>134</v>
      </c>
      <c r="AEQ8" s="45">
        <v>133</v>
      </c>
      <c r="AER8" s="45">
        <v>136</v>
      </c>
      <c r="AES8" s="45">
        <v>137</v>
      </c>
      <c r="AET8" s="45">
        <v>134</v>
      </c>
      <c r="AEU8" s="45">
        <v>131</v>
      </c>
      <c r="AEV8" s="45">
        <v>137</v>
      </c>
      <c r="AEW8" s="45">
        <v>146</v>
      </c>
      <c r="AEX8" s="45">
        <v>143</v>
      </c>
      <c r="AEY8" s="45">
        <v>139</v>
      </c>
      <c r="AEZ8" s="45">
        <v>138</v>
      </c>
      <c r="AFA8" s="45">
        <v>139</v>
      </c>
      <c r="AFB8" s="45">
        <v>142</v>
      </c>
      <c r="AFC8" s="45">
        <v>139</v>
      </c>
      <c r="AFD8" s="45">
        <v>140</v>
      </c>
      <c r="AFE8" s="45">
        <v>143</v>
      </c>
      <c r="AFF8" s="45">
        <v>146</v>
      </c>
      <c r="AFG8" s="45">
        <v>147</v>
      </c>
      <c r="AFH8" s="45">
        <v>146</v>
      </c>
      <c r="AFI8" s="45">
        <v>150</v>
      </c>
      <c r="AFJ8" s="45">
        <v>149</v>
      </c>
      <c r="AFK8" s="45">
        <v>147</v>
      </c>
      <c r="AFL8" s="45">
        <v>151</v>
      </c>
      <c r="AFM8" s="45">
        <v>156</v>
      </c>
      <c r="AFN8" s="45">
        <v>153</v>
      </c>
      <c r="AFO8" s="45">
        <v>154</v>
      </c>
      <c r="AFP8" s="45">
        <v>155</v>
      </c>
      <c r="AFQ8" s="45">
        <v>156</v>
      </c>
      <c r="AFR8" s="45">
        <v>156</v>
      </c>
      <c r="AFS8" s="45">
        <v>155</v>
      </c>
      <c r="AFT8" s="45">
        <v>149</v>
      </c>
      <c r="AFU8" s="45">
        <v>147</v>
      </c>
      <c r="AFV8" s="45">
        <v>142</v>
      </c>
      <c r="AFW8" s="45">
        <v>146</v>
      </c>
      <c r="AFX8" s="45">
        <v>147</v>
      </c>
      <c r="AFY8" s="45">
        <v>147</v>
      </c>
      <c r="AFZ8" s="45">
        <v>146</v>
      </c>
      <c r="AGA8" s="45">
        <v>143</v>
      </c>
      <c r="AGB8" s="45">
        <v>143</v>
      </c>
      <c r="AGC8" s="45">
        <v>143</v>
      </c>
      <c r="AGD8" s="45">
        <v>145</v>
      </c>
      <c r="AGE8" s="45">
        <v>141</v>
      </c>
      <c r="AGF8" s="45">
        <v>143</v>
      </c>
      <c r="AGG8" s="45">
        <v>141</v>
      </c>
      <c r="AGH8" s="45">
        <v>141</v>
      </c>
      <c r="AGI8" s="45">
        <v>141</v>
      </c>
      <c r="AGJ8" s="45">
        <v>142</v>
      </c>
      <c r="AGK8" s="45">
        <v>146</v>
      </c>
      <c r="AGL8" s="45">
        <v>150</v>
      </c>
      <c r="AGM8" s="45">
        <v>152</v>
      </c>
      <c r="AGN8" s="45">
        <v>152</v>
      </c>
      <c r="AGO8" s="45">
        <v>158</v>
      </c>
      <c r="AGP8" s="45">
        <v>163</v>
      </c>
      <c r="AGQ8" s="45">
        <v>158</v>
      </c>
      <c r="AGR8" s="45">
        <v>157</v>
      </c>
      <c r="AGS8" s="45">
        <v>161</v>
      </c>
      <c r="AGT8" s="45">
        <v>158</v>
      </c>
      <c r="AGU8" s="45">
        <v>151</v>
      </c>
      <c r="AGV8" s="45">
        <v>151</v>
      </c>
      <c r="AGW8" s="45">
        <v>150</v>
      </c>
      <c r="AGX8" s="45">
        <v>151</v>
      </c>
      <c r="AGY8" s="45">
        <v>149</v>
      </c>
      <c r="AGZ8" s="45">
        <v>152</v>
      </c>
      <c r="AHA8" s="45">
        <v>160</v>
      </c>
      <c r="AHB8" s="45">
        <v>160</v>
      </c>
      <c r="AHC8" s="45">
        <v>155</v>
      </c>
      <c r="AHD8" s="45">
        <v>157</v>
      </c>
      <c r="AHE8" s="45">
        <v>157</v>
      </c>
      <c r="AHF8" s="45">
        <v>160</v>
      </c>
      <c r="AHG8" s="45">
        <v>160</v>
      </c>
      <c r="AHH8" s="45">
        <v>173</v>
      </c>
      <c r="AHI8" s="45">
        <v>166</v>
      </c>
      <c r="AHJ8" s="45">
        <v>168</v>
      </c>
      <c r="AHK8" s="45">
        <v>162</v>
      </c>
      <c r="AHL8" s="45">
        <v>157</v>
      </c>
      <c r="AHM8" s="45">
        <v>159</v>
      </c>
      <c r="AHN8" s="45">
        <v>158</v>
      </c>
      <c r="AHO8" s="45">
        <v>163</v>
      </c>
      <c r="AHP8" s="45">
        <v>164</v>
      </c>
      <c r="AHQ8" s="45">
        <v>163</v>
      </c>
      <c r="AHR8" s="45">
        <v>164</v>
      </c>
      <c r="AHS8" s="45">
        <v>161</v>
      </c>
      <c r="AHT8" s="45">
        <v>164</v>
      </c>
      <c r="AHU8" s="45">
        <v>163</v>
      </c>
      <c r="AHV8" s="45">
        <v>164</v>
      </c>
      <c r="AHW8" s="45">
        <v>168</v>
      </c>
      <c r="AHX8" s="45">
        <v>164</v>
      </c>
      <c r="AHY8" s="45">
        <v>164</v>
      </c>
      <c r="AHZ8" s="45">
        <v>162</v>
      </c>
      <c r="AIA8" s="45">
        <v>164</v>
      </c>
      <c r="AIB8" s="45">
        <v>163</v>
      </c>
      <c r="AIC8" s="45">
        <v>169</v>
      </c>
      <c r="AID8" s="45">
        <v>168</v>
      </c>
      <c r="AIE8" s="45">
        <v>166</v>
      </c>
      <c r="AIF8" s="45">
        <v>166</v>
      </c>
      <c r="AIG8" s="45">
        <v>166</v>
      </c>
      <c r="AIH8" s="45">
        <v>166</v>
      </c>
      <c r="AII8" s="45">
        <v>164</v>
      </c>
      <c r="AIJ8" s="45">
        <v>161</v>
      </c>
      <c r="AIK8" s="45">
        <v>153</v>
      </c>
      <c r="AIL8" s="45">
        <v>149</v>
      </c>
      <c r="AIM8" s="45">
        <v>154</v>
      </c>
      <c r="AIN8" s="45">
        <v>152</v>
      </c>
      <c r="AIO8" s="45">
        <v>151</v>
      </c>
      <c r="AIP8" s="45">
        <v>149</v>
      </c>
      <c r="AIQ8" s="45">
        <v>148</v>
      </c>
      <c r="AIR8" s="45">
        <v>145</v>
      </c>
      <c r="AIS8" s="45">
        <v>150</v>
      </c>
      <c r="AIT8" s="45">
        <v>147</v>
      </c>
      <c r="AIU8" s="45">
        <v>146</v>
      </c>
      <c r="AIV8" s="45">
        <v>147</v>
      </c>
      <c r="AIW8" s="45">
        <v>145</v>
      </c>
      <c r="AIX8" s="45">
        <v>139</v>
      </c>
      <c r="AIY8" s="45">
        <v>140</v>
      </c>
      <c r="AIZ8" s="45">
        <v>140</v>
      </c>
      <c r="AJA8" s="45">
        <v>143</v>
      </c>
      <c r="AJB8" s="45">
        <v>141</v>
      </c>
      <c r="AJC8" s="45">
        <v>143</v>
      </c>
      <c r="AJD8" s="45">
        <v>143</v>
      </c>
      <c r="AJE8" s="45">
        <v>145</v>
      </c>
      <c r="AJF8" s="45">
        <v>143</v>
      </c>
      <c r="AJG8" s="45">
        <v>147</v>
      </c>
      <c r="AJH8" s="45">
        <v>150</v>
      </c>
      <c r="AJI8" s="45">
        <v>158</v>
      </c>
      <c r="AJJ8" s="45">
        <v>157</v>
      </c>
      <c r="AJK8" s="45">
        <v>153</v>
      </c>
      <c r="AJL8" s="45">
        <v>157</v>
      </c>
      <c r="AJM8" s="45">
        <v>154</v>
      </c>
      <c r="AJN8" s="45">
        <v>152</v>
      </c>
      <c r="AJO8" s="45">
        <v>154</v>
      </c>
      <c r="AJP8" s="45">
        <v>151</v>
      </c>
      <c r="AJQ8" s="45">
        <v>152</v>
      </c>
      <c r="AJR8" s="45">
        <v>153</v>
      </c>
      <c r="AJS8" s="45">
        <v>152</v>
      </c>
      <c r="AJT8" s="45">
        <v>148</v>
      </c>
      <c r="AJU8" s="45">
        <v>143</v>
      </c>
      <c r="AJV8" s="45">
        <v>144</v>
      </c>
      <c r="AJW8" s="45">
        <v>146</v>
      </c>
      <c r="AJX8" s="45">
        <v>147</v>
      </c>
      <c r="AJY8" s="45">
        <v>147</v>
      </c>
      <c r="AJZ8" s="45">
        <v>146</v>
      </c>
      <c r="AKA8" s="45">
        <v>145</v>
      </c>
      <c r="AKB8" s="45">
        <v>146</v>
      </c>
      <c r="AKC8" s="45">
        <v>143</v>
      </c>
      <c r="AKD8" s="45">
        <v>147</v>
      </c>
      <c r="AKE8" s="45">
        <v>145</v>
      </c>
      <c r="AKF8" s="45">
        <v>144</v>
      </c>
      <c r="AKG8" s="45">
        <v>141</v>
      </c>
      <c r="AKH8" s="45">
        <v>139</v>
      </c>
      <c r="AKI8" s="45">
        <v>139</v>
      </c>
      <c r="AKJ8" s="45">
        <v>137</v>
      </c>
      <c r="AKK8" s="45">
        <v>136</v>
      </c>
      <c r="AKL8" s="45">
        <v>137</v>
      </c>
      <c r="AKM8" s="45">
        <v>134</v>
      </c>
      <c r="AKN8" s="45">
        <v>135</v>
      </c>
      <c r="AKO8" s="45">
        <v>134</v>
      </c>
      <c r="AKP8" s="45">
        <v>136</v>
      </c>
      <c r="AKQ8" s="45">
        <v>134</v>
      </c>
      <c r="AKR8" s="45">
        <v>133</v>
      </c>
      <c r="AKS8" s="45">
        <v>132</v>
      </c>
      <c r="AKT8" s="45">
        <v>134</v>
      </c>
      <c r="AKU8" s="45">
        <v>126</v>
      </c>
      <c r="AKV8" s="45">
        <v>130</v>
      </c>
      <c r="AKW8" s="45">
        <v>129</v>
      </c>
      <c r="AKX8" s="45">
        <v>129</v>
      </c>
      <c r="AKY8" s="45">
        <v>135</v>
      </c>
      <c r="AKZ8" s="45">
        <v>136</v>
      </c>
      <c r="ALA8" s="45">
        <v>147</v>
      </c>
      <c r="ALB8" s="45">
        <v>144</v>
      </c>
      <c r="ALC8" s="45">
        <v>142</v>
      </c>
      <c r="ALD8" s="45">
        <v>142</v>
      </c>
      <c r="ALE8" s="45">
        <v>139</v>
      </c>
      <c r="ALF8" s="45">
        <v>145</v>
      </c>
      <c r="ALG8" s="45">
        <v>147</v>
      </c>
      <c r="ALH8" s="45">
        <v>149</v>
      </c>
      <c r="ALI8" s="45">
        <v>150</v>
      </c>
      <c r="ALJ8" s="45">
        <v>154</v>
      </c>
      <c r="ALK8" s="45">
        <v>152</v>
      </c>
      <c r="ALL8" s="45">
        <v>156</v>
      </c>
      <c r="ALM8" s="45">
        <v>157</v>
      </c>
      <c r="ALN8" s="45">
        <v>155</v>
      </c>
      <c r="ALO8" s="45">
        <v>152</v>
      </c>
      <c r="ALP8" s="45">
        <v>153</v>
      </c>
      <c r="ALQ8" s="45">
        <v>146</v>
      </c>
      <c r="ALR8" s="45">
        <v>147</v>
      </c>
      <c r="ALS8" s="45">
        <v>147</v>
      </c>
      <c r="ALT8" s="45">
        <v>146</v>
      </c>
      <c r="ALU8" s="45">
        <v>146</v>
      </c>
      <c r="ALV8" s="45">
        <v>149</v>
      </c>
      <c r="ALW8" s="45">
        <v>149</v>
      </c>
      <c r="ALX8" s="45">
        <v>154</v>
      </c>
      <c r="ALY8" s="45">
        <v>156</v>
      </c>
      <c r="ALZ8" s="45">
        <v>157</v>
      </c>
      <c r="AMA8" s="45">
        <v>160</v>
      </c>
      <c r="AMB8" s="45">
        <v>164</v>
      </c>
      <c r="AMC8" s="45">
        <v>167</v>
      </c>
      <c r="AMD8" s="45">
        <v>164</v>
      </c>
      <c r="AME8" s="45">
        <v>164</v>
      </c>
      <c r="AMF8" s="45">
        <v>165</v>
      </c>
      <c r="AMG8" s="45">
        <v>163</v>
      </c>
      <c r="AMH8" s="45">
        <v>168</v>
      </c>
      <c r="AMI8" s="45">
        <v>163</v>
      </c>
      <c r="AMJ8" s="45">
        <v>161</v>
      </c>
      <c r="AMK8" s="45">
        <v>162</v>
      </c>
      <c r="AML8" s="45">
        <v>162</v>
      </c>
      <c r="AMM8" s="45">
        <v>170</v>
      </c>
      <c r="AMN8" s="45">
        <v>170</v>
      </c>
      <c r="AMO8" s="45">
        <v>172</v>
      </c>
      <c r="AMP8" s="45">
        <v>169</v>
      </c>
      <c r="AMQ8" s="45">
        <v>168</v>
      </c>
      <c r="AMR8" s="45">
        <v>163</v>
      </c>
      <c r="AMS8" s="45">
        <v>157</v>
      </c>
      <c r="AMT8" s="45">
        <v>155</v>
      </c>
      <c r="AMU8" s="45">
        <v>155</v>
      </c>
      <c r="AMV8" s="45">
        <v>156</v>
      </c>
      <c r="AMW8" s="45">
        <v>159</v>
      </c>
      <c r="AMX8" s="45">
        <v>165</v>
      </c>
      <c r="AMY8" s="45">
        <v>162</v>
      </c>
      <c r="AMZ8" s="45">
        <v>161</v>
      </c>
      <c r="ANA8" s="45">
        <v>166</v>
      </c>
      <c r="ANB8" s="45">
        <v>166</v>
      </c>
      <c r="ANC8" s="45">
        <v>161</v>
      </c>
      <c r="AND8" s="45">
        <v>163</v>
      </c>
      <c r="ANE8" s="45">
        <v>164</v>
      </c>
      <c r="ANF8" s="45">
        <v>168</v>
      </c>
      <c r="ANG8" s="45">
        <v>168</v>
      </c>
      <c r="ANH8" s="45">
        <v>171</v>
      </c>
      <c r="ANI8" s="45">
        <v>177</v>
      </c>
      <c r="ANJ8" s="45">
        <v>164</v>
      </c>
      <c r="ANK8" s="45">
        <v>157</v>
      </c>
      <c r="ANL8" s="45">
        <v>155</v>
      </c>
      <c r="ANM8" s="45">
        <v>150</v>
      </c>
      <c r="ANN8" s="45">
        <v>149</v>
      </c>
      <c r="ANO8" s="45">
        <v>151</v>
      </c>
      <c r="ANP8" s="45">
        <v>151</v>
      </c>
      <c r="ANQ8" s="45">
        <v>151</v>
      </c>
      <c r="ANR8" s="45">
        <v>150</v>
      </c>
      <c r="ANS8" s="45">
        <v>151</v>
      </c>
      <c r="ANT8" s="45">
        <v>147</v>
      </c>
      <c r="ANU8" s="45">
        <v>147</v>
      </c>
      <c r="ANV8" s="45">
        <v>149</v>
      </c>
      <c r="ANW8" s="45">
        <v>147</v>
      </c>
      <c r="ANX8" s="45">
        <v>148</v>
      </c>
      <c r="ANY8" s="45">
        <v>143</v>
      </c>
      <c r="ANZ8" s="45">
        <v>143</v>
      </c>
      <c r="AOA8" s="45">
        <v>146</v>
      </c>
      <c r="AOB8" s="45">
        <v>145</v>
      </c>
      <c r="AOC8" s="45">
        <v>145</v>
      </c>
      <c r="AOD8" s="45">
        <v>137</v>
      </c>
      <c r="AOE8" s="45">
        <v>134</v>
      </c>
      <c r="AOF8" s="45">
        <v>133</v>
      </c>
      <c r="AOG8" s="45">
        <v>136</v>
      </c>
      <c r="AOH8" s="45">
        <v>142</v>
      </c>
      <c r="AOI8" s="45">
        <v>145</v>
      </c>
      <c r="AOJ8" s="45">
        <v>144</v>
      </c>
      <c r="AOK8" s="45">
        <v>142</v>
      </c>
      <c r="AOL8" s="45">
        <v>139</v>
      </c>
      <c r="AOM8" s="45">
        <v>142</v>
      </c>
      <c r="AON8" s="45">
        <v>143</v>
      </c>
      <c r="AOO8" s="45">
        <v>143</v>
      </c>
      <c r="AOP8" s="45">
        <v>142</v>
      </c>
      <c r="AOQ8" s="45">
        <v>142</v>
      </c>
      <c r="AOR8" s="45">
        <v>140</v>
      </c>
      <c r="AOS8" s="45">
        <v>141</v>
      </c>
      <c r="AOT8" s="45">
        <v>140</v>
      </c>
      <c r="AOU8" s="45">
        <v>140</v>
      </c>
      <c r="AOV8" s="45">
        <v>134</v>
      </c>
      <c r="AOW8" s="45">
        <v>131</v>
      </c>
      <c r="AOX8" s="45">
        <v>130</v>
      </c>
      <c r="AOY8" s="45">
        <v>133</v>
      </c>
      <c r="AOZ8" s="45">
        <v>134</v>
      </c>
      <c r="APA8" s="45">
        <v>134</v>
      </c>
      <c r="APB8" s="45">
        <v>137</v>
      </c>
      <c r="APC8" s="45">
        <v>140</v>
      </c>
      <c r="APD8" s="45">
        <v>137</v>
      </c>
      <c r="APE8" s="45">
        <v>139</v>
      </c>
      <c r="APF8" s="45">
        <v>138</v>
      </c>
      <c r="APG8" s="45">
        <v>135</v>
      </c>
      <c r="APH8" s="45">
        <v>138</v>
      </c>
      <c r="API8" s="45">
        <v>135</v>
      </c>
      <c r="APJ8" s="45">
        <v>131</v>
      </c>
      <c r="APK8" s="45">
        <v>137</v>
      </c>
      <c r="APL8" s="45">
        <v>134</v>
      </c>
      <c r="APM8" s="45">
        <v>139</v>
      </c>
      <c r="APN8" s="45">
        <v>142</v>
      </c>
      <c r="APO8" s="45">
        <v>138</v>
      </c>
      <c r="APP8" s="45">
        <v>136</v>
      </c>
      <c r="APQ8" s="45">
        <v>132</v>
      </c>
      <c r="APR8" s="45">
        <v>130</v>
      </c>
      <c r="APS8" s="45">
        <v>126</v>
      </c>
      <c r="APT8" s="45">
        <v>126</v>
      </c>
      <c r="APU8" s="45">
        <v>123</v>
      </c>
      <c r="APV8" s="45">
        <v>122</v>
      </c>
      <c r="APW8" s="45">
        <v>122</v>
      </c>
      <c r="APX8" s="45">
        <v>121</v>
      </c>
      <c r="APY8" s="45">
        <v>122</v>
      </c>
      <c r="APZ8" s="45">
        <v>125</v>
      </c>
      <c r="AQA8" s="45">
        <v>123</v>
      </c>
      <c r="AQB8" s="45">
        <v>120</v>
      </c>
      <c r="AQC8" s="45">
        <v>121</v>
      </c>
      <c r="AQD8" s="45">
        <v>118</v>
      </c>
      <c r="AQE8" s="45">
        <v>119</v>
      </c>
      <c r="AQF8" s="45">
        <v>121</v>
      </c>
      <c r="AQG8" s="45">
        <v>121</v>
      </c>
      <c r="AQH8" s="45">
        <v>119</v>
      </c>
      <c r="AQI8" s="45">
        <v>120</v>
      </c>
      <c r="AQJ8" s="45">
        <v>125</v>
      </c>
      <c r="AQK8" s="45">
        <v>125</v>
      </c>
      <c r="AQL8" s="45">
        <v>125</v>
      </c>
      <c r="AQM8" s="45">
        <v>122</v>
      </c>
      <c r="AQN8" s="45">
        <v>126</v>
      </c>
      <c r="AQO8" s="45">
        <v>126</v>
      </c>
      <c r="AQP8" s="45">
        <v>125</v>
      </c>
      <c r="AQQ8" s="45">
        <v>125</v>
      </c>
      <c r="AQR8" s="45">
        <v>127</v>
      </c>
      <c r="AQS8" s="45">
        <v>131</v>
      </c>
      <c r="AQT8" s="45">
        <v>128</v>
      </c>
      <c r="AQU8" s="45">
        <v>133</v>
      </c>
      <c r="AQV8" s="45">
        <v>132</v>
      </c>
      <c r="AQW8" s="45">
        <v>138</v>
      </c>
      <c r="AQX8" s="45">
        <v>136</v>
      </c>
      <c r="AQY8" s="45">
        <v>140</v>
      </c>
      <c r="AQZ8" s="45">
        <v>137</v>
      </c>
      <c r="ARA8" s="45">
        <v>139</v>
      </c>
      <c r="ARB8" s="45">
        <v>136</v>
      </c>
      <c r="ARC8" s="45">
        <v>133</v>
      </c>
      <c r="ARD8" s="45">
        <v>135</v>
      </c>
      <c r="ARE8" s="45">
        <v>143</v>
      </c>
      <c r="ARF8" s="45">
        <v>141</v>
      </c>
      <c r="ARG8" s="45">
        <v>141</v>
      </c>
      <c r="ARH8" s="45">
        <v>143</v>
      </c>
      <c r="ARI8" s="45">
        <v>141</v>
      </c>
      <c r="ARJ8" s="45">
        <v>143</v>
      </c>
      <c r="ARK8" s="45">
        <v>148</v>
      </c>
      <c r="ARL8" s="45">
        <v>151</v>
      </c>
      <c r="ARM8" s="45">
        <v>141</v>
      </c>
      <c r="ARN8" s="45">
        <v>137</v>
      </c>
      <c r="ARO8" s="45">
        <v>134</v>
      </c>
      <c r="ARP8" s="45">
        <v>135</v>
      </c>
      <c r="ARQ8" s="45">
        <v>128</v>
      </c>
      <c r="ARR8" s="45">
        <v>128</v>
      </c>
      <c r="ARS8" s="45">
        <v>127</v>
      </c>
      <c r="ART8" s="45">
        <v>131</v>
      </c>
      <c r="ARU8" s="45">
        <v>128</v>
      </c>
      <c r="ARV8" s="45">
        <v>129</v>
      </c>
      <c r="ARW8" s="45">
        <v>126</v>
      </c>
      <c r="ARX8" s="45">
        <v>127</v>
      </c>
      <c r="ARY8" s="45">
        <v>124</v>
      </c>
      <c r="ARZ8" s="45">
        <v>118</v>
      </c>
      <c r="ASA8" s="45">
        <v>122</v>
      </c>
      <c r="ASB8" s="45">
        <v>125</v>
      </c>
      <c r="ASC8" s="45">
        <v>123</v>
      </c>
      <c r="ASD8" s="45">
        <v>125</v>
      </c>
      <c r="ASE8" s="45">
        <v>124</v>
      </c>
      <c r="ASF8" s="45">
        <v>120</v>
      </c>
      <c r="ASG8" s="45">
        <v>122</v>
      </c>
      <c r="ASH8" s="45">
        <v>123</v>
      </c>
      <c r="ASI8" s="45">
        <v>123</v>
      </c>
      <c r="ASJ8" s="45">
        <v>118</v>
      </c>
      <c r="ASK8" s="45">
        <v>117</v>
      </c>
      <c r="ASL8" s="45">
        <v>114</v>
      </c>
      <c r="ASM8" s="45">
        <v>112</v>
      </c>
      <c r="ASN8" s="45">
        <v>109</v>
      </c>
      <c r="ASO8" s="45">
        <v>110</v>
      </c>
      <c r="ASP8" s="45">
        <v>113</v>
      </c>
      <c r="ASQ8" s="45">
        <v>112</v>
      </c>
      <c r="ASR8" s="45">
        <v>118</v>
      </c>
      <c r="ASS8" s="45">
        <v>120</v>
      </c>
      <c r="AST8" s="45">
        <v>119</v>
      </c>
      <c r="ASU8" s="45">
        <v>118</v>
      </c>
      <c r="ASV8" s="45">
        <v>115</v>
      </c>
      <c r="ASW8" s="45">
        <v>116</v>
      </c>
      <c r="ASX8" s="45">
        <v>113</v>
      </c>
      <c r="ASY8" s="45">
        <v>113</v>
      </c>
      <c r="ASZ8" s="45">
        <v>114</v>
      </c>
      <c r="ATA8" s="45">
        <v>115</v>
      </c>
      <c r="ATB8" s="45">
        <v>117</v>
      </c>
      <c r="ATC8" s="45">
        <v>128</v>
      </c>
      <c r="ATD8" s="45">
        <v>125</v>
      </c>
      <c r="ATE8" s="45">
        <v>131</v>
      </c>
      <c r="ATF8" s="45">
        <v>131</v>
      </c>
      <c r="ATG8" s="45">
        <v>127</v>
      </c>
      <c r="ATH8" s="45">
        <v>125</v>
      </c>
      <c r="ATI8" s="45">
        <v>122</v>
      </c>
      <c r="ATJ8" s="45">
        <v>132</v>
      </c>
      <c r="ATK8" s="45">
        <v>127</v>
      </c>
      <c r="ATL8" s="45">
        <v>130</v>
      </c>
      <c r="ATM8" s="45">
        <v>135</v>
      </c>
      <c r="ATN8" s="45">
        <v>131</v>
      </c>
      <c r="ATO8" s="45">
        <v>125</v>
      </c>
      <c r="ATP8" s="45">
        <v>129</v>
      </c>
      <c r="ATQ8" s="45">
        <v>125</v>
      </c>
      <c r="ATR8" s="45">
        <v>121</v>
      </c>
      <c r="ATS8" s="45">
        <v>127</v>
      </c>
      <c r="ATT8" s="45">
        <v>125</v>
      </c>
      <c r="ATU8" s="45">
        <v>129</v>
      </c>
      <c r="ATV8" s="45">
        <v>127</v>
      </c>
      <c r="ATW8" s="45">
        <v>122</v>
      </c>
      <c r="ATX8" s="45">
        <v>122</v>
      </c>
      <c r="ATY8" s="45">
        <v>122</v>
      </c>
      <c r="ATZ8" s="45">
        <v>121</v>
      </c>
      <c r="AUA8" s="45">
        <v>120</v>
      </c>
      <c r="AUB8" s="45">
        <v>113</v>
      </c>
      <c r="AUC8" s="45">
        <v>116</v>
      </c>
      <c r="AUD8" s="45">
        <v>112</v>
      </c>
      <c r="AUE8" s="45">
        <v>109</v>
      </c>
      <c r="AUF8" s="45">
        <v>110</v>
      </c>
      <c r="AUG8" s="45">
        <v>104</v>
      </c>
      <c r="AUH8" s="45">
        <v>107</v>
      </c>
      <c r="AUI8" s="45">
        <v>112</v>
      </c>
      <c r="AUJ8" s="45">
        <v>115</v>
      </c>
      <c r="AUK8" s="45">
        <v>112</v>
      </c>
      <c r="AUL8" s="45">
        <v>113</v>
      </c>
      <c r="AUM8" s="45">
        <v>115</v>
      </c>
      <c r="AUN8" s="45">
        <v>117</v>
      </c>
      <c r="AUO8" s="45">
        <v>124</v>
      </c>
      <c r="AUP8" s="45">
        <v>121</v>
      </c>
      <c r="AUQ8" s="45">
        <v>124</v>
      </c>
      <c r="AUR8" s="45">
        <v>130</v>
      </c>
      <c r="AUS8" s="45">
        <v>131</v>
      </c>
      <c r="AUT8" s="45">
        <v>139</v>
      </c>
      <c r="AUU8" s="45">
        <v>143</v>
      </c>
      <c r="AUV8" s="45">
        <v>140</v>
      </c>
      <c r="AUW8" s="45">
        <v>134</v>
      </c>
      <c r="AUX8" s="45">
        <v>128</v>
      </c>
      <c r="AUY8" s="45">
        <v>130</v>
      </c>
      <c r="AUZ8" s="45">
        <v>129</v>
      </c>
      <c r="AVA8" s="45">
        <v>125</v>
      </c>
      <c r="AVB8" s="45">
        <v>122</v>
      </c>
      <c r="AVC8" s="45">
        <v>122</v>
      </c>
      <c r="AVD8" s="45">
        <v>123</v>
      </c>
      <c r="AVE8" s="45">
        <v>125</v>
      </c>
      <c r="AVF8" s="45">
        <v>126</v>
      </c>
      <c r="AVG8" s="45">
        <v>125</v>
      </c>
      <c r="AVH8" s="45">
        <v>121</v>
      </c>
      <c r="AVI8" s="45">
        <v>123</v>
      </c>
      <c r="AVJ8" s="45">
        <v>123</v>
      </c>
      <c r="AVK8" s="45">
        <v>123</v>
      </c>
      <c r="AVL8" s="45">
        <v>120</v>
      </c>
      <c r="AVM8" s="45">
        <v>118</v>
      </c>
      <c r="AVN8" s="45">
        <v>121</v>
      </c>
      <c r="AVO8" s="45">
        <v>128</v>
      </c>
      <c r="AVP8" s="45">
        <v>131</v>
      </c>
      <c r="AVQ8" s="45">
        <v>128</v>
      </c>
      <c r="AVR8" s="45">
        <v>125</v>
      </c>
      <c r="AVS8" s="45">
        <v>124</v>
      </c>
      <c r="AVT8" s="45">
        <v>127</v>
      </c>
      <c r="AVU8" s="45">
        <v>123</v>
      </c>
      <c r="AVV8" s="45">
        <v>121</v>
      </c>
      <c r="AVW8" s="45">
        <v>121</v>
      </c>
      <c r="AVX8" s="45">
        <v>124</v>
      </c>
      <c r="AVY8" s="45">
        <v>126</v>
      </c>
      <c r="AVZ8" s="45">
        <v>128</v>
      </c>
      <c r="AWA8" s="45">
        <v>125</v>
      </c>
      <c r="AWB8" s="45">
        <v>127</v>
      </c>
      <c r="AWC8" s="45">
        <v>131</v>
      </c>
      <c r="AWD8" s="45">
        <v>134</v>
      </c>
      <c r="AWE8" s="45">
        <v>131</v>
      </c>
      <c r="AWF8" s="45">
        <v>129</v>
      </c>
      <c r="AWG8" s="45">
        <v>129</v>
      </c>
      <c r="AWH8" s="45">
        <v>131</v>
      </c>
      <c r="AWI8" s="45">
        <v>126</v>
      </c>
      <c r="AWJ8" s="45">
        <v>126</v>
      </c>
      <c r="AWK8" s="45">
        <v>126</v>
      </c>
      <c r="AWL8" s="45">
        <v>125</v>
      </c>
      <c r="AWM8" s="45">
        <v>136</v>
      </c>
      <c r="AWN8" s="45">
        <v>128</v>
      </c>
      <c r="AWO8" s="45">
        <v>127</v>
      </c>
      <c r="AWP8" s="45">
        <v>124</v>
      </c>
      <c r="AWQ8" s="45">
        <v>123</v>
      </c>
      <c r="AWR8" s="45">
        <v>122</v>
      </c>
      <c r="AWS8" s="45">
        <v>125</v>
      </c>
      <c r="AWT8" s="45">
        <v>114</v>
      </c>
      <c r="AWU8" s="45">
        <v>118</v>
      </c>
      <c r="AWV8" s="45">
        <v>110</v>
      </c>
      <c r="AWW8" s="45">
        <v>109</v>
      </c>
      <c r="AWX8" s="45">
        <v>105</v>
      </c>
      <c r="AWY8" s="45">
        <v>108</v>
      </c>
      <c r="AWZ8" s="45">
        <v>109</v>
      </c>
      <c r="AXA8" s="45">
        <v>108</v>
      </c>
      <c r="AXB8" s="45">
        <v>110</v>
      </c>
      <c r="AXC8" s="45">
        <v>110</v>
      </c>
      <c r="AXD8" s="45">
        <v>110</v>
      </c>
      <c r="AXE8" s="45">
        <v>112</v>
      </c>
      <c r="AXF8" s="45">
        <v>110</v>
      </c>
      <c r="AXG8" s="45">
        <v>107</v>
      </c>
      <c r="AXH8" s="45">
        <v>107</v>
      </c>
      <c r="AXI8" s="45">
        <v>110</v>
      </c>
      <c r="AXJ8" s="45">
        <v>116</v>
      </c>
      <c r="AXK8" s="45">
        <v>113</v>
      </c>
      <c r="AXL8" s="45">
        <v>112</v>
      </c>
      <c r="AXM8" s="45">
        <v>107</v>
      </c>
      <c r="AXN8" s="45">
        <v>111</v>
      </c>
      <c r="AXO8" s="45">
        <v>112</v>
      </c>
      <c r="AXP8" s="45">
        <v>110</v>
      </c>
      <c r="AXQ8" s="45">
        <v>112</v>
      </c>
      <c r="AXR8" s="45">
        <v>113</v>
      </c>
      <c r="AXS8" s="45">
        <v>110</v>
      </c>
      <c r="AXT8" s="45">
        <v>107</v>
      </c>
      <c r="AXU8" s="45">
        <v>107</v>
      </c>
      <c r="AXV8" s="45">
        <v>112</v>
      </c>
      <c r="AXW8" s="45">
        <v>112</v>
      </c>
      <c r="AXX8" s="45">
        <v>116</v>
      </c>
      <c r="AXY8" s="45">
        <v>119</v>
      </c>
      <c r="AXZ8" s="45">
        <v>125</v>
      </c>
      <c r="AYA8" s="45">
        <v>121</v>
      </c>
      <c r="AYB8" s="45">
        <v>124</v>
      </c>
      <c r="AYC8" s="45">
        <v>121</v>
      </c>
      <c r="AYD8" s="45">
        <v>122</v>
      </c>
      <c r="AYE8" s="45">
        <v>124</v>
      </c>
      <c r="AYF8" s="45">
        <v>122</v>
      </c>
      <c r="AYG8" s="45">
        <v>117</v>
      </c>
      <c r="AYH8" s="45">
        <v>116</v>
      </c>
      <c r="AYI8" s="45">
        <v>120</v>
      </c>
      <c r="AYJ8" s="45">
        <v>122</v>
      </c>
      <c r="AYK8" s="45">
        <v>118</v>
      </c>
      <c r="AYL8" s="45">
        <v>114</v>
      </c>
      <c r="AYM8" s="45">
        <v>114</v>
      </c>
      <c r="AYN8" s="45">
        <v>115</v>
      </c>
      <c r="AYO8" s="45">
        <v>115</v>
      </c>
      <c r="AYP8" s="45">
        <v>118</v>
      </c>
      <c r="AYQ8" s="45">
        <v>115</v>
      </c>
      <c r="AYR8" s="45">
        <v>116</v>
      </c>
      <c r="AYS8" s="45">
        <v>118</v>
      </c>
      <c r="AYT8" s="45">
        <v>123</v>
      </c>
      <c r="AYU8" s="45">
        <v>130</v>
      </c>
      <c r="AYV8" s="45">
        <v>132</v>
      </c>
      <c r="AYW8" s="45">
        <v>139</v>
      </c>
      <c r="AYX8" s="45">
        <v>156</v>
      </c>
      <c r="AYY8" s="45">
        <v>154</v>
      </c>
      <c r="AYZ8" s="45">
        <v>153</v>
      </c>
      <c r="AZA8" s="45">
        <v>142</v>
      </c>
      <c r="AZB8" s="45">
        <v>149</v>
      </c>
      <c r="AZC8" s="45">
        <v>168</v>
      </c>
      <c r="AZD8" s="45">
        <v>213</v>
      </c>
      <c r="AZE8" s="45">
        <v>185</v>
      </c>
      <c r="AZF8" s="45">
        <v>205</v>
      </c>
      <c r="AZG8" s="45">
        <v>231</v>
      </c>
      <c r="AZH8" s="45">
        <v>212</v>
      </c>
      <c r="AZI8" s="45">
        <v>268</v>
      </c>
      <c r="AZJ8" s="45">
        <v>264</v>
      </c>
      <c r="AZK8" s="45">
        <v>332</v>
      </c>
      <c r="AZL8" s="45">
        <v>357</v>
      </c>
      <c r="AZM8" s="45">
        <v>352</v>
      </c>
      <c r="AZN8" s="45">
        <v>372</v>
      </c>
      <c r="AZO8" s="45">
        <v>346</v>
      </c>
      <c r="AZP8" s="45">
        <v>294</v>
      </c>
      <c r="AZQ8" s="45">
        <v>257</v>
      </c>
      <c r="AZR8" s="45">
        <v>279</v>
      </c>
      <c r="AZS8" s="45">
        <v>278</v>
      </c>
      <c r="AZT8" s="45">
        <v>265</v>
      </c>
      <c r="AZU8" s="45">
        <v>285</v>
      </c>
      <c r="AZV8" s="45">
        <v>292</v>
      </c>
      <c r="AZW8" s="45">
        <v>297</v>
      </c>
      <c r="AZX8" s="45">
        <v>294</v>
      </c>
      <c r="AZY8" s="45">
        <v>282</v>
      </c>
      <c r="AZZ8" s="45">
        <v>282</v>
      </c>
      <c r="BAA8" t="s">
        <v>2012</v>
      </c>
      <c r="BAB8" s="45">
        <v>274</v>
      </c>
      <c r="BAC8" s="45">
        <v>262</v>
      </c>
      <c r="BAD8" s="45">
        <v>257</v>
      </c>
      <c r="BAE8" s="45">
        <v>276</v>
      </c>
      <c r="BAF8" s="45">
        <v>282</v>
      </c>
      <c r="BAG8" s="45">
        <v>271</v>
      </c>
      <c r="BAH8" s="45">
        <v>274</v>
      </c>
      <c r="BAI8" s="45">
        <v>282</v>
      </c>
      <c r="BAJ8" s="45">
        <v>280</v>
      </c>
      <c r="BAK8" s="45">
        <v>283</v>
      </c>
      <c r="BAL8" s="45">
        <v>284</v>
      </c>
      <c r="BAM8" s="45">
        <v>278</v>
      </c>
      <c r="BAN8" s="45">
        <v>278</v>
      </c>
      <c r="BAO8" s="45">
        <v>271</v>
      </c>
      <c r="BAP8" s="45">
        <v>257</v>
      </c>
      <c r="BAQ8" t="s">
        <v>2012</v>
      </c>
      <c r="BAR8" s="45">
        <v>251</v>
      </c>
      <c r="BAS8" s="45">
        <v>243</v>
      </c>
      <c r="BAT8" s="45">
        <v>236</v>
      </c>
      <c r="BAU8" s="45">
        <v>241</v>
      </c>
      <c r="BAV8" s="45">
        <v>234</v>
      </c>
      <c r="BAW8" s="45">
        <v>229</v>
      </c>
      <c r="BAX8" s="45">
        <v>232</v>
      </c>
      <c r="BAY8" s="45">
        <v>241</v>
      </c>
      <c r="BAZ8" s="45">
        <v>245</v>
      </c>
      <c r="BBA8" s="45">
        <v>237</v>
      </c>
      <c r="BBB8" s="45">
        <v>219</v>
      </c>
      <c r="BBC8" s="45">
        <v>215</v>
      </c>
      <c r="BBD8" s="45">
        <v>208</v>
      </c>
      <c r="BBE8" s="45">
        <v>197</v>
      </c>
      <c r="BBF8" s="45">
        <v>195</v>
      </c>
      <c r="BBG8" s="45">
        <v>195</v>
      </c>
      <c r="BBH8" s="45">
        <v>192</v>
      </c>
      <c r="BBI8" s="45">
        <v>194</v>
      </c>
      <c r="BBJ8" s="45">
        <v>191</v>
      </c>
      <c r="BBK8" s="45">
        <v>191</v>
      </c>
      <c r="BBL8" s="45">
        <v>189</v>
      </c>
      <c r="BBM8" s="45">
        <v>183</v>
      </c>
      <c r="BBN8" s="45">
        <v>171</v>
      </c>
      <c r="BBO8" s="45">
        <v>171</v>
      </c>
      <c r="BBP8" s="45">
        <v>166</v>
      </c>
      <c r="BBQ8" s="45">
        <v>164</v>
      </c>
      <c r="BBR8" s="45">
        <v>169</v>
      </c>
      <c r="BBS8" s="45">
        <v>177</v>
      </c>
      <c r="BBT8" s="45">
        <v>191</v>
      </c>
      <c r="BBU8" s="45">
        <v>191</v>
      </c>
      <c r="BBV8" s="45">
        <v>194</v>
      </c>
      <c r="BBW8" s="45">
        <v>182</v>
      </c>
      <c r="BBX8" s="45">
        <v>184</v>
      </c>
      <c r="BBY8" s="45">
        <v>186</v>
      </c>
      <c r="BBZ8" s="45">
        <v>182</v>
      </c>
      <c r="BCA8" s="45">
        <v>181</v>
      </c>
      <c r="BCB8" s="45">
        <v>177</v>
      </c>
      <c r="BCC8" s="45">
        <v>178</v>
      </c>
      <c r="BCD8" s="45">
        <v>178</v>
      </c>
      <c r="BCE8" s="45">
        <v>183</v>
      </c>
      <c r="BCF8" s="45">
        <v>184</v>
      </c>
      <c r="BCG8" s="45">
        <v>182</v>
      </c>
      <c r="BCH8" s="45">
        <v>178</v>
      </c>
      <c r="BCI8" s="45">
        <v>176</v>
      </c>
      <c r="BCJ8" s="45">
        <v>176</v>
      </c>
      <c r="BCK8" s="45">
        <v>173</v>
      </c>
      <c r="BCL8" s="45">
        <v>176</v>
      </c>
      <c r="BCM8" s="45">
        <v>174</v>
      </c>
      <c r="BCN8" s="45">
        <v>179</v>
      </c>
      <c r="BCO8" s="45">
        <v>177</v>
      </c>
      <c r="BCP8" s="45">
        <v>176</v>
      </c>
      <c r="BCQ8" s="45">
        <v>179</v>
      </c>
      <c r="BCR8" s="45">
        <v>175</v>
      </c>
      <c r="BCS8" s="45">
        <v>176</v>
      </c>
      <c r="BCT8" s="45">
        <v>171</v>
      </c>
      <c r="BCU8" s="45">
        <v>169</v>
      </c>
      <c r="BCV8" s="45">
        <v>164</v>
      </c>
      <c r="BCW8" s="45">
        <v>161</v>
      </c>
      <c r="BCX8" s="45">
        <v>162</v>
      </c>
      <c r="BCY8" s="45">
        <v>164</v>
      </c>
      <c r="BCZ8" s="45">
        <v>160</v>
      </c>
      <c r="BDA8" s="45">
        <v>163</v>
      </c>
      <c r="BDB8" s="45">
        <v>156</v>
      </c>
      <c r="BDC8" s="45">
        <v>155</v>
      </c>
      <c r="BDD8" s="45">
        <v>150</v>
      </c>
      <c r="BDE8" s="45">
        <v>147</v>
      </c>
      <c r="BDF8" s="45">
        <v>147</v>
      </c>
      <c r="BDG8" s="45">
        <v>139</v>
      </c>
      <c r="BDH8" s="45">
        <v>137</v>
      </c>
      <c r="BDI8" s="45">
        <v>140</v>
      </c>
      <c r="BDJ8" s="45">
        <v>140</v>
      </c>
      <c r="BDK8" s="45">
        <v>140</v>
      </c>
      <c r="BDL8" s="45">
        <v>142</v>
      </c>
      <c r="BDM8" s="45">
        <v>139</v>
      </c>
      <c r="BDN8" s="45">
        <v>143</v>
      </c>
      <c r="BDO8" s="45">
        <v>146</v>
      </c>
      <c r="BDP8" s="45">
        <v>148</v>
      </c>
      <c r="BDQ8" s="45">
        <v>147</v>
      </c>
      <c r="BDR8" s="45">
        <v>151</v>
      </c>
      <c r="BDS8" s="45">
        <v>152</v>
      </c>
      <c r="BDT8" s="45">
        <v>149</v>
      </c>
      <c r="BDU8" s="45">
        <v>149</v>
      </c>
      <c r="BDV8" s="45">
        <v>149</v>
      </c>
      <c r="BDW8" s="45">
        <v>150</v>
      </c>
      <c r="BDX8" s="45">
        <v>148</v>
      </c>
      <c r="BDY8" s="45">
        <v>151</v>
      </c>
      <c r="BDZ8" s="45">
        <v>150</v>
      </c>
      <c r="BEA8" s="45">
        <v>150</v>
      </c>
      <c r="BEB8" s="45">
        <v>153</v>
      </c>
      <c r="BEC8" s="45">
        <v>146</v>
      </c>
      <c r="BED8" s="45">
        <v>146</v>
      </c>
      <c r="BEE8" s="45">
        <v>150</v>
      </c>
      <c r="BEF8" s="45">
        <v>148</v>
      </c>
      <c r="BEG8" s="45">
        <v>151</v>
      </c>
      <c r="BEH8" s="45">
        <v>158</v>
      </c>
      <c r="BEI8" s="45">
        <v>158</v>
      </c>
      <c r="BEJ8" s="45">
        <v>156</v>
      </c>
      <c r="BEK8" s="45">
        <v>155</v>
      </c>
      <c r="BEL8" s="45">
        <v>158</v>
      </c>
      <c r="BEM8" s="45">
        <v>158</v>
      </c>
      <c r="BEN8" s="45">
        <v>166</v>
      </c>
      <c r="BEO8" s="45">
        <v>173</v>
      </c>
      <c r="BEP8" s="45">
        <v>183</v>
      </c>
      <c r="BEQ8" s="45">
        <v>181</v>
      </c>
      <c r="BER8" s="45">
        <v>175</v>
      </c>
      <c r="BES8" s="45">
        <v>171</v>
      </c>
      <c r="BET8" s="45">
        <v>173</v>
      </c>
      <c r="BEU8" s="45">
        <v>173</v>
      </c>
      <c r="BEV8" s="45">
        <v>171</v>
      </c>
      <c r="BEW8" s="45">
        <v>167</v>
      </c>
      <c r="BEX8" s="45">
        <v>160</v>
      </c>
      <c r="BEY8" s="45">
        <v>162</v>
      </c>
      <c r="BEZ8" s="45">
        <v>155</v>
      </c>
      <c r="BFA8" s="45">
        <v>149</v>
      </c>
      <c r="BFB8" s="45">
        <v>145</v>
      </c>
      <c r="BFC8" s="45">
        <v>145</v>
      </c>
      <c r="BFD8" s="45">
        <v>147</v>
      </c>
      <c r="BFE8" s="45">
        <v>145</v>
      </c>
      <c r="BFF8" s="45">
        <v>142</v>
      </c>
      <c r="BFG8" s="45">
        <v>141</v>
      </c>
      <c r="BFH8" s="45">
        <v>142</v>
      </c>
      <c r="BFI8" s="45">
        <v>142</v>
      </c>
      <c r="BFJ8" s="45">
        <v>145</v>
      </c>
      <c r="BFK8" s="45">
        <v>146</v>
      </c>
      <c r="BFL8" s="45">
        <v>149</v>
      </c>
      <c r="BFM8" s="45">
        <v>151</v>
      </c>
      <c r="BFN8" s="45">
        <v>149</v>
      </c>
      <c r="BFO8" s="45">
        <v>152</v>
      </c>
      <c r="BFP8" s="45">
        <v>150</v>
      </c>
      <c r="BFQ8" s="45">
        <v>149</v>
      </c>
      <c r="BFR8" s="45">
        <v>150</v>
      </c>
      <c r="BFS8" s="45">
        <v>146</v>
      </c>
      <c r="BFT8" s="45">
        <v>145</v>
      </c>
      <c r="BFU8" s="45">
        <v>143</v>
      </c>
      <c r="BFV8" s="45">
        <v>146</v>
      </c>
      <c r="BFW8" s="45">
        <v>137</v>
      </c>
      <c r="BFX8" s="45">
        <v>144</v>
      </c>
      <c r="BFY8" s="45">
        <v>144</v>
      </c>
      <c r="BFZ8" s="45">
        <v>142</v>
      </c>
      <c r="BGA8" s="45">
        <v>142</v>
      </c>
      <c r="BGB8" s="45">
        <v>147</v>
      </c>
      <c r="BGC8" s="45">
        <v>144</v>
      </c>
      <c r="BGD8" s="45">
        <v>143</v>
      </c>
      <c r="BGE8" s="45">
        <v>144</v>
      </c>
      <c r="BGF8" s="45">
        <v>142</v>
      </c>
      <c r="BGG8" s="45">
        <v>149</v>
      </c>
      <c r="BGH8" s="45">
        <v>151</v>
      </c>
      <c r="BGI8" s="45">
        <v>154</v>
      </c>
      <c r="BGJ8" s="45">
        <v>154</v>
      </c>
      <c r="BGK8" s="45">
        <v>159</v>
      </c>
      <c r="BGL8" s="45">
        <v>161</v>
      </c>
      <c r="BGM8" s="45">
        <v>152</v>
      </c>
      <c r="BGN8" s="45">
        <v>149</v>
      </c>
      <c r="BGO8" s="45">
        <v>151</v>
      </c>
      <c r="BGP8" s="45">
        <v>148</v>
      </c>
      <c r="BGQ8" s="45">
        <v>152</v>
      </c>
      <c r="BGR8" s="45">
        <v>154</v>
      </c>
      <c r="BGS8" s="45">
        <v>151</v>
      </c>
      <c r="BGT8" s="45">
        <v>154</v>
      </c>
      <c r="BGU8" s="45">
        <v>155</v>
      </c>
      <c r="BGV8" s="45">
        <v>152</v>
      </c>
      <c r="BGW8" s="45">
        <v>144</v>
      </c>
      <c r="BGX8" s="45">
        <v>141</v>
      </c>
      <c r="BGY8" s="45">
        <v>137</v>
      </c>
      <c r="BGZ8" s="45">
        <v>135</v>
      </c>
      <c r="BHA8" s="45">
        <v>137</v>
      </c>
      <c r="BHB8" s="45">
        <v>137</v>
      </c>
      <c r="BHC8" s="45">
        <v>134</v>
      </c>
      <c r="BHD8" s="45">
        <v>137</v>
      </c>
      <c r="BHE8" s="45">
        <v>137</v>
      </c>
      <c r="BHF8" s="45">
        <v>136</v>
      </c>
      <c r="BHG8" s="45">
        <v>135</v>
      </c>
      <c r="BHH8" s="45">
        <v>136</v>
      </c>
      <c r="BHI8" s="45">
        <v>132</v>
      </c>
    </row>
    <row r="9" spans="1:1569" customHeight="1" ht="15.75">
      <c r="A9" s="262" t="s">
        <v>427</v>
      </c>
      <c r="B9" s="264">
        <f>C9/$A$14</f>
        <v>0.7880720409469</v>
      </c>
      <c r="C9" s="59">
        <f>AVERAGE(D9:BHI9)</f>
        <v>7880.720409469</v>
      </c>
      <c r="D9" s="45">
        <v>2457</v>
      </c>
      <c r="E9" s="45">
        <v>2473</v>
      </c>
      <c r="F9" s="45">
        <v>2776</v>
      </c>
      <c r="G9" s="45">
        <v>2972</v>
      </c>
      <c r="H9" s="45">
        <v>2811</v>
      </c>
      <c r="I9" s="45">
        <v>2744</v>
      </c>
      <c r="J9" s="45">
        <v>2797</v>
      </c>
      <c r="K9" s="45">
        <v>2924</v>
      </c>
      <c r="L9" s="45">
        <v>3017</v>
      </c>
      <c r="M9" s="45">
        <v>3167</v>
      </c>
      <c r="N9" s="45">
        <v>3158</v>
      </c>
      <c r="O9" s="45">
        <v>3246</v>
      </c>
      <c r="P9" s="45">
        <v>3246</v>
      </c>
      <c r="Q9" s="45">
        <v>3370</v>
      </c>
      <c r="R9" s="45">
        <v>3416</v>
      </c>
      <c r="S9" s="45">
        <v>3399</v>
      </c>
      <c r="T9" s="45">
        <v>3302</v>
      </c>
      <c r="U9" s="45">
        <v>3276</v>
      </c>
      <c r="V9" s="45">
        <v>3279</v>
      </c>
      <c r="W9" s="45">
        <v>3218</v>
      </c>
      <c r="X9" s="45">
        <v>3234</v>
      </c>
      <c r="Y9" s="45">
        <v>3173</v>
      </c>
      <c r="Z9" s="45">
        <v>3081</v>
      </c>
      <c r="AA9" s="45">
        <v>2955</v>
      </c>
      <c r="AB9" s="45">
        <v>2935</v>
      </c>
      <c r="AC9" s="45">
        <v>2913</v>
      </c>
      <c r="AD9" s="45">
        <v>2741</v>
      </c>
      <c r="AE9" s="45">
        <v>2670</v>
      </c>
      <c r="AF9" s="45">
        <v>2750</v>
      </c>
      <c r="AG9" s="45">
        <v>2875</v>
      </c>
      <c r="AH9" s="45">
        <v>2751</v>
      </c>
      <c r="AI9" s="45">
        <v>2636</v>
      </c>
      <c r="AJ9" s="45">
        <v>2636</v>
      </c>
      <c r="AK9" s="45">
        <v>2585</v>
      </c>
      <c r="AL9" s="45">
        <v>2548</v>
      </c>
      <c r="AM9" s="45">
        <v>2680</v>
      </c>
      <c r="AN9" s="45">
        <v>2771</v>
      </c>
      <c r="AO9" s="45">
        <v>2838</v>
      </c>
      <c r="AP9" s="45">
        <v>2771</v>
      </c>
      <c r="AQ9" s="45">
        <v>2727</v>
      </c>
      <c r="AR9" s="45">
        <v>2787</v>
      </c>
      <c r="AS9" s="45">
        <v>2736</v>
      </c>
      <c r="AT9" s="45">
        <v>2757</v>
      </c>
      <c r="AU9" s="45">
        <v>2715</v>
      </c>
      <c r="AV9" s="45">
        <v>2695</v>
      </c>
      <c r="AW9" s="45">
        <v>2680</v>
      </c>
      <c r="AX9" s="45">
        <v>2641</v>
      </c>
      <c r="AY9" s="45">
        <v>2755</v>
      </c>
      <c r="AZ9" s="45">
        <v>2931</v>
      </c>
      <c r="BA9" s="45">
        <v>2916</v>
      </c>
      <c r="BB9" s="45">
        <v>2890</v>
      </c>
      <c r="BC9" s="45">
        <v>3013</v>
      </c>
      <c r="BD9" s="45">
        <v>3056</v>
      </c>
      <c r="BE9" s="45">
        <v>3065</v>
      </c>
      <c r="BF9" s="45">
        <v>3104</v>
      </c>
      <c r="BG9" s="45">
        <v>2929</v>
      </c>
      <c r="BH9" s="45">
        <v>2797</v>
      </c>
      <c r="BI9" s="45">
        <v>2840</v>
      </c>
      <c r="BJ9" s="45">
        <v>2886</v>
      </c>
      <c r="BK9" s="45">
        <v>2912</v>
      </c>
      <c r="BL9" s="45">
        <v>2881</v>
      </c>
      <c r="BM9" s="45">
        <v>2843</v>
      </c>
      <c r="BN9" s="45">
        <v>2821</v>
      </c>
      <c r="BO9" s="45">
        <v>2902</v>
      </c>
      <c r="BP9" s="45">
        <v>2852</v>
      </c>
      <c r="BQ9" s="45">
        <v>2841</v>
      </c>
      <c r="BR9" s="45">
        <v>2849</v>
      </c>
      <c r="BS9" s="45">
        <v>2797</v>
      </c>
      <c r="BT9" s="45">
        <v>2713</v>
      </c>
      <c r="BU9" s="45">
        <v>2661</v>
      </c>
      <c r="BV9" s="45">
        <v>2573</v>
      </c>
      <c r="BW9" s="45">
        <v>2405</v>
      </c>
      <c r="BX9" s="45">
        <v>2374</v>
      </c>
      <c r="BY9" s="45">
        <v>2388</v>
      </c>
      <c r="BZ9" s="45">
        <v>2390</v>
      </c>
      <c r="CA9" s="45">
        <v>2393</v>
      </c>
      <c r="CB9" s="45">
        <v>2482</v>
      </c>
      <c r="CC9" s="45">
        <v>2466</v>
      </c>
      <c r="CD9" s="45">
        <v>2427</v>
      </c>
      <c r="CE9" s="45">
        <v>2312</v>
      </c>
      <c r="CF9" s="45">
        <v>2271</v>
      </c>
      <c r="CG9" s="45">
        <v>2201</v>
      </c>
      <c r="CH9" s="45">
        <v>2250</v>
      </c>
      <c r="CI9" s="45">
        <v>2326</v>
      </c>
      <c r="CJ9" s="45">
        <v>2270</v>
      </c>
      <c r="CK9" s="45">
        <v>2200</v>
      </c>
      <c r="CL9" s="45">
        <v>2188</v>
      </c>
      <c r="CM9" s="45">
        <v>2161</v>
      </c>
      <c r="CN9" s="45">
        <v>2161</v>
      </c>
      <c r="CO9" s="45">
        <v>2121</v>
      </c>
      <c r="CP9" s="45">
        <v>2159</v>
      </c>
      <c r="CQ9" s="45">
        <v>2090</v>
      </c>
      <c r="CR9" s="45">
        <v>2083</v>
      </c>
      <c r="CS9" s="45">
        <v>2106</v>
      </c>
      <c r="CT9" s="45">
        <v>2095</v>
      </c>
      <c r="CU9" s="45">
        <v>2126</v>
      </c>
      <c r="CV9" s="45">
        <v>2174</v>
      </c>
      <c r="CW9" s="45">
        <v>2224</v>
      </c>
      <c r="CX9" s="45">
        <v>2386</v>
      </c>
      <c r="CY9" s="45">
        <v>2425</v>
      </c>
      <c r="CZ9" s="45">
        <v>2344</v>
      </c>
      <c r="DA9" s="45">
        <v>2360</v>
      </c>
      <c r="DB9" s="45">
        <v>2360</v>
      </c>
      <c r="DC9" s="45">
        <v>2437</v>
      </c>
      <c r="DD9" s="45">
        <v>2505</v>
      </c>
      <c r="DE9" s="45">
        <v>2530</v>
      </c>
      <c r="DF9" s="45">
        <v>2483</v>
      </c>
      <c r="DG9" s="45">
        <v>2508</v>
      </c>
      <c r="DH9" s="45">
        <v>2528</v>
      </c>
      <c r="DI9" s="45">
        <v>2526</v>
      </c>
      <c r="DJ9" s="45">
        <v>2553</v>
      </c>
      <c r="DK9" s="45">
        <v>2649</v>
      </c>
      <c r="DL9" s="45">
        <v>2767</v>
      </c>
      <c r="DM9" s="45">
        <v>2631</v>
      </c>
      <c r="DN9" s="45">
        <v>2577</v>
      </c>
      <c r="DO9" s="45">
        <v>2648</v>
      </c>
      <c r="DP9" s="45">
        <v>2605</v>
      </c>
      <c r="DQ9" s="45">
        <v>2686</v>
      </c>
      <c r="DR9" s="45">
        <v>2719</v>
      </c>
      <c r="DS9" s="45">
        <v>2691</v>
      </c>
      <c r="DT9" s="45">
        <v>2606</v>
      </c>
      <c r="DU9" s="45">
        <v>2628</v>
      </c>
      <c r="DV9" s="45">
        <v>2547</v>
      </c>
      <c r="DW9" s="45">
        <v>2511</v>
      </c>
      <c r="DX9" s="45">
        <v>2516</v>
      </c>
      <c r="DY9" s="45">
        <v>2575</v>
      </c>
      <c r="DZ9" s="45">
        <v>2613</v>
      </c>
      <c r="EA9" s="45">
        <v>2697</v>
      </c>
      <c r="EB9" s="45">
        <v>2679</v>
      </c>
      <c r="EC9" s="45">
        <v>2649</v>
      </c>
      <c r="ED9" s="45">
        <v>2648</v>
      </c>
      <c r="EE9" s="45">
        <v>2648</v>
      </c>
      <c r="EF9" s="45">
        <v>2805</v>
      </c>
      <c r="EG9" s="45">
        <v>2922</v>
      </c>
      <c r="EH9" s="45">
        <v>2977</v>
      </c>
      <c r="EI9" s="45">
        <v>2874</v>
      </c>
      <c r="EJ9" s="45">
        <v>2865</v>
      </c>
      <c r="EK9" s="45">
        <v>2941</v>
      </c>
      <c r="EL9" s="45">
        <v>2955</v>
      </c>
      <c r="EM9" s="45">
        <v>2961</v>
      </c>
      <c r="EN9" s="45">
        <v>2894</v>
      </c>
      <c r="EO9" s="45">
        <v>2940</v>
      </c>
      <c r="EP9" s="45">
        <v>2900</v>
      </c>
      <c r="EQ9" s="45">
        <v>2851</v>
      </c>
      <c r="ER9" s="45">
        <v>2848</v>
      </c>
      <c r="ES9" s="45">
        <v>2905</v>
      </c>
      <c r="ET9" s="45">
        <v>2921</v>
      </c>
      <c r="EU9" s="45">
        <v>3027</v>
      </c>
      <c r="EV9" s="45">
        <v>3026</v>
      </c>
      <c r="EW9" s="45">
        <v>2953</v>
      </c>
      <c r="EX9" s="45">
        <v>2876</v>
      </c>
      <c r="EY9" s="45">
        <v>2829</v>
      </c>
      <c r="EZ9" s="45">
        <v>2970</v>
      </c>
      <c r="FA9" s="45">
        <v>2969</v>
      </c>
      <c r="FB9" s="45">
        <v>2977</v>
      </c>
      <c r="FC9" s="45">
        <v>3088</v>
      </c>
      <c r="FD9" s="45">
        <v>3104</v>
      </c>
      <c r="FE9" s="45">
        <v>3093</v>
      </c>
      <c r="FF9" s="45">
        <v>3152</v>
      </c>
      <c r="FG9" s="45">
        <v>3165</v>
      </c>
      <c r="FH9" s="45">
        <v>3238</v>
      </c>
      <c r="FI9" s="45">
        <v>3278</v>
      </c>
      <c r="FJ9" s="45">
        <v>3315</v>
      </c>
      <c r="FK9" s="45">
        <v>3339</v>
      </c>
      <c r="FL9" s="45">
        <v>3318</v>
      </c>
      <c r="FM9" s="45">
        <v>3314</v>
      </c>
      <c r="FN9" s="45">
        <v>3344</v>
      </c>
      <c r="FO9" s="45">
        <v>3477</v>
      </c>
      <c r="FP9" s="45">
        <v>3441</v>
      </c>
      <c r="FQ9" s="45">
        <v>3369</v>
      </c>
      <c r="FR9" s="45">
        <v>3109</v>
      </c>
      <c r="FS9" s="45">
        <v>3022</v>
      </c>
      <c r="FT9" s="45">
        <v>2922</v>
      </c>
      <c r="FU9" s="45">
        <v>3016</v>
      </c>
      <c r="FV9" s="45">
        <v>3049</v>
      </c>
      <c r="FW9" s="45">
        <v>2965</v>
      </c>
      <c r="FX9" s="45">
        <v>2928</v>
      </c>
      <c r="FY9" s="45">
        <v>2928</v>
      </c>
      <c r="FZ9" s="45">
        <v>2944</v>
      </c>
      <c r="GA9" s="45">
        <v>2888</v>
      </c>
      <c r="GB9" s="45">
        <v>2882</v>
      </c>
      <c r="GC9" s="45">
        <v>2886</v>
      </c>
      <c r="GD9" s="45">
        <v>2904</v>
      </c>
      <c r="GE9" s="45">
        <v>2903</v>
      </c>
      <c r="GF9" s="45">
        <v>2859</v>
      </c>
      <c r="GG9" s="45">
        <v>2812</v>
      </c>
      <c r="GH9" s="45">
        <v>2851</v>
      </c>
      <c r="GI9" s="45">
        <v>2898</v>
      </c>
      <c r="GJ9" s="45">
        <v>2986</v>
      </c>
      <c r="GK9" s="45">
        <v>2974</v>
      </c>
      <c r="GL9" s="45">
        <v>3089</v>
      </c>
      <c r="GM9" s="45">
        <v>3080</v>
      </c>
      <c r="GN9" s="45">
        <v>3167</v>
      </c>
      <c r="GO9" s="45">
        <v>3161</v>
      </c>
      <c r="GP9" s="45">
        <v>3129</v>
      </c>
      <c r="GQ9" s="45">
        <v>3033</v>
      </c>
      <c r="GR9" s="45">
        <v>3013</v>
      </c>
      <c r="GS9" s="45">
        <v>3002</v>
      </c>
      <c r="GT9" s="45">
        <v>3002</v>
      </c>
      <c r="GU9" s="45">
        <v>2942</v>
      </c>
      <c r="GV9" s="45">
        <v>2958</v>
      </c>
      <c r="GW9" s="45">
        <v>2873</v>
      </c>
      <c r="GX9" s="45">
        <v>2873</v>
      </c>
      <c r="GY9" s="45">
        <v>2898</v>
      </c>
      <c r="GZ9" s="45">
        <v>2882</v>
      </c>
      <c r="HA9" s="45">
        <v>2808</v>
      </c>
      <c r="HB9" s="45">
        <v>2731</v>
      </c>
      <c r="HC9" s="45">
        <v>2775</v>
      </c>
      <c r="HD9" s="45">
        <v>2775</v>
      </c>
      <c r="HE9" s="45">
        <v>2862</v>
      </c>
      <c r="HF9" s="45">
        <v>2829</v>
      </c>
      <c r="HG9" s="45">
        <v>2762</v>
      </c>
      <c r="HH9" s="45">
        <v>2755</v>
      </c>
      <c r="HI9" s="45">
        <v>2819</v>
      </c>
      <c r="HJ9" s="45">
        <v>2740</v>
      </c>
      <c r="HK9" s="45">
        <v>2710</v>
      </c>
      <c r="HL9" s="45">
        <v>2692</v>
      </c>
      <c r="HM9" s="45">
        <v>2667</v>
      </c>
      <c r="HN9" s="45">
        <v>2525</v>
      </c>
      <c r="HO9" s="45">
        <v>2510</v>
      </c>
      <c r="HP9" s="45">
        <v>2619</v>
      </c>
      <c r="HQ9" s="45">
        <v>2675</v>
      </c>
      <c r="HR9" s="45">
        <v>2681</v>
      </c>
      <c r="HS9" s="45">
        <v>2659</v>
      </c>
      <c r="HT9" s="45">
        <v>2659</v>
      </c>
      <c r="HU9" s="45">
        <v>2692</v>
      </c>
      <c r="HV9" s="45">
        <v>2770</v>
      </c>
      <c r="HW9" s="45">
        <v>2746</v>
      </c>
      <c r="HX9" s="45">
        <v>2729</v>
      </c>
      <c r="HY9" s="45">
        <v>2710</v>
      </c>
      <c r="HZ9" s="45">
        <v>2635</v>
      </c>
      <c r="IA9" s="45">
        <v>2499</v>
      </c>
      <c r="IB9" s="45">
        <v>2393</v>
      </c>
      <c r="IC9" s="45">
        <v>2405</v>
      </c>
      <c r="ID9" s="45">
        <v>2414</v>
      </c>
      <c r="IE9" s="45">
        <v>2414</v>
      </c>
      <c r="IF9" s="45">
        <v>2442</v>
      </c>
      <c r="IG9" s="45">
        <v>2605</v>
      </c>
      <c r="IH9" s="45">
        <v>2634</v>
      </c>
      <c r="II9" s="45">
        <v>2659</v>
      </c>
      <c r="IJ9" s="45">
        <v>2709</v>
      </c>
      <c r="IK9" s="45">
        <v>2698</v>
      </c>
      <c r="IL9" s="45">
        <v>2523</v>
      </c>
      <c r="IM9" s="45">
        <v>2496</v>
      </c>
      <c r="IN9" s="45">
        <v>2365</v>
      </c>
      <c r="IO9" s="45">
        <v>2391</v>
      </c>
      <c r="IP9" s="45">
        <v>2649</v>
      </c>
      <c r="IQ9" s="45">
        <v>2752</v>
      </c>
      <c r="IR9" s="45">
        <v>2687</v>
      </c>
      <c r="IS9" s="45">
        <v>2772</v>
      </c>
      <c r="IT9" s="45">
        <v>2851</v>
      </c>
      <c r="IU9" s="45">
        <v>2961</v>
      </c>
      <c r="IV9" s="45">
        <v>3006</v>
      </c>
      <c r="IW9" s="45">
        <v>2992</v>
      </c>
      <c r="IX9" s="45">
        <v>2883</v>
      </c>
      <c r="IY9" s="45">
        <v>2843</v>
      </c>
      <c r="IZ9" s="45">
        <v>2843</v>
      </c>
      <c r="JA9" s="45">
        <v>2842</v>
      </c>
      <c r="JB9" s="45">
        <v>2785</v>
      </c>
      <c r="JC9" s="45">
        <v>2776</v>
      </c>
      <c r="JD9" s="45">
        <v>2807</v>
      </c>
      <c r="JE9" t="s">
        <v>2012</v>
      </c>
      <c r="JF9" s="45">
        <v>2855</v>
      </c>
      <c r="JG9" s="45">
        <v>2944</v>
      </c>
      <c r="JH9" s="45">
        <v>3027</v>
      </c>
      <c r="JI9" s="45">
        <v>3010</v>
      </c>
      <c r="JJ9" s="45">
        <v>3037</v>
      </c>
      <c r="JK9" s="45">
        <v>3134</v>
      </c>
      <c r="JL9" s="45">
        <v>3347</v>
      </c>
      <c r="JM9" s="45">
        <v>3450</v>
      </c>
      <c r="JN9" s="45">
        <v>3542</v>
      </c>
      <c r="JO9" s="45">
        <v>3620</v>
      </c>
      <c r="JP9" s="45">
        <v>3620</v>
      </c>
      <c r="JQ9" s="45">
        <v>3540</v>
      </c>
      <c r="JR9" s="45">
        <v>3693</v>
      </c>
      <c r="JS9" s="45">
        <v>3619</v>
      </c>
      <c r="JT9" s="45">
        <v>3518</v>
      </c>
      <c r="JU9" s="45">
        <v>3722</v>
      </c>
      <c r="JV9" s="45">
        <v>3713</v>
      </c>
      <c r="JW9" s="45">
        <v>3695</v>
      </c>
      <c r="JX9" s="45">
        <v>3578</v>
      </c>
      <c r="JY9" s="45">
        <v>3560</v>
      </c>
      <c r="JZ9" s="45">
        <v>3637</v>
      </c>
      <c r="KA9" s="45">
        <v>3690</v>
      </c>
      <c r="KB9" s="45">
        <v>3627</v>
      </c>
      <c r="KC9" s="45">
        <v>3547</v>
      </c>
      <c r="KD9" s="45">
        <v>3457</v>
      </c>
      <c r="KE9" s="45">
        <v>3527</v>
      </c>
      <c r="KF9" s="45">
        <v>3649</v>
      </c>
      <c r="KG9" s="45">
        <v>3790</v>
      </c>
      <c r="KH9" s="45">
        <v>4029</v>
      </c>
      <c r="KI9" s="45">
        <v>4145</v>
      </c>
      <c r="KJ9" s="45">
        <v>4145</v>
      </c>
      <c r="KK9" s="45">
        <v>3825</v>
      </c>
      <c r="KL9" s="45">
        <v>3560</v>
      </c>
      <c r="KM9" s="45">
        <v>3427</v>
      </c>
      <c r="KN9" s="45">
        <v>3525</v>
      </c>
      <c r="KO9" s="45">
        <v>3398</v>
      </c>
      <c r="KP9" s="45">
        <v>3476</v>
      </c>
      <c r="KQ9" s="45">
        <v>3505</v>
      </c>
      <c r="KR9" s="45">
        <v>3353</v>
      </c>
      <c r="KS9" s="45">
        <v>3204</v>
      </c>
      <c r="KT9" s="45">
        <v>3255</v>
      </c>
      <c r="KU9" s="45">
        <v>3282</v>
      </c>
      <c r="KV9" s="45">
        <v>3093</v>
      </c>
      <c r="KW9" s="45">
        <v>3116</v>
      </c>
      <c r="KX9" s="45">
        <v>3134</v>
      </c>
      <c r="KY9" s="45">
        <v>3129</v>
      </c>
      <c r="KZ9" s="45">
        <v>3217</v>
      </c>
      <c r="LA9" s="45">
        <v>3100</v>
      </c>
      <c r="LB9" s="45">
        <v>3133</v>
      </c>
      <c r="LC9" s="45">
        <v>3079</v>
      </c>
      <c r="LD9" s="45">
        <v>3114</v>
      </c>
      <c r="LE9" s="45">
        <v>3178</v>
      </c>
      <c r="LF9" s="45">
        <v>3134</v>
      </c>
      <c r="LG9" s="45">
        <v>3049</v>
      </c>
      <c r="LH9" s="45">
        <v>3023</v>
      </c>
      <c r="LI9" s="45">
        <v>3000</v>
      </c>
      <c r="LJ9" s="45">
        <v>3026</v>
      </c>
      <c r="LK9" s="45">
        <v>3187</v>
      </c>
      <c r="LL9" s="45">
        <v>3264</v>
      </c>
      <c r="LM9" s="45">
        <v>3264</v>
      </c>
      <c r="LN9" s="45">
        <v>3251</v>
      </c>
      <c r="LO9" s="45">
        <v>3305</v>
      </c>
      <c r="LP9" s="45">
        <v>3250</v>
      </c>
      <c r="LQ9" s="45">
        <v>3108</v>
      </c>
      <c r="LR9" s="45">
        <v>3121</v>
      </c>
      <c r="LS9" s="45">
        <v>3170</v>
      </c>
      <c r="LT9" s="45">
        <v>3258</v>
      </c>
      <c r="LU9" s="45">
        <v>3258</v>
      </c>
      <c r="LV9" s="45">
        <v>3339</v>
      </c>
      <c r="LW9" s="45">
        <v>3311</v>
      </c>
      <c r="LX9" s="45">
        <v>3305</v>
      </c>
      <c r="LY9" s="45">
        <v>3234</v>
      </c>
      <c r="LZ9" s="45">
        <v>3084</v>
      </c>
      <c r="MA9" s="45">
        <v>3085</v>
      </c>
      <c r="MB9" s="45">
        <v>3128</v>
      </c>
      <c r="MC9" s="45">
        <v>3154</v>
      </c>
      <c r="MD9" s="45">
        <v>3078</v>
      </c>
      <c r="ME9" s="45">
        <v>3065</v>
      </c>
      <c r="MF9" s="45">
        <v>3029</v>
      </c>
      <c r="MG9" s="45">
        <v>3032</v>
      </c>
      <c r="MH9" s="45">
        <v>3072</v>
      </c>
      <c r="MI9" s="45">
        <v>3102</v>
      </c>
      <c r="MJ9" s="45">
        <v>3019</v>
      </c>
      <c r="MK9" s="45">
        <v>2868</v>
      </c>
      <c r="ML9" s="45">
        <v>2858</v>
      </c>
      <c r="MM9" s="45">
        <v>2876</v>
      </c>
      <c r="MN9" s="45">
        <v>2991</v>
      </c>
      <c r="MO9" s="45">
        <v>3042</v>
      </c>
      <c r="MP9" s="45">
        <v>2997</v>
      </c>
      <c r="MQ9" s="45">
        <v>2973</v>
      </c>
      <c r="MR9" s="45">
        <v>2964</v>
      </c>
      <c r="MS9" s="45">
        <v>2948</v>
      </c>
      <c r="MT9" s="45">
        <v>2894</v>
      </c>
      <c r="MU9" s="45">
        <v>2848</v>
      </c>
      <c r="MV9" s="45">
        <v>2726</v>
      </c>
      <c r="MW9" s="45">
        <v>2812</v>
      </c>
      <c r="MX9" s="45">
        <v>2850</v>
      </c>
      <c r="MY9" s="45">
        <v>2882</v>
      </c>
      <c r="MZ9" s="45">
        <v>2942</v>
      </c>
      <c r="NA9" s="45">
        <v>2888</v>
      </c>
      <c r="NB9" s="45">
        <v>2910</v>
      </c>
      <c r="NC9" s="45">
        <v>2857</v>
      </c>
      <c r="ND9" s="45">
        <v>2826</v>
      </c>
      <c r="NE9" s="45">
        <v>2908</v>
      </c>
      <c r="NF9" s="45">
        <v>2947</v>
      </c>
      <c r="NG9" s="45">
        <v>2947</v>
      </c>
      <c r="NH9" s="45">
        <v>2933</v>
      </c>
      <c r="NI9" s="45">
        <v>2940</v>
      </c>
      <c r="NJ9" s="45">
        <v>2880</v>
      </c>
      <c r="NK9" s="45">
        <v>2789</v>
      </c>
      <c r="NL9" s="45">
        <v>2762</v>
      </c>
      <c r="NM9" s="45">
        <v>2721</v>
      </c>
      <c r="NN9" s="45">
        <v>2707</v>
      </c>
      <c r="NO9" s="45">
        <v>2756</v>
      </c>
      <c r="NP9" s="45">
        <v>2814</v>
      </c>
      <c r="NQ9" s="45">
        <v>2840</v>
      </c>
      <c r="NR9" s="45">
        <v>2903</v>
      </c>
      <c r="NS9" s="45">
        <v>2885</v>
      </c>
      <c r="NT9" s="45">
        <v>2913</v>
      </c>
      <c r="NU9" s="45">
        <v>2912</v>
      </c>
      <c r="NV9" s="45">
        <v>2835</v>
      </c>
      <c r="NW9" s="45">
        <v>2868</v>
      </c>
      <c r="NX9" s="45">
        <v>2779</v>
      </c>
      <c r="NY9" s="45">
        <v>2600</v>
      </c>
      <c r="NZ9" s="45">
        <v>2604</v>
      </c>
      <c r="OA9" s="45">
        <v>2666</v>
      </c>
      <c r="OB9" s="45">
        <v>2665</v>
      </c>
      <c r="OC9" s="45">
        <v>2640</v>
      </c>
      <c r="OD9" s="45">
        <v>2659</v>
      </c>
      <c r="OE9" s="45">
        <v>2627</v>
      </c>
      <c r="OF9" s="45">
        <v>2627</v>
      </c>
      <c r="OG9" s="45">
        <v>2647</v>
      </c>
      <c r="OH9" s="45">
        <v>2650</v>
      </c>
      <c r="OI9" s="45">
        <v>2652</v>
      </c>
      <c r="OJ9" s="45">
        <v>2611</v>
      </c>
      <c r="OK9" s="45">
        <v>2578</v>
      </c>
      <c r="OL9" s="45">
        <v>2578</v>
      </c>
      <c r="OM9" s="45">
        <v>2601</v>
      </c>
      <c r="ON9" s="45">
        <v>2588</v>
      </c>
      <c r="OO9" s="45">
        <v>2552</v>
      </c>
      <c r="OP9" s="45">
        <v>2529</v>
      </c>
      <c r="OQ9" s="45">
        <v>2426</v>
      </c>
      <c r="OR9" s="45">
        <v>2419</v>
      </c>
      <c r="OS9" s="45">
        <v>2451</v>
      </c>
      <c r="OT9" s="45">
        <v>2469</v>
      </c>
      <c r="OU9" s="45">
        <v>2515</v>
      </c>
      <c r="OV9" s="45">
        <v>2589</v>
      </c>
      <c r="OW9" s="45">
        <v>2541</v>
      </c>
      <c r="OX9" s="45">
        <v>2515</v>
      </c>
      <c r="OY9" s="45">
        <v>2510</v>
      </c>
      <c r="OZ9" s="45">
        <v>2520</v>
      </c>
      <c r="PA9" s="45">
        <v>2562</v>
      </c>
      <c r="PB9" s="45">
        <v>2669</v>
      </c>
      <c r="PC9" s="45">
        <v>2649</v>
      </c>
      <c r="PD9" s="45">
        <v>2623</v>
      </c>
      <c r="PE9" s="45">
        <v>2564</v>
      </c>
      <c r="PF9" s="45">
        <v>2611</v>
      </c>
      <c r="PG9" s="45">
        <v>2638</v>
      </c>
      <c r="PH9" s="45">
        <v>2637</v>
      </c>
      <c r="PI9" s="45">
        <v>2646</v>
      </c>
      <c r="PJ9" s="45">
        <v>2604</v>
      </c>
      <c r="PK9" s="45">
        <v>2568</v>
      </c>
      <c r="PL9" s="45">
        <v>2566</v>
      </c>
      <c r="PM9" s="45">
        <v>2496</v>
      </c>
      <c r="PN9" s="45">
        <v>2494</v>
      </c>
      <c r="PO9" s="45">
        <v>2481</v>
      </c>
      <c r="PP9" s="45">
        <v>2437</v>
      </c>
      <c r="PQ9" s="45">
        <v>2474</v>
      </c>
      <c r="PR9" s="45">
        <v>2487</v>
      </c>
      <c r="PS9" s="45">
        <v>2434</v>
      </c>
      <c r="PT9" s="45">
        <v>2413</v>
      </c>
      <c r="PU9" s="45">
        <v>2392</v>
      </c>
      <c r="PV9" s="45">
        <v>2456</v>
      </c>
      <c r="PW9" s="45">
        <v>2497</v>
      </c>
      <c r="PX9" s="45">
        <v>2414</v>
      </c>
      <c r="PY9" s="45">
        <v>2414</v>
      </c>
      <c r="PZ9" s="45">
        <v>2379</v>
      </c>
      <c r="QA9" s="45">
        <v>2340</v>
      </c>
      <c r="QB9" s="45">
        <v>2332</v>
      </c>
      <c r="QC9" s="45">
        <v>2409</v>
      </c>
      <c r="QD9" s="45">
        <v>2439</v>
      </c>
      <c r="QE9" s="45">
        <v>2354</v>
      </c>
      <c r="QF9" s="45">
        <v>2354</v>
      </c>
      <c r="QG9" s="45">
        <v>2380</v>
      </c>
      <c r="QH9" s="45">
        <v>2392</v>
      </c>
      <c r="QI9" s="45">
        <v>2419</v>
      </c>
      <c r="QJ9" s="45">
        <v>2370</v>
      </c>
      <c r="QK9" s="45">
        <v>2284</v>
      </c>
      <c r="QL9" s="45">
        <v>2221</v>
      </c>
      <c r="QM9" s="45">
        <v>2211</v>
      </c>
      <c r="QN9" s="45">
        <v>2253</v>
      </c>
      <c r="QO9" s="45">
        <v>2208</v>
      </c>
      <c r="QP9" s="45">
        <v>2208</v>
      </c>
      <c r="QQ9" s="45">
        <v>2125</v>
      </c>
      <c r="QR9" s="45">
        <v>2053</v>
      </c>
      <c r="QS9" s="45">
        <v>1971</v>
      </c>
      <c r="QT9" s="45">
        <v>1921</v>
      </c>
      <c r="QU9" s="45">
        <v>1935</v>
      </c>
      <c r="QV9" s="45">
        <v>1915</v>
      </c>
      <c r="QW9" s="45">
        <v>2011</v>
      </c>
      <c r="QX9" s="45">
        <v>2011</v>
      </c>
      <c r="QY9" s="45">
        <v>2005</v>
      </c>
      <c r="QZ9" s="45">
        <v>2050</v>
      </c>
      <c r="RA9" s="45">
        <v>2101</v>
      </c>
      <c r="RB9" s="45">
        <v>2173</v>
      </c>
      <c r="RC9" s="45">
        <v>2248</v>
      </c>
      <c r="RD9" s="45">
        <v>2380</v>
      </c>
      <c r="RE9" s="45">
        <v>2384</v>
      </c>
      <c r="RF9" s="45">
        <v>2249</v>
      </c>
      <c r="RG9" s="45">
        <v>2258</v>
      </c>
      <c r="RH9" s="45">
        <v>2139</v>
      </c>
      <c r="RI9" s="45">
        <v>2116</v>
      </c>
      <c r="RJ9" s="45">
        <v>2255</v>
      </c>
      <c r="RK9" s="45">
        <v>2321</v>
      </c>
      <c r="RL9" s="45">
        <v>2362</v>
      </c>
      <c r="RM9" s="45">
        <v>2316</v>
      </c>
      <c r="RN9" s="45">
        <v>2277</v>
      </c>
      <c r="RO9" s="45">
        <v>2319</v>
      </c>
      <c r="RP9" s="45">
        <v>2349</v>
      </c>
      <c r="RQ9" s="45">
        <v>2334</v>
      </c>
      <c r="RR9" s="45">
        <v>2280</v>
      </c>
      <c r="RS9" s="45">
        <v>2193</v>
      </c>
      <c r="RT9" s="45">
        <v>2169</v>
      </c>
      <c r="RU9" s="45">
        <v>2205</v>
      </c>
      <c r="RV9" s="45">
        <v>2205</v>
      </c>
      <c r="RW9" s="45">
        <v>2373</v>
      </c>
      <c r="RX9" s="45">
        <v>2311</v>
      </c>
      <c r="RY9" s="45">
        <v>2311</v>
      </c>
      <c r="RZ9" s="45">
        <v>2266</v>
      </c>
      <c r="SA9" s="45">
        <v>2273</v>
      </c>
      <c r="SB9" s="45">
        <v>2283</v>
      </c>
      <c r="SC9" s="45">
        <v>2303</v>
      </c>
      <c r="SD9" s="45">
        <v>2323</v>
      </c>
      <c r="SE9" s="45">
        <v>2323</v>
      </c>
      <c r="SF9" s="45">
        <v>2312</v>
      </c>
      <c r="SG9" s="45">
        <v>2336</v>
      </c>
      <c r="SH9" s="45">
        <v>2379</v>
      </c>
      <c r="SI9" s="45">
        <v>2343</v>
      </c>
      <c r="SJ9" s="45">
        <v>2317</v>
      </c>
      <c r="SK9" s="45">
        <v>2300</v>
      </c>
      <c r="SL9" s="45">
        <v>2217</v>
      </c>
      <c r="SM9" s="45">
        <v>2194</v>
      </c>
      <c r="SN9" s="45">
        <v>2163</v>
      </c>
      <c r="SO9" s="45">
        <v>2172</v>
      </c>
      <c r="SP9" s="45">
        <v>2152</v>
      </c>
      <c r="SQ9" s="45">
        <v>2119</v>
      </c>
      <c r="SR9" s="45">
        <v>2126</v>
      </c>
      <c r="SS9" s="45">
        <v>2126</v>
      </c>
      <c r="ST9" s="45">
        <v>2170</v>
      </c>
      <c r="SU9" s="45">
        <v>2161</v>
      </c>
      <c r="SV9" s="45">
        <v>2149</v>
      </c>
      <c r="SW9" s="45">
        <v>2139</v>
      </c>
      <c r="SX9" s="45">
        <v>2140</v>
      </c>
      <c r="SY9" s="45">
        <v>2157</v>
      </c>
      <c r="SZ9" s="45">
        <v>2156</v>
      </c>
      <c r="TA9" s="45">
        <v>2156</v>
      </c>
      <c r="TB9" s="45">
        <v>2152</v>
      </c>
      <c r="TC9" s="45">
        <v>2157</v>
      </c>
      <c r="TD9" s="45">
        <v>2163</v>
      </c>
      <c r="TE9" s="45">
        <v>2168</v>
      </c>
      <c r="TF9" s="45">
        <v>2168</v>
      </c>
      <c r="TG9" s="45">
        <v>2141</v>
      </c>
      <c r="TH9" s="45">
        <v>2117</v>
      </c>
      <c r="TI9" s="45">
        <v>2107</v>
      </c>
      <c r="TJ9" s="45">
        <v>2108</v>
      </c>
      <c r="TK9" s="45">
        <v>2139</v>
      </c>
      <c r="TL9" s="45">
        <v>2148</v>
      </c>
      <c r="TM9" s="45">
        <v>2166</v>
      </c>
      <c r="TN9" s="45">
        <v>2145</v>
      </c>
      <c r="TO9" s="45">
        <v>2149</v>
      </c>
      <c r="TP9" s="45">
        <v>2149</v>
      </c>
      <c r="TQ9" s="45">
        <v>2140</v>
      </c>
      <c r="TR9" s="45">
        <v>2118</v>
      </c>
      <c r="TS9" s="45">
        <v>2070</v>
      </c>
      <c r="TT9" s="45">
        <v>2039</v>
      </c>
      <c r="TU9" s="45">
        <v>2044</v>
      </c>
      <c r="TV9" s="45">
        <v>2021</v>
      </c>
      <c r="TW9" s="45">
        <v>2027</v>
      </c>
      <c r="TX9" s="45">
        <v>2020</v>
      </c>
      <c r="TY9" s="45">
        <v>2009</v>
      </c>
      <c r="TZ9" s="45">
        <v>2014</v>
      </c>
      <c r="UA9" s="45">
        <v>2056</v>
      </c>
      <c r="UB9" s="45">
        <v>2052</v>
      </c>
      <c r="UC9" s="45">
        <v>2056</v>
      </c>
      <c r="UD9" s="45">
        <v>2044</v>
      </c>
      <c r="UE9" s="45">
        <v>2052</v>
      </c>
      <c r="UF9" s="45">
        <v>2070</v>
      </c>
      <c r="UG9" s="45">
        <v>2113</v>
      </c>
      <c r="UH9" s="45">
        <v>2088</v>
      </c>
      <c r="UI9" s="45">
        <v>2040</v>
      </c>
      <c r="UJ9" s="45">
        <v>2033</v>
      </c>
      <c r="UK9" s="45">
        <v>2082</v>
      </c>
      <c r="UL9" s="45">
        <v>2079</v>
      </c>
      <c r="UM9" s="45">
        <v>2095</v>
      </c>
      <c r="UN9" s="45">
        <v>2144</v>
      </c>
      <c r="UO9" s="45">
        <v>2144</v>
      </c>
      <c r="UP9" s="45">
        <v>2085</v>
      </c>
      <c r="UQ9" s="45">
        <v>2048</v>
      </c>
      <c r="UR9" s="45">
        <v>2016</v>
      </c>
      <c r="US9" s="45">
        <v>2044</v>
      </c>
      <c r="UT9" s="45">
        <v>2042</v>
      </c>
      <c r="UU9" s="45">
        <v>2050</v>
      </c>
      <c r="UV9" s="45">
        <v>2017</v>
      </c>
      <c r="UW9" s="45">
        <v>2019</v>
      </c>
      <c r="UX9" s="45">
        <v>2010</v>
      </c>
      <c r="UY9" s="45">
        <v>2005</v>
      </c>
      <c r="UZ9" s="45">
        <v>1992</v>
      </c>
      <c r="VA9" s="45">
        <v>2050</v>
      </c>
      <c r="VB9" s="45">
        <v>2085</v>
      </c>
      <c r="VC9" s="45">
        <v>2067</v>
      </c>
      <c r="VD9" s="45">
        <v>2077</v>
      </c>
      <c r="VE9" s="45">
        <v>2157</v>
      </c>
      <c r="VF9" s="45">
        <v>2139</v>
      </c>
      <c r="VG9" s="45">
        <v>2133</v>
      </c>
      <c r="VH9" s="45">
        <v>2124</v>
      </c>
      <c r="VI9" s="45">
        <v>2149</v>
      </c>
      <c r="VJ9" s="45">
        <v>2181</v>
      </c>
      <c r="VK9" s="45">
        <v>2179</v>
      </c>
      <c r="VL9" s="45">
        <v>2145</v>
      </c>
      <c r="VM9" s="45">
        <v>2138</v>
      </c>
      <c r="VN9" s="45">
        <v>2181</v>
      </c>
      <c r="VO9" s="45">
        <v>2210</v>
      </c>
      <c r="VP9" s="45">
        <v>2238</v>
      </c>
      <c r="VQ9" s="45">
        <v>2222</v>
      </c>
      <c r="VR9" s="45">
        <v>2377</v>
      </c>
      <c r="VS9" s="45">
        <v>2371</v>
      </c>
      <c r="VT9" s="45">
        <v>2436</v>
      </c>
      <c r="VU9" s="45">
        <v>2409</v>
      </c>
      <c r="VV9" s="45">
        <v>2319</v>
      </c>
      <c r="VW9" s="45">
        <v>2214</v>
      </c>
      <c r="VX9" s="45">
        <v>2251</v>
      </c>
      <c r="VY9" s="45">
        <v>2279</v>
      </c>
      <c r="VZ9" s="45">
        <v>2208</v>
      </c>
      <c r="WA9" s="45">
        <v>2190</v>
      </c>
      <c r="WB9" s="45">
        <v>2190</v>
      </c>
      <c r="WC9" s="45">
        <v>2156</v>
      </c>
      <c r="WD9" s="45">
        <v>2191</v>
      </c>
      <c r="WE9" s="45">
        <v>2242</v>
      </c>
      <c r="WF9" s="45">
        <v>2241</v>
      </c>
      <c r="WG9" s="45">
        <v>2237</v>
      </c>
      <c r="WH9" s="45">
        <v>2189</v>
      </c>
      <c r="WI9" s="45">
        <v>2148</v>
      </c>
      <c r="WJ9" s="45">
        <v>2154</v>
      </c>
      <c r="WK9" s="45">
        <v>2170</v>
      </c>
      <c r="WL9" s="45">
        <v>2151</v>
      </c>
      <c r="WM9" s="45">
        <v>2151</v>
      </c>
      <c r="WN9" s="45">
        <v>2187</v>
      </c>
      <c r="WO9" s="45">
        <v>2228</v>
      </c>
      <c r="WP9" s="45">
        <v>2278</v>
      </c>
      <c r="WQ9" s="45">
        <v>2317</v>
      </c>
      <c r="WR9" s="45">
        <v>2320</v>
      </c>
      <c r="WS9" s="45">
        <v>2314</v>
      </c>
      <c r="WT9" s="45">
        <v>2276</v>
      </c>
      <c r="WU9" s="45">
        <v>2256</v>
      </c>
      <c r="WV9" s="45">
        <v>2246</v>
      </c>
      <c r="WW9" s="45">
        <v>2206</v>
      </c>
      <c r="WX9" s="45">
        <v>2256</v>
      </c>
      <c r="WY9" s="45">
        <v>2254</v>
      </c>
      <c r="WZ9" s="45">
        <v>2261</v>
      </c>
      <c r="XA9" s="45">
        <v>2251</v>
      </c>
      <c r="XB9" s="45">
        <v>2265</v>
      </c>
      <c r="XC9" s="45">
        <v>2241</v>
      </c>
      <c r="XD9" s="45">
        <v>2202</v>
      </c>
      <c r="XE9" s="45">
        <v>2205</v>
      </c>
      <c r="XF9" s="45">
        <v>2189</v>
      </c>
      <c r="XG9" s="45">
        <v>2189</v>
      </c>
      <c r="XH9" s="45">
        <v>2176</v>
      </c>
      <c r="XI9" s="45">
        <v>2228</v>
      </c>
      <c r="XJ9" s="45">
        <v>2222</v>
      </c>
      <c r="XK9" s="45">
        <v>2207</v>
      </c>
      <c r="XL9" s="45">
        <v>2213</v>
      </c>
      <c r="XM9" s="45">
        <v>2272</v>
      </c>
      <c r="XN9" s="45">
        <v>2401</v>
      </c>
      <c r="XO9" s="45">
        <v>2360</v>
      </c>
      <c r="XP9" s="45">
        <v>2378</v>
      </c>
      <c r="XQ9" s="45">
        <v>2445</v>
      </c>
      <c r="XR9" s="45">
        <v>2480</v>
      </c>
      <c r="XS9" s="45">
        <v>2487</v>
      </c>
      <c r="XT9" s="45">
        <v>2524</v>
      </c>
      <c r="XU9" s="45">
        <v>2537</v>
      </c>
      <c r="XV9" s="45">
        <v>2504</v>
      </c>
      <c r="XW9" s="45">
        <v>2535</v>
      </c>
      <c r="XX9" s="45">
        <v>2548</v>
      </c>
      <c r="XY9" s="45">
        <v>2540</v>
      </c>
      <c r="XZ9" s="45">
        <v>2530</v>
      </c>
      <c r="YA9" s="45">
        <v>2517</v>
      </c>
      <c r="YB9" s="45">
        <v>2487</v>
      </c>
      <c r="YC9" s="45">
        <v>2470</v>
      </c>
      <c r="YD9" s="45">
        <v>2457</v>
      </c>
      <c r="YE9" s="45">
        <v>2464</v>
      </c>
      <c r="YF9" s="45">
        <v>2460</v>
      </c>
      <c r="YG9" s="45">
        <v>2460</v>
      </c>
      <c r="YH9" s="45">
        <v>2476</v>
      </c>
      <c r="YI9" s="45">
        <v>2499</v>
      </c>
      <c r="YJ9" s="45">
        <v>2507</v>
      </c>
      <c r="YK9" s="45">
        <v>2429</v>
      </c>
      <c r="YL9" s="45">
        <v>2471</v>
      </c>
      <c r="YM9" s="45">
        <v>2474</v>
      </c>
      <c r="YN9" s="45">
        <v>2452</v>
      </c>
      <c r="YO9" s="45">
        <v>2466</v>
      </c>
      <c r="YP9" s="45">
        <v>2465</v>
      </c>
      <c r="YQ9" s="45">
        <v>2465</v>
      </c>
      <c r="YR9" s="45">
        <v>2510</v>
      </c>
      <c r="YS9" s="45">
        <v>2674</v>
      </c>
      <c r="YT9" s="45">
        <v>2705</v>
      </c>
      <c r="YU9" s="45">
        <v>2918</v>
      </c>
      <c r="YV9" s="45">
        <v>2756</v>
      </c>
      <c r="YW9" s="45">
        <v>2751</v>
      </c>
      <c r="YX9" s="45">
        <v>2913</v>
      </c>
      <c r="YY9" s="45">
        <v>2959</v>
      </c>
      <c r="YZ9" s="45">
        <v>2977</v>
      </c>
      <c r="ZA9" s="45">
        <v>3216</v>
      </c>
      <c r="ZB9" s="45">
        <v>3070</v>
      </c>
      <c r="ZC9" s="45">
        <v>2814</v>
      </c>
      <c r="ZD9" s="45">
        <v>2845</v>
      </c>
      <c r="ZE9" s="45">
        <v>2779</v>
      </c>
      <c r="ZF9" s="45">
        <v>2843</v>
      </c>
      <c r="ZG9" s="45">
        <v>2958</v>
      </c>
      <c r="ZH9" s="45">
        <v>3001</v>
      </c>
      <c r="ZI9" s="45">
        <v>2991</v>
      </c>
      <c r="ZJ9" s="45">
        <v>3007</v>
      </c>
      <c r="ZK9" s="45">
        <v>3069</v>
      </c>
      <c r="ZL9" s="45">
        <v>3028</v>
      </c>
      <c r="ZM9" s="45">
        <v>3044</v>
      </c>
      <c r="ZN9" s="45">
        <v>3026</v>
      </c>
      <c r="ZO9" s="45">
        <v>3007</v>
      </c>
      <c r="ZP9" s="45">
        <v>3063</v>
      </c>
      <c r="ZQ9" s="45">
        <v>3177</v>
      </c>
      <c r="ZR9" s="45">
        <v>3021</v>
      </c>
      <c r="ZS9" s="45">
        <v>2952</v>
      </c>
      <c r="ZT9" s="45">
        <v>3131</v>
      </c>
      <c r="ZU9" s="45">
        <v>3190</v>
      </c>
      <c r="ZV9" s="45">
        <v>3153</v>
      </c>
      <c r="ZW9" s="45">
        <v>3125</v>
      </c>
      <c r="ZX9" s="45">
        <v>3105</v>
      </c>
      <c r="ZY9" s="45">
        <v>3105</v>
      </c>
      <c r="ZZ9" s="45">
        <v>3102</v>
      </c>
      <c r="AAA9" s="45">
        <v>3118</v>
      </c>
      <c r="AAB9" s="45">
        <v>3096</v>
      </c>
      <c r="AAC9" s="45">
        <v>3097</v>
      </c>
      <c r="AAD9" s="45">
        <v>3081</v>
      </c>
      <c r="AAE9" s="45">
        <v>3092</v>
      </c>
      <c r="AAF9" s="45">
        <v>3099</v>
      </c>
      <c r="AAG9" s="45">
        <v>3092</v>
      </c>
      <c r="AAH9" s="45">
        <v>3086</v>
      </c>
      <c r="AAI9" s="45">
        <v>3095</v>
      </c>
      <c r="AAJ9" s="45">
        <v>3126</v>
      </c>
      <c r="AAK9" s="45">
        <v>3209</v>
      </c>
      <c r="AAL9" s="45">
        <v>3110</v>
      </c>
      <c r="AAM9" s="45">
        <v>3094</v>
      </c>
      <c r="AAN9" s="45">
        <v>3106</v>
      </c>
      <c r="AAO9" s="45">
        <v>3131</v>
      </c>
      <c r="AAP9" s="45">
        <v>3149</v>
      </c>
      <c r="AAQ9" s="45">
        <v>3123</v>
      </c>
      <c r="AAR9" s="45">
        <v>3094</v>
      </c>
      <c r="AAS9" s="45">
        <v>3070</v>
      </c>
      <c r="AAT9" s="45">
        <v>3063</v>
      </c>
      <c r="AAU9" s="45">
        <v>3087</v>
      </c>
      <c r="AAV9" s="45">
        <v>3081</v>
      </c>
      <c r="AAW9" s="45">
        <v>3074</v>
      </c>
      <c r="AAX9" s="45">
        <v>3074</v>
      </c>
      <c r="AAY9" s="45">
        <v>3076</v>
      </c>
      <c r="AAZ9" s="45">
        <v>3074</v>
      </c>
      <c r="ABA9" s="45">
        <v>3086</v>
      </c>
      <c r="ABB9" s="45">
        <v>3116</v>
      </c>
      <c r="ABC9" s="45">
        <v>3249</v>
      </c>
      <c r="ABD9" s="45">
        <v>3240</v>
      </c>
      <c r="ABE9" s="45">
        <v>3114</v>
      </c>
      <c r="ABF9" s="45">
        <v>3193</v>
      </c>
      <c r="ABG9" s="45">
        <v>3315</v>
      </c>
      <c r="ABH9" s="45">
        <v>3488</v>
      </c>
      <c r="ABI9" s="45">
        <v>3237</v>
      </c>
      <c r="ABJ9" s="45">
        <v>3132</v>
      </c>
      <c r="ABK9" s="45">
        <v>3349</v>
      </c>
      <c r="ABL9" s="45">
        <v>3056</v>
      </c>
      <c r="ABM9" s="45">
        <v>3140</v>
      </c>
      <c r="ABN9" s="45">
        <v>3171</v>
      </c>
      <c r="ABO9" s="45">
        <v>3045</v>
      </c>
      <c r="ABP9" s="45">
        <v>2989</v>
      </c>
      <c r="ABQ9" s="45">
        <v>4003</v>
      </c>
      <c r="ABR9" s="45">
        <v>4269</v>
      </c>
      <c r="ABS9" s="45">
        <v>4884</v>
      </c>
      <c r="ABT9" s="45">
        <v>4770</v>
      </c>
      <c r="ABU9" s="45">
        <v>4796</v>
      </c>
      <c r="ABV9" s="45">
        <v>4160</v>
      </c>
      <c r="ABW9" s="45">
        <v>3980</v>
      </c>
      <c r="ABX9" s="45">
        <v>4383</v>
      </c>
      <c r="ABY9" s="45">
        <v>3995</v>
      </c>
      <c r="ABZ9" s="45">
        <v>4014</v>
      </c>
      <c r="ACA9" s="45">
        <v>4173</v>
      </c>
      <c r="ACB9" s="45">
        <v>4215</v>
      </c>
      <c r="ACC9" s="45">
        <v>4375</v>
      </c>
      <c r="ACD9" s="45">
        <v>4608</v>
      </c>
      <c r="ACE9" s="45">
        <v>4608</v>
      </c>
      <c r="ACF9" s="45">
        <v>4588</v>
      </c>
      <c r="ACG9" s="45">
        <v>4653</v>
      </c>
      <c r="ACH9" s="45">
        <v>4587</v>
      </c>
      <c r="ACI9" s="45">
        <v>4664</v>
      </c>
      <c r="ACJ9" s="45">
        <v>4717</v>
      </c>
      <c r="ACK9" s="45">
        <v>4864</v>
      </c>
      <c r="ACL9" s="45">
        <v>4968</v>
      </c>
      <c r="ACM9" s="45">
        <v>4982</v>
      </c>
      <c r="ACN9" s="45">
        <v>4826</v>
      </c>
      <c r="ACO9" s="45">
        <v>4667</v>
      </c>
      <c r="ACP9" s="45">
        <v>4543</v>
      </c>
      <c r="ACQ9" s="45">
        <v>4555</v>
      </c>
      <c r="ACR9" s="45">
        <v>4537</v>
      </c>
      <c r="ACS9" s="45">
        <v>4703</v>
      </c>
      <c r="ACT9" s="45">
        <v>4704</v>
      </c>
      <c r="ACU9" s="45">
        <v>4626</v>
      </c>
      <c r="ACV9" s="45">
        <v>4609</v>
      </c>
      <c r="ACW9" s="45">
        <v>4679</v>
      </c>
      <c r="ACX9" s="45">
        <v>4779</v>
      </c>
      <c r="ACY9" s="45">
        <v>4867</v>
      </c>
      <c r="ACZ9" s="45">
        <v>4843</v>
      </c>
      <c r="ADA9" s="45">
        <v>4843</v>
      </c>
      <c r="ADB9" s="45">
        <v>4752</v>
      </c>
      <c r="ADC9" s="45">
        <v>4820</v>
      </c>
      <c r="ADD9" s="45">
        <v>4794</v>
      </c>
      <c r="ADE9" s="45">
        <v>4854</v>
      </c>
      <c r="ADF9" s="45">
        <v>4854</v>
      </c>
      <c r="ADG9" s="45">
        <v>5055</v>
      </c>
      <c r="ADH9" s="45">
        <v>5177</v>
      </c>
      <c r="ADI9" s="45">
        <v>5259</v>
      </c>
      <c r="ADJ9" s="45">
        <v>5332</v>
      </c>
      <c r="ADK9" s="45">
        <v>5376</v>
      </c>
      <c r="ADL9" s="45">
        <v>5112</v>
      </c>
      <c r="ADM9" s="45">
        <v>5164</v>
      </c>
      <c r="ADN9" s="45">
        <v>5164</v>
      </c>
      <c r="ADO9" s="45">
        <v>4672</v>
      </c>
      <c r="ADP9" s="45">
        <v>4672</v>
      </c>
      <c r="ADQ9" s="45">
        <v>4579</v>
      </c>
      <c r="ADR9" s="45">
        <v>4515</v>
      </c>
      <c r="ADS9" s="45">
        <v>4556</v>
      </c>
      <c r="ADT9" s="45">
        <v>4745</v>
      </c>
      <c r="ADU9" s="45">
        <v>4751</v>
      </c>
      <c r="ADV9" s="45">
        <v>4836</v>
      </c>
      <c r="ADW9" s="45">
        <v>4890</v>
      </c>
      <c r="ADX9" s="45">
        <v>4841</v>
      </c>
      <c r="ADY9" s="45">
        <v>4744</v>
      </c>
      <c r="ADZ9" s="45">
        <v>4797</v>
      </c>
      <c r="AEA9" s="45">
        <v>4765</v>
      </c>
      <c r="AEB9" s="45">
        <v>4660</v>
      </c>
      <c r="AEC9" s="45">
        <v>4541</v>
      </c>
      <c r="AED9" s="45">
        <v>4572</v>
      </c>
      <c r="AEE9" s="45">
        <v>4744</v>
      </c>
      <c r="AEF9" s="45">
        <v>4873</v>
      </c>
      <c r="AEG9" s="45">
        <v>4750</v>
      </c>
      <c r="AEH9" s="45">
        <v>4889</v>
      </c>
      <c r="AEI9" s="45">
        <v>5048</v>
      </c>
      <c r="AEJ9" s="45">
        <v>5088</v>
      </c>
      <c r="AEK9" s="45">
        <v>4998</v>
      </c>
      <c r="AEL9" s="45">
        <v>4963</v>
      </c>
      <c r="AEM9" s="45">
        <v>4764</v>
      </c>
      <c r="AEN9" s="45">
        <v>4672</v>
      </c>
      <c r="AEO9" s="45">
        <v>4672</v>
      </c>
      <c r="AEP9" s="45">
        <v>4761</v>
      </c>
      <c r="AEQ9" s="45">
        <v>4800</v>
      </c>
      <c r="AER9" s="45">
        <v>4686</v>
      </c>
      <c r="AES9" s="45">
        <v>4678</v>
      </c>
      <c r="AET9" s="45">
        <v>4658</v>
      </c>
      <c r="AEU9" s="45">
        <v>4661</v>
      </c>
      <c r="AEV9" s="45">
        <v>4625</v>
      </c>
      <c r="AEW9" s="45">
        <v>4626</v>
      </c>
      <c r="AEX9" s="45">
        <v>4632</v>
      </c>
      <c r="AEY9" s="45">
        <v>4608</v>
      </c>
      <c r="AEZ9" s="45">
        <v>4525</v>
      </c>
      <c r="AFA9" s="45">
        <v>4457</v>
      </c>
      <c r="AFB9" s="45">
        <v>4213</v>
      </c>
      <c r="AFC9" s="45">
        <v>4210</v>
      </c>
      <c r="AFD9" s="45">
        <v>4423</v>
      </c>
      <c r="AFE9" s="45">
        <v>4340</v>
      </c>
      <c r="AFF9" s="45">
        <v>4207</v>
      </c>
      <c r="AFG9" s="45">
        <v>4214</v>
      </c>
      <c r="AFH9" s="45">
        <v>4186</v>
      </c>
      <c r="AFI9" s="45">
        <v>4085</v>
      </c>
      <c r="AFJ9" s="45">
        <v>4143</v>
      </c>
      <c r="AFK9" s="45">
        <v>4180</v>
      </c>
      <c r="AFL9" s="45">
        <v>4233</v>
      </c>
      <c r="AFM9" s="45">
        <v>4346</v>
      </c>
      <c r="AFN9" s="45">
        <v>4245</v>
      </c>
      <c r="AFO9" s="45">
        <v>4185</v>
      </c>
      <c r="AFP9" s="45">
        <v>4215</v>
      </c>
      <c r="AFQ9" s="45">
        <v>4189</v>
      </c>
      <c r="AFR9" s="45">
        <v>4189</v>
      </c>
      <c r="AFS9" s="45">
        <v>4217</v>
      </c>
      <c r="AFT9" s="45">
        <v>4230</v>
      </c>
      <c r="AFU9" s="45">
        <v>4308</v>
      </c>
      <c r="AFV9" s="45">
        <v>4238</v>
      </c>
      <c r="AFW9" s="45">
        <v>4198</v>
      </c>
      <c r="AFX9" s="45">
        <v>4222</v>
      </c>
      <c r="AFY9" s="45">
        <v>4224</v>
      </c>
      <c r="AFZ9" s="45">
        <v>4222</v>
      </c>
      <c r="AGA9" s="45">
        <v>4206</v>
      </c>
      <c r="AGB9" s="45">
        <v>4199</v>
      </c>
      <c r="AGC9" s="45">
        <v>4228</v>
      </c>
      <c r="AGD9" s="45">
        <v>4238</v>
      </c>
      <c r="AGE9" s="45">
        <v>4184</v>
      </c>
      <c r="AGF9" s="45">
        <v>4165</v>
      </c>
      <c r="AGG9" s="45">
        <v>4191</v>
      </c>
      <c r="AGH9" s="45">
        <v>4227</v>
      </c>
      <c r="AGI9" s="45">
        <v>4293</v>
      </c>
      <c r="AGJ9" s="45">
        <v>4287</v>
      </c>
      <c r="AGK9" s="45">
        <v>4306</v>
      </c>
      <c r="AGL9" s="45">
        <v>4250</v>
      </c>
      <c r="AGM9" s="45">
        <v>4344</v>
      </c>
      <c r="AGN9" s="45">
        <v>4373</v>
      </c>
      <c r="AGO9" s="45">
        <v>4554</v>
      </c>
      <c r="AGP9" s="45">
        <v>4601</v>
      </c>
      <c r="AGQ9" s="45">
        <v>4620</v>
      </c>
      <c r="AGR9" s="45">
        <v>4606</v>
      </c>
      <c r="AGS9" s="45">
        <v>4741</v>
      </c>
      <c r="AGT9" s="45">
        <v>4641</v>
      </c>
      <c r="AGU9" s="45">
        <v>4477</v>
      </c>
      <c r="AGV9" s="45">
        <v>4330</v>
      </c>
      <c r="AGW9" s="45">
        <v>4243</v>
      </c>
      <c r="AGX9" s="45">
        <v>4240</v>
      </c>
      <c r="AGY9" s="45">
        <v>4272</v>
      </c>
      <c r="AGZ9" s="45">
        <v>4419</v>
      </c>
      <c r="AHA9" s="45">
        <v>4503</v>
      </c>
      <c r="AHB9" s="45">
        <v>4465</v>
      </c>
      <c r="AHC9" s="45">
        <v>4421</v>
      </c>
      <c r="AHD9" s="45">
        <v>4356</v>
      </c>
      <c r="AHE9" s="45">
        <v>4345</v>
      </c>
      <c r="AHF9" s="45">
        <v>4368</v>
      </c>
      <c r="AHG9" s="45">
        <v>4368</v>
      </c>
      <c r="AHH9" s="45">
        <v>4556</v>
      </c>
      <c r="AHI9" s="45">
        <v>4520</v>
      </c>
      <c r="AHJ9" s="45">
        <v>4565</v>
      </c>
      <c r="AHK9" s="45">
        <v>4495</v>
      </c>
      <c r="AHL9" s="45">
        <v>4444</v>
      </c>
      <c r="AHM9" s="45">
        <v>4458</v>
      </c>
      <c r="AHN9" s="45">
        <v>4466</v>
      </c>
      <c r="AHO9" s="45">
        <v>4477</v>
      </c>
      <c r="AHP9" s="45">
        <v>4476</v>
      </c>
      <c r="AHQ9" s="45">
        <v>4479</v>
      </c>
      <c r="AHR9" s="45">
        <v>4604</v>
      </c>
      <c r="AHS9" s="45">
        <v>4506</v>
      </c>
      <c r="AHT9" s="45">
        <v>4575</v>
      </c>
      <c r="AHU9" s="45">
        <v>4582</v>
      </c>
      <c r="AHV9" s="45">
        <v>4693</v>
      </c>
      <c r="AHW9" s="45">
        <v>4792</v>
      </c>
      <c r="AHX9" s="45">
        <v>4867</v>
      </c>
      <c r="AHY9" s="45">
        <v>4979</v>
      </c>
      <c r="AHZ9" s="45">
        <v>4965</v>
      </c>
      <c r="AIA9" s="45">
        <v>5026</v>
      </c>
      <c r="AIB9" s="45">
        <v>5030</v>
      </c>
      <c r="AIC9" s="45">
        <v>5018</v>
      </c>
      <c r="AID9" s="45">
        <v>4989</v>
      </c>
      <c r="AIE9" s="45">
        <v>5011</v>
      </c>
      <c r="AIF9" s="45">
        <v>5000</v>
      </c>
      <c r="AIG9" s="45">
        <v>4983</v>
      </c>
      <c r="AIH9" s="45">
        <v>4983</v>
      </c>
      <c r="AII9" s="45">
        <v>4980</v>
      </c>
      <c r="AIJ9" s="45">
        <v>4935</v>
      </c>
      <c r="AIK9" s="45">
        <v>4931</v>
      </c>
      <c r="AIL9" s="45">
        <v>5038</v>
      </c>
      <c r="AIM9" s="45">
        <v>4886</v>
      </c>
      <c r="AIN9" s="45">
        <v>4880</v>
      </c>
      <c r="AIO9" s="45">
        <v>4870</v>
      </c>
      <c r="AIP9" s="45">
        <v>4896</v>
      </c>
      <c r="AIQ9" s="45">
        <v>4919</v>
      </c>
      <c r="AIR9" s="45">
        <v>4901</v>
      </c>
      <c r="AIS9" s="45">
        <v>4974</v>
      </c>
      <c r="AIT9" s="45">
        <v>5019</v>
      </c>
      <c r="AIU9" s="45">
        <v>5039</v>
      </c>
      <c r="AIV9" s="45">
        <v>5056</v>
      </c>
      <c r="AIW9" s="45">
        <v>5088</v>
      </c>
      <c r="AIX9" s="45">
        <v>5090</v>
      </c>
      <c r="AIY9" s="45">
        <v>5061</v>
      </c>
      <c r="AIZ9" s="45">
        <v>5076</v>
      </c>
      <c r="AJA9" s="45">
        <v>5086</v>
      </c>
      <c r="AJB9" s="45">
        <v>5101</v>
      </c>
      <c r="AJC9" s="45">
        <v>5008</v>
      </c>
      <c r="AJD9" s="45">
        <v>5034</v>
      </c>
      <c r="AJE9" s="45">
        <v>5070</v>
      </c>
      <c r="AJF9" s="45">
        <v>5100</v>
      </c>
      <c r="AJG9" s="45">
        <v>5144</v>
      </c>
      <c r="AJH9" s="45">
        <v>5182</v>
      </c>
      <c r="AJI9" s="45">
        <v>5284</v>
      </c>
      <c r="AJJ9" s="45">
        <v>5425</v>
      </c>
      <c r="AJK9" s="45">
        <v>5429</v>
      </c>
      <c r="AJL9" s="45">
        <v>5351</v>
      </c>
      <c r="AJM9" s="45">
        <v>5394</v>
      </c>
      <c r="AJN9" s="45">
        <v>5423</v>
      </c>
      <c r="AJO9" s="45">
        <v>5466</v>
      </c>
      <c r="AJP9" s="45">
        <v>5368</v>
      </c>
      <c r="AJQ9" s="45">
        <v>5383</v>
      </c>
      <c r="AJR9" s="45">
        <v>5431</v>
      </c>
      <c r="AJS9" s="45">
        <v>5488</v>
      </c>
      <c r="AJT9" s="45">
        <v>5539</v>
      </c>
      <c r="AJU9" s="45">
        <v>5576</v>
      </c>
      <c r="AJV9" s="45">
        <v>5639</v>
      </c>
      <c r="AJW9" s="45">
        <v>5720</v>
      </c>
      <c r="AJX9" s="45">
        <v>5807</v>
      </c>
      <c r="AJY9" s="45">
        <v>5807</v>
      </c>
      <c r="AJZ9" s="45">
        <v>5906</v>
      </c>
      <c r="AKA9" s="45">
        <v>6054</v>
      </c>
      <c r="AKB9" s="45">
        <v>6116</v>
      </c>
      <c r="AKC9" s="45">
        <v>6161</v>
      </c>
      <c r="AKD9" s="45">
        <v>6288</v>
      </c>
      <c r="AKE9" s="45">
        <v>6362</v>
      </c>
      <c r="AKF9" s="45">
        <v>6358</v>
      </c>
      <c r="AKG9" s="45">
        <v>6226</v>
      </c>
      <c r="AKH9" s="45">
        <v>6123</v>
      </c>
      <c r="AKI9" s="45">
        <v>6155</v>
      </c>
      <c r="AKJ9" s="45">
        <v>6119</v>
      </c>
      <c r="AKK9" s="45">
        <v>6121</v>
      </c>
      <c r="AKL9" s="45">
        <v>6139</v>
      </c>
      <c r="AKM9" s="45">
        <v>6159</v>
      </c>
      <c r="AKN9" s="45">
        <v>6153</v>
      </c>
      <c r="AKO9" s="45">
        <v>6141</v>
      </c>
      <c r="AKP9" s="45">
        <v>6008</v>
      </c>
      <c r="AKQ9" s="45">
        <v>5643</v>
      </c>
      <c r="AKR9" s="45">
        <v>5499</v>
      </c>
      <c r="AKS9" s="45">
        <v>5519</v>
      </c>
      <c r="AKT9" s="45">
        <v>5647</v>
      </c>
      <c r="AKU9" s="45">
        <v>5656</v>
      </c>
      <c r="AKV9" s="45">
        <v>5681</v>
      </c>
      <c r="AKW9" s="45">
        <v>5721</v>
      </c>
      <c r="AKX9" s="45">
        <v>5721</v>
      </c>
      <c r="AKY9" s="45">
        <v>5695</v>
      </c>
      <c r="AKZ9" s="45">
        <v>5642</v>
      </c>
      <c r="ALA9" s="45">
        <v>5612</v>
      </c>
      <c r="ALB9" s="45">
        <v>5671</v>
      </c>
      <c r="ALC9" s="45">
        <v>5656</v>
      </c>
      <c r="ALD9" s="45">
        <v>5706</v>
      </c>
      <c r="ALE9" s="45">
        <v>5765</v>
      </c>
      <c r="ALF9" s="45">
        <v>5787</v>
      </c>
      <c r="ALG9" s="45">
        <v>5831</v>
      </c>
      <c r="ALH9" s="45">
        <v>5878</v>
      </c>
      <c r="ALI9" s="45">
        <v>5870</v>
      </c>
      <c r="ALJ9" s="45">
        <v>6458</v>
      </c>
      <c r="ALK9" s="45">
        <v>6266</v>
      </c>
      <c r="ALL9" s="45">
        <v>6034</v>
      </c>
      <c r="ALM9" s="45">
        <v>5988</v>
      </c>
      <c r="ALN9" s="45">
        <v>5876</v>
      </c>
      <c r="ALO9" s="45">
        <v>5803</v>
      </c>
      <c r="ALP9" s="45">
        <v>5854</v>
      </c>
      <c r="ALQ9" s="45">
        <v>5886</v>
      </c>
      <c r="ALR9" s="45">
        <v>5844</v>
      </c>
      <c r="ALS9" s="45">
        <v>5855</v>
      </c>
      <c r="ALT9" s="45">
        <v>5841</v>
      </c>
      <c r="ALU9" s="45">
        <v>5910</v>
      </c>
      <c r="ALV9" s="45">
        <v>5959</v>
      </c>
      <c r="ALW9" s="45">
        <v>5959</v>
      </c>
      <c r="ALX9" s="45">
        <v>5967</v>
      </c>
      <c r="ALY9" s="45">
        <v>5941</v>
      </c>
      <c r="ALZ9" s="45">
        <v>5903</v>
      </c>
      <c r="AMA9" s="45">
        <v>5938</v>
      </c>
      <c r="AMB9" s="45">
        <v>5998</v>
      </c>
      <c r="AMC9" s="45">
        <v>6137</v>
      </c>
      <c r="AMD9" s="45">
        <v>6231</v>
      </c>
      <c r="AME9" s="45">
        <v>6231</v>
      </c>
      <c r="AMF9" s="45">
        <v>6200</v>
      </c>
      <c r="AMG9" s="45">
        <v>6204</v>
      </c>
      <c r="AMH9" s="45">
        <v>6214</v>
      </c>
      <c r="AMI9" s="45">
        <v>6215</v>
      </c>
      <c r="AMJ9" s="45">
        <v>6210</v>
      </c>
      <c r="AMK9" s="45">
        <v>6255</v>
      </c>
      <c r="AML9" s="45">
        <v>6265</v>
      </c>
      <c r="AMM9" s="45">
        <v>6316</v>
      </c>
      <c r="AMN9" s="45">
        <v>6316</v>
      </c>
      <c r="AMO9" s="45">
        <v>6261</v>
      </c>
      <c r="AMP9" s="45">
        <v>6232</v>
      </c>
      <c r="AMQ9" s="45">
        <v>6277</v>
      </c>
      <c r="AMR9" s="45">
        <v>6274</v>
      </c>
      <c r="AMS9" s="45">
        <v>6276</v>
      </c>
      <c r="AMT9" s="45">
        <v>6319</v>
      </c>
      <c r="AMU9" s="45">
        <v>6312</v>
      </c>
      <c r="AMV9" s="45">
        <v>6535</v>
      </c>
      <c r="AMW9" s="45">
        <v>6642</v>
      </c>
      <c r="AMX9" s="45">
        <v>6739</v>
      </c>
      <c r="AMY9" s="45">
        <v>6822</v>
      </c>
      <c r="AMZ9" s="45">
        <v>6818</v>
      </c>
      <c r="ANA9" s="45">
        <v>6831</v>
      </c>
      <c r="ANB9" s="45">
        <v>6831</v>
      </c>
      <c r="ANC9" s="45">
        <v>6866</v>
      </c>
      <c r="AND9" s="45">
        <v>6899</v>
      </c>
      <c r="ANE9" s="45">
        <v>6928</v>
      </c>
      <c r="ANF9" s="45">
        <v>6845</v>
      </c>
      <c r="ANG9" s="45">
        <v>6845</v>
      </c>
      <c r="ANH9" s="45">
        <v>6832</v>
      </c>
      <c r="ANI9" s="45">
        <v>6864</v>
      </c>
      <c r="ANJ9" s="45">
        <v>6808</v>
      </c>
      <c r="ANK9" s="45">
        <v>6710</v>
      </c>
      <c r="ANL9" s="45">
        <v>6605</v>
      </c>
      <c r="ANM9" s="45">
        <v>6503</v>
      </c>
      <c r="ANN9" s="45">
        <v>6241</v>
      </c>
      <c r="ANO9" s="45">
        <v>6048</v>
      </c>
      <c r="ANP9" s="45">
        <v>5850</v>
      </c>
      <c r="ANQ9" s="45">
        <v>5628</v>
      </c>
      <c r="ANR9" s="45">
        <v>5628</v>
      </c>
      <c r="ANS9" s="45">
        <v>5786</v>
      </c>
      <c r="ANT9" s="45">
        <v>5666</v>
      </c>
      <c r="ANU9" s="45">
        <v>5666</v>
      </c>
      <c r="ANV9" s="45">
        <v>5478</v>
      </c>
      <c r="ANW9" s="45">
        <v>4889</v>
      </c>
      <c r="ANX9" s="45">
        <v>5063</v>
      </c>
      <c r="ANY9" s="45">
        <v>4939</v>
      </c>
      <c r="ANZ9" s="45">
        <v>4650</v>
      </c>
      <c r="AOA9" s="45">
        <v>4634</v>
      </c>
      <c r="AOB9" s="45">
        <v>4897</v>
      </c>
      <c r="AOC9" s="45">
        <v>4770</v>
      </c>
      <c r="AOD9" s="45">
        <v>4624</v>
      </c>
      <c r="AOE9" s="45">
        <v>4673</v>
      </c>
      <c r="AOF9" s="45">
        <v>4727</v>
      </c>
      <c r="AOG9" s="45">
        <v>4735</v>
      </c>
      <c r="AOH9" s="45">
        <v>4762</v>
      </c>
      <c r="AOI9" s="45">
        <v>4770</v>
      </c>
      <c r="AOJ9" s="45">
        <v>4775</v>
      </c>
      <c r="AOK9" s="45">
        <v>4781</v>
      </c>
      <c r="AOL9" s="45">
        <v>4786</v>
      </c>
      <c r="AOM9" s="45">
        <v>4754</v>
      </c>
      <c r="AON9" s="45">
        <v>5258</v>
      </c>
      <c r="AOO9" s="45">
        <v>5258</v>
      </c>
      <c r="AOP9" s="45">
        <v>5269</v>
      </c>
      <c r="AOQ9" s="45">
        <v>5278</v>
      </c>
      <c r="AOR9" s="45">
        <v>5224</v>
      </c>
      <c r="AOS9" s="45">
        <v>5236</v>
      </c>
      <c r="AOT9" s="45">
        <v>5243</v>
      </c>
      <c r="AOU9" s="45">
        <v>5255</v>
      </c>
      <c r="AOV9" s="45">
        <v>5277</v>
      </c>
      <c r="AOW9" s="45">
        <v>5303</v>
      </c>
      <c r="AOX9" s="45">
        <v>5108</v>
      </c>
      <c r="AOY9" s="45">
        <v>5119</v>
      </c>
      <c r="AOZ9" s="45">
        <v>5142</v>
      </c>
      <c r="APA9" s="45">
        <v>5152</v>
      </c>
      <c r="APB9" s="45">
        <v>5183</v>
      </c>
      <c r="APC9" s="45">
        <v>5193</v>
      </c>
      <c r="APD9" s="45">
        <v>5200</v>
      </c>
      <c r="APE9" s="45">
        <v>5212</v>
      </c>
      <c r="APF9" s="45">
        <v>5147</v>
      </c>
      <c r="APG9" s="45">
        <v>5172</v>
      </c>
      <c r="APH9" s="45">
        <v>5160</v>
      </c>
      <c r="API9" s="45">
        <v>5160</v>
      </c>
      <c r="APJ9" s="45">
        <v>5168</v>
      </c>
      <c r="APK9" s="45">
        <v>5184</v>
      </c>
      <c r="APL9" s="45">
        <v>5209</v>
      </c>
      <c r="APM9" s="45">
        <v>5226</v>
      </c>
      <c r="APN9" s="45">
        <v>5240</v>
      </c>
      <c r="APO9" s="45">
        <v>5267</v>
      </c>
      <c r="APP9" s="45">
        <v>5278</v>
      </c>
      <c r="APQ9" s="45">
        <v>5277</v>
      </c>
      <c r="APR9" s="45">
        <v>5224</v>
      </c>
      <c r="APS9" s="45">
        <v>5227</v>
      </c>
      <c r="APT9" s="45">
        <v>5237</v>
      </c>
      <c r="APU9" s="45">
        <v>5244</v>
      </c>
      <c r="APV9" s="45">
        <v>5247</v>
      </c>
      <c r="APW9" s="45">
        <v>5330</v>
      </c>
      <c r="APX9" s="45">
        <v>5398</v>
      </c>
      <c r="APY9" s="45">
        <v>5409</v>
      </c>
      <c r="APZ9" s="45">
        <v>5370</v>
      </c>
      <c r="AQA9" s="45">
        <v>5312</v>
      </c>
      <c r="AQB9" s="45">
        <v>5331</v>
      </c>
      <c r="AQC9" s="45">
        <v>5341</v>
      </c>
      <c r="AQD9" s="45">
        <v>5347</v>
      </c>
      <c r="AQE9" s="45">
        <v>5429</v>
      </c>
      <c r="AQF9" s="45">
        <v>5450</v>
      </c>
      <c r="AQG9" s="45">
        <v>5450</v>
      </c>
      <c r="AQH9" s="45">
        <v>5459</v>
      </c>
      <c r="AQI9" s="45">
        <v>5470</v>
      </c>
      <c r="AQJ9" s="45">
        <v>5484</v>
      </c>
      <c r="AQK9" s="45">
        <v>5512</v>
      </c>
      <c r="AQL9" s="45">
        <v>5525</v>
      </c>
      <c r="AQM9" s="45">
        <v>5533</v>
      </c>
      <c r="AQN9" s="45">
        <v>5546</v>
      </c>
      <c r="AQO9" s="45">
        <v>5553</v>
      </c>
      <c r="AQP9" s="45">
        <v>5640</v>
      </c>
      <c r="AQQ9" s="45">
        <v>5569</v>
      </c>
      <c r="AQR9" s="45">
        <v>5582</v>
      </c>
      <c r="AQS9" s="45">
        <v>5595</v>
      </c>
      <c r="AQT9" s="45">
        <v>5603</v>
      </c>
      <c r="AQU9" s="45">
        <v>5647</v>
      </c>
      <c r="AQV9" s="45">
        <v>5658</v>
      </c>
      <c r="AQW9" s="45">
        <v>5614</v>
      </c>
      <c r="AQX9" s="45">
        <v>5556</v>
      </c>
      <c r="AQY9" s="45">
        <v>5459</v>
      </c>
      <c r="AQZ9" s="45">
        <v>5485</v>
      </c>
      <c r="ARA9" s="45">
        <v>5356</v>
      </c>
      <c r="ARB9" s="45">
        <v>5362</v>
      </c>
      <c r="ARC9" s="45">
        <v>5368</v>
      </c>
      <c r="ARD9" s="45">
        <v>5380</v>
      </c>
      <c r="ARE9" s="45">
        <v>5425</v>
      </c>
      <c r="ARF9" s="45">
        <v>5639</v>
      </c>
      <c r="ARG9" s="45">
        <v>5639</v>
      </c>
      <c r="ARH9" s="45">
        <v>5653</v>
      </c>
      <c r="ARI9" s="45">
        <v>5655</v>
      </c>
      <c r="ARJ9" s="45">
        <v>5687</v>
      </c>
      <c r="ARK9" s="45">
        <v>5578</v>
      </c>
      <c r="ARL9" s="45">
        <v>5598</v>
      </c>
      <c r="ARM9" s="45">
        <v>5613</v>
      </c>
      <c r="ARN9" s="45">
        <v>5626</v>
      </c>
      <c r="ARO9" s="45">
        <v>5633</v>
      </c>
      <c r="ARP9" s="45">
        <v>5647</v>
      </c>
      <c r="ARQ9" s="45">
        <v>5651</v>
      </c>
      <c r="ARR9" s="45">
        <v>5660</v>
      </c>
      <c r="ARS9" s="45">
        <v>5674</v>
      </c>
      <c r="ART9" s="45">
        <v>5708</v>
      </c>
      <c r="ARU9" s="45">
        <v>5717</v>
      </c>
      <c r="ARV9" s="45">
        <v>5729</v>
      </c>
      <c r="ARW9" s="45">
        <v>5739</v>
      </c>
      <c r="ARX9" s="45">
        <v>5757</v>
      </c>
      <c r="ARY9" s="45">
        <v>5986</v>
      </c>
      <c r="ARZ9" s="45">
        <v>6198</v>
      </c>
      <c r="ASA9" s="45">
        <v>6194</v>
      </c>
      <c r="ASB9" s="45">
        <v>6207</v>
      </c>
      <c r="ASC9" s="45">
        <v>6213</v>
      </c>
      <c r="ASD9" s="45">
        <v>6828</v>
      </c>
      <c r="ASE9" s="45">
        <v>8867</v>
      </c>
      <c r="ASF9" s="45">
        <v>8886</v>
      </c>
      <c r="ASG9" s="45">
        <v>8933</v>
      </c>
      <c r="ASH9" s="45">
        <v>9000</v>
      </c>
      <c r="ASI9" s="45">
        <v>9000</v>
      </c>
      <c r="ASJ9" s="45">
        <v>9014</v>
      </c>
      <c r="ASK9" s="45">
        <v>10713</v>
      </c>
      <c r="ASL9" s="45">
        <v>10742</v>
      </c>
      <c r="ASM9" s="45">
        <v>10780</v>
      </c>
      <c r="ASN9" s="45">
        <v>11518</v>
      </c>
      <c r="ASO9" s="45">
        <v>11160</v>
      </c>
      <c r="ASP9" s="45">
        <v>11194</v>
      </c>
      <c r="ASQ9" s="45">
        <v>11225</v>
      </c>
      <c r="ASR9" s="45">
        <v>11262</v>
      </c>
      <c r="ASS9" s="45">
        <v>11372</v>
      </c>
      <c r="AST9" s="45">
        <v>11609</v>
      </c>
      <c r="ASU9" s="45">
        <v>11645</v>
      </c>
      <c r="ASV9" s="45">
        <v>11769</v>
      </c>
      <c r="ASW9" s="45">
        <v>11807</v>
      </c>
      <c r="ASX9" s="45">
        <v>11919</v>
      </c>
      <c r="ASY9" s="45">
        <v>11958</v>
      </c>
      <c r="ASZ9" s="45">
        <v>11869</v>
      </c>
      <c r="ATA9" s="45">
        <v>11908</v>
      </c>
      <c r="ATB9" s="45">
        <v>11945</v>
      </c>
      <c r="ATC9" s="45">
        <v>11673</v>
      </c>
      <c r="ATD9" s="45">
        <v>11695</v>
      </c>
      <c r="ATE9" s="45">
        <v>11759</v>
      </c>
      <c r="ATF9" s="45">
        <v>11794</v>
      </c>
      <c r="ATG9" s="45">
        <v>11837</v>
      </c>
      <c r="ATH9" s="45">
        <v>12060</v>
      </c>
      <c r="ATI9" s="45">
        <v>11295</v>
      </c>
      <c r="ATJ9" s="45">
        <v>11549</v>
      </c>
      <c r="ATK9" s="45">
        <v>11578</v>
      </c>
      <c r="ATL9" s="45">
        <v>11622</v>
      </c>
      <c r="ATM9" s="45">
        <v>11449</v>
      </c>
      <c r="ATN9" s="45">
        <v>11487</v>
      </c>
      <c r="ATO9" s="45">
        <v>11226</v>
      </c>
      <c r="ATP9" s="45">
        <v>11263</v>
      </c>
      <c r="ATQ9" s="45">
        <v>11455</v>
      </c>
      <c r="ATR9" s="45">
        <v>11555</v>
      </c>
      <c r="ATS9" s="45">
        <v>11596</v>
      </c>
      <c r="ATT9" s="45">
        <v>11629</v>
      </c>
      <c r="ATU9" s="45">
        <v>11666</v>
      </c>
      <c r="ATV9" s="45">
        <v>11061</v>
      </c>
      <c r="ATW9" s="45">
        <v>11148</v>
      </c>
      <c r="ATX9" s="45">
        <v>11179</v>
      </c>
      <c r="ATY9" s="45">
        <v>11179</v>
      </c>
      <c r="ATZ9" s="45">
        <v>11213</v>
      </c>
      <c r="AUA9" s="45">
        <v>11248</v>
      </c>
      <c r="AUB9" s="45">
        <v>11331</v>
      </c>
      <c r="AUC9" s="45">
        <v>11982</v>
      </c>
      <c r="AUD9" s="45">
        <v>11923</v>
      </c>
      <c r="AUE9" s="45">
        <v>11949</v>
      </c>
      <c r="AUF9" s="45">
        <v>11985</v>
      </c>
      <c r="AUG9" s="45">
        <v>12058</v>
      </c>
      <c r="AUH9" s="45">
        <v>12581</v>
      </c>
      <c r="AUI9" s="45">
        <v>12621</v>
      </c>
      <c r="AUJ9" s="45">
        <v>12661</v>
      </c>
      <c r="AUK9" s="45">
        <v>12699</v>
      </c>
      <c r="AUL9" s="45">
        <v>12815</v>
      </c>
      <c r="AUM9" s="45">
        <v>12858</v>
      </c>
      <c r="AUN9" s="45">
        <v>12900</v>
      </c>
      <c r="AUO9" s="45">
        <v>13440</v>
      </c>
      <c r="AUP9" s="45">
        <v>16157</v>
      </c>
      <c r="AUQ9" s="45">
        <v>16870</v>
      </c>
      <c r="AUR9" s="45">
        <v>18398</v>
      </c>
      <c r="AUS9" s="45">
        <v>18473</v>
      </c>
      <c r="AUT9" s="45">
        <v>18976</v>
      </c>
      <c r="AUU9" s="45">
        <v>19062</v>
      </c>
      <c r="AUV9" s="45">
        <v>19088</v>
      </c>
      <c r="AUW9" s="45">
        <v>19170</v>
      </c>
      <c r="AUX9" s="45">
        <v>20170</v>
      </c>
      <c r="AUY9" s="45">
        <v>20512</v>
      </c>
      <c r="AUZ9" s="45">
        <v>20603</v>
      </c>
      <c r="AVA9" s="45">
        <v>19573</v>
      </c>
      <c r="AVB9" s="45">
        <v>19650</v>
      </c>
      <c r="AVC9" s="45">
        <v>19650</v>
      </c>
      <c r="AVD9" s="45">
        <v>19734</v>
      </c>
      <c r="AVE9" s="45">
        <v>19822</v>
      </c>
      <c r="AVF9" s="45">
        <v>19355</v>
      </c>
      <c r="AVG9" s="45">
        <v>19436</v>
      </c>
      <c r="AVH9" s="45">
        <v>19650</v>
      </c>
      <c r="AVI9" s="45">
        <v>19733</v>
      </c>
      <c r="AVJ9" s="45">
        <v>19816</v>
      </c>
      <c r="AVK9" s="45">
        <v>20307</v>
      </c>
      <c r="AVL9" s="45">
        <v>20394</v>
      </c>
      <c r="AVM9" s="45">
        <v>20526</v>
      </c>
      <c r="AVN9" s="45">
        <v>18436</v>
      </c>
      <c r="AVO9" s="45">
        <v>18514</v>
      </c>
      <c r="AVP9" s="45">
        <v>16671</v>
      </c>
      <c r="AVQ9" s="45">
        <v>16729</v>
      </c>
      <c r="AVR9" s="45">
        <v>16614</v>
      </c>
      <c r="AVS9" s="45">
        <v>16127</v>
      </c>
      <c r="AVT9" s="45">
        <v>16184</v>
      </c>
      <c r="AVU9" s="45">
        <v>16657</v>
      </c>
      <c r="AVV9" s="45">
        <v>16631</v>
      </c>
      <c r="AVW9" s="45">
        <v>16631</v>
      </c>
      <c r="AVX9" s="45">
        <v>17350</v>
      </c>
      <c r="AVY9" s="45">
        <v>16978</v>
      </c>
      <c r="AVZ9" s="45">
        <v>15945</v>
      </c>
      <c r="AWA9" s="45">
        <v>15995</v>
      </c>
      <c r="AWB9" s="45">
        <v>16238</v>
      </c>
      <c r="AWC9" s="45">
        <v>16291</v>
      </c>
      <c r="AWD9" s="45">
        <v>16332</v>
      </c>
      <c r="AWE9" s="45">
        <v>14646</v>
      </c>
      <c r="AWF9" s="45">
        <v>14689</v>
      </c>
      <c r="AWG9" s="45">
        <v>13860</v>
      </c>
      <c r="AWH9" s="45">
        <v>13943</v>
      </c>
      <c r="AWI9" s="45">
        <v>14065</v>
      </c>
      <c r="AWJ9" s="45">
        <v>14065</v>
      </c>
      <c r="AWK9" s="45">
        <v>13554</v>
      </c>
      <c r="AWL9" s="45">
        <v>13592</v>
      </c>
      <c r="AWM9" s="45">
        <v>13638</v>
      </c>
      <c r="AWN9" s="45">
        <v>13673</v>
      </c>
      <c r="AWO9" s="45">
        <v>13697</v>
      </c>
      <c r="AWP9" s="45">
        <v>13732</v>
      </c>
      <c r="AWQ9" s="45">
        <v>13771</v>
      </c>
      <c r="AWR9" s="45">
        <v>13812</v>
      </c>
      <c r="AWS9" s="45">
        <v>13855</v>
      </c>
      <c r="AWT9" s="45">
        <v>13973</v>
      </c>
      <c r="AWU9" s="45">
        <v>14019</v>
      </c>
      <c r="AWV9" s="45">
        <v>14058</v>
      </c>
      <c r="AWW9" s="45">
        <v>14362</v>
      </c>
      <c r="AWX9" s="45">
        <v>14534</v>
      </c>
      <c r="AWY9" s="45">
        <v>14286</v>
      </c>
      <c r="AWZ9" s="45">
        <v>14329</v>
      </c>
      <c r="AXA9" s="45">
        <v>14415</v>
      </c>
      <c r="AXB9" s="45">
        <v>14462</v>
      </c>
      <c r="AXC9" s="45">
        <v>14462</v>
      </c>
      <c r="AXD9" s="45">
        <v>14598</v>
      </c>
      <c r="AXE9" s="45">
        <v>14601</v>
      </c>
      <c r="AXF9" s="45">
        <v>14695</v>
      </c>
      <c r="AXG9" s="45">
        <v>14740</v>
      </c>
      <c r="AXH9" s="45">
        <v>14740</v>
      </c>
      <c r="AXI9" s="45">
        <v>14999</v>
      </c>
      <c r="AXJ9" s="45">
        <v>15246</v>
      </c>
      <c r="AXK9" s="45">
        <v>15748</v>
      </c>
      <c r="AXL9" s="45">
        <v>16016</v>
      </c>
      <c r="AXM9" s="45">
        <v>16069</v>
      </c>
      <c r="AXN9" s="45">
        <v>16042</v>
      </c>
      <c r="AXO9" s="45">
        <v>16098</v>
      </c>
      <c r="AXP9" s="45">
        <v>16153</v>
      </c>
      <c r="AXQ9" s="45">
        <v>16210</v>
      </c>
      <c r="AXR9" s="45">
        <v>16268</v>
      </c>
      <c r="AXS9" s="45">
        <v>16501</v>
      </c>
      <c r="AXT9" s="45">
        <v>16560</v>
      </c>
      <c r="AXU9" s="45">
        <v>16560</v>
      </c>
      <c r="AXV9" s="45">
        <v>15622</v>
      </c>
      <c r="AXW9" s="45">
        <v>15546</v>
      </c>
      <c r="AXX9" s="45">
        <v>15711</v>
      </c>
      <c r="AXY9" s="45">
        <v>15769</v>
      </c>
      <c r="AXZ9" s="45">
        <v>15828</v>
      </c>
      <c r="AYA9" s="45">
        <v>15882</v>
      </c>
      <c r="AYB9" s="45">
        <v>15886</v>
      </c>
      <c r="AYC9" s="45">
        <v>16061</v>
      </c>
      <c r="AYD9" s="45">
        <v>16553</v>
      </c>
      <c r="AYE9" s="45">
        <v>15913</v>
      </c>
      <c r="AYF9" s="45">
        <v>16063</v>
      </c>
      <c r="AYG9" s="45">
        <v>16027</v>
      </c>
      <c r="AYH9" s="45">
        <v>16198</v>
      </c>
      <c r="AYI9" s="45">
        <v>16260</v>
      </c>
      <c r="AYJ9" s="45">
        <v>16321</v>
      </c>
      <c r="AYK9" s="45">
        <v>16378</v>
      </c>
      <c r="AYL9" s="45">
        <v>14975</v>
      </c>
      <c r="AYM9" s="45">
        <v>14708</v>
      </c>
      <c r="AYN9" s="45">
        <v>14756</v>
      </c>
      <c r="AYO9" s="45">
        <v>14756</v>
      </c>
      <c r="AYP9" s="45">
        <v>14803</v>
      </c>
      <c r="AYQ9" s="45">
        <v>13482</v>
      </c>
      <c r="AYR9" s="45">
        <v>13232</v>
      </c>
      <c r="AYS9" s="45">
        <v>12863</v>
      </c>
      <c r="AYT9" s="45">
        <v>12907</v>
      </c>
      <c r="AYU9" s="45">
        <v>12005</v>
      </c>
      <c r="AYV9" s="45">
        <v>12041</v>
      </c>
      <c r="AYW9" s="45">
        <v>12176</v>
      </c>
      <c r="AYX9" s="45">
        <v>12246</v>
      </c>
      <c r="AYY9" s="45">
        <v>12285</v>
      </c>
      <c r="AYZ9" s="45">
        <v>12337</v>
      </c>
      <c r="AZA9" s="45">
        <v>12379</v>
      </c>
      <c r="AZB9" s="45">
        <v>12489</v>
      </c>
      <c r="AZC9" s="45">
        <v>12535</v>
      </c>
      <c r="AZD9" s="45">
        <v>12582</v>
      </c>
      <c r="AZE9" s="45">
        <v>12604</v>
      </c>
      <c r="AZF9" s="45">
        <v>12638</v>
      </c>
      <c r="AZG9" s="45">
        <v>12438</v>
      </c>
      <c r="AZH9" s="45">
        <v>12472</v>
      </c>
      <c r="AZI9" s="45">
        <v>12519</v>
      </c>
      <c r="AZJ9" s="45">
        <v>12546</v>
      </c>
      <c r="AZK9" s="45">
        <v>15234</v>
      </c>
      <c r="AZL9" s="45">
        <v>15388</v>
      </c>
      <c r="AZM9" s="45">
        <v>15447</v>
      </c>
      <c r="AZN9" s="45">
        <v>15501</v>
      </c>
      <c r="AZO9" s="45">
        <v>15544</v>
      </c>
      <c r="AZP9" s="45">
        <v>15599</v>
      </c>
      <c r="AZQ9" s="45">
        <v>21359</v>
      </c>
      <c r="AZR9" s="45">
        <v>19073</v>
      </c>
      <c r="AZS9" s="45">
        <v>19147</v>
      </c>
      <c r="AZT9" s="45">
        <v>19270</v>
      </c>
      <c r="AZU9" s="45">
        <v>19347</v>
      </c>
      <c r="AZV9" s="45">
        <v>19581</v>
      </c>
      <c r="AZW9" s="45">
        <v>19433</v>
      </c>
      <c r="AZX9" s="45">
        <v>19507</v>
      </c>
      <c r="AZY9" s="45">
        <v>19584</v>
      </c>
      <c r="AZZ9" s="45">
        <v>18719</v>
      </c>
      <c r="BAA9" t="s">
        <v>2012</v>
      </c>
      <c r="BAB9" s="45">
        <v>18705</v>
      </c>
      <c r="BAC9" s="45">
        <v>18772</v>
      </c>
      <c r="BAD9" s="45">
        <v>18845</v>
      </c>
      <c r="BAE9" s="45">
        <v>18920</v>
      </c>
      <c r="BAF9" s="45">
        <v>19138</v>
      </c>
      <c r="BAG9" s="45">
        <v>18575</v>
      </c>
      <c r="BAH9" s="45">
        <v>18644</v>
      </c>
      <c r="BAI9" s="45">
        <v>18712</v>
      </c>
      <c r="BAJ9" s="45">
        <v>18780</v>
      </c>
      <c r="BAK9" s="45">
        <v>18992</v>
      </c>
      <c r="BAL9" s="45">
        <v>19064</v>
      </c>
      <c r="BAM9" s="45">
        <v>19136</v>
      </c>
      <c r="BAN9" s="45">
        <v>19211</v>
      </c>
      <c r="BAO9" s="45">
        <v>19073</v>
      </c>
      <c r="BAP9" s="45">
        <v>22140</v>
      </c>
      <c r="BAQ9" t="s">
        <v>2012</v>
      </c>
      <c r="BAR9" s="45">
        <v>22322</v>
      </c>
      <c r="BAS9" s="45">
        <v>21518</v>
      </c>
      <c r="BAT9" s="45">
        <v>21601</v>
      </c>
      <c r="BAU9" s="45">
        <v>21860</v>
      </c>
      <c r="BAV9" s="45">
        <v>26201</v>
      </c>
      <c r="BAW9" s="45">
        <v>26319</v>
      </c>
      <c r="BAX9" s="45">
        <v>26440</v>
      </c>
      <c r="BAY9" s="45">
        <v>26020</v>
      </c>
      <c r="BAZ9" s="45">
        <v>25337</v>
      </c>
      <c r="BBA9" s="45">
        <v>25609</v>
      </c>
      <c r="BBB9" s="45">
        <v>25715</v>
      </c>
      <c r="BBC9" s="45">
        <v>25825</v>
      </c>
      <c r="BBD9" s="45">
        <v>25935</v>
      </c>
      <c r="BBE9" s="45">
        <v>27321</v>
      </c>
      <c r="BBF9" s="45">
        <v>27479</v>
      </c>
      <c r="BBG9" s="45">
        <v>27479</v>
      </c>
      <c r="BBH9" s="45">
        <v>27603</v>
      </c>
      <c r="BBI9" s="45">
        <v>27522</v>
      </c>
      <c r="BBJ9" s="45">
        <v>27777</v>
      </c>
      <c r="BBK9" s="45">
        <v>27907</v>
      </c>
      <c r="BBL9" s="45">
        <v>28038</v>
      </c>
      <c r="BBM9" s="45">
        <v>28170</v>
      </c>
      <c r="BBN9" s="45">
        <v>28362</v>
      </c>
      <c r="BBO9" s="45">
        <v>28227</v>
      </c>
      <c r="BBP9" s="45">
        <v>28006</v>
      </c>
      <c r="BBQ9" s="45">
        <v>28138</v>
      </c>
      <c r="BBR9" s="45">
        <v>28273</v>
      </c>
      <c r="BBS9" s="45">
        <v>30330</v>
      </c>
      <c r="BBT9" s="45">
        <v>30799</v>
      </c>
      <c r="BBU9" s="45">
        <v>30959</v>
      </c>
      <c r="BBV9" s="45">
        <v>31121</v>
      </c>
      <c r="BBW9" s="45">
        <v>31284</v>
      </c>
      <c r="BBX9" s="45">
        <v>31451</v>
      </c>
      <c r="BBY9" s="45">
        <v>32335</v>
      </c>
      <c r="BBZ9" s="45">
        <v>30164</v>
      </c>
      <c r="BCA9" s="45">
        <v>30359</v>
      </c>
      <c r="BCB9" s="45">
        <v>30515</v>
      </c>
      <c r="BCC9" s="45">
        <v>30672</v>
      </c>
      <c r="BCD9" s="45">
        <v>31157</v>
      </c>
      <c r="BCE9" s="45">
        <v>30038</v>
      </c>
      <c r="BCF9" s="45">
        <v>30188</v>
      </c>
      <c r="BCG9" s="45">
        <v>30757</v>
      </c>
      <c r="BCH9" s="45">
        <v>30938</v>
      </c>
      <c r="BCI9" s="45">
        <v>28970</v>
      </c>
      <c r="BCJ9" s="45">
        <v>28970</v>
      </c>
      <c r="BCK9" s="45">
        <v>29101</v>
      </c>
      <c r="BCL9" s="45">
        <v>29952</v>
      </c>
      <c r="BCM9" s="45">
        <v>30093</v>
      </c>
      <c r="BCN9" s="45">
        <v>30526</v>
      </c>
      <c r="BCO9" s="45">
        <v>30673</v>
      </c>
      <c r="BCP9" s="45">
        <v>30154</v>
      </c>
      <c r="BCQ9" s="45">
        <v>30299</v>
      </c>
      <c r="BCR9" s="45">
        <v>30446</v>
      </c>
      <c r="BCS9" s="45">
        <v>30898</v>
      </c>
      <c r="BCT9" s="45">
        <v>31052</v>
      </c>
      <c r="BCU9" s="45">
        <v>31207</v>
      </c>
      <c r="BCV9" s="45">
        <v>31365</v>
      </c>
      <c r="BCW9" s="45">
        <v>31525</v>
      </c>
      <c r="BCX9" s="45">
        <v>32096</v>
      </c>
      <c r="BCY9" s="45">
        <v>32628</v>
      </c>
      <c r="BCZ9" s="45">
        <v>32935</v>
      </c>
      <c r="BDA9" s="45">
        <v>32759</v>
      </c>
      <c r="BDB9" s="45">
        <v>32760</v>
      </c>
      <c r="BDC9" s="45">
        <v>32588</v>
      </c>
      <c r="BDD9" s="45">
        <v>33118</v>
      </c>
      <c r="BDE9" s="45">
        <v>33247</v>
      </c>
      <c r="BDF9" s="45">
        <v>33432</v>
      </c>
      <c r="BDG9" s="45">
        <v>33618</v>
      </c>
      <c r="BDH9" s="45">
        <v>34196</v>
      </c>
      <c r="BDI9" s="45">
        <v>34393</v>
      </c>
      <c r="BDJ9" s="45">
        <v>34594</v>
      </c>
      <c r="BDK9" s="45">
        <v>34796</v>
      </c>
      <c r="BDL9" s="45">
        <v>35003</v>
      </c>
      <c r="BDM9" s="45">
        <v>33539</v>
      </c>
      <c r="BDN9" s="45">
        <v>33726</v>
      </c>
      <c r="BDO9" s="45">
        <v>33914</v>
      </c>
      <c r="BDP9" s="45">
        <v>34104</v>
      </c>
      <c r="BDQ9" s="45">
        <v>33278</v>
      </c>
      <c r="BDR9" s="45">
        <v>33842</v>
      </c>
      <c r="BDS9" s="45">
        <v>33720</v>
      </c>
      <c r="BDT9" s="45">
        <v>33913</v>
      </c>
      <c r="BDU9" s="45">
        <v>33644</v>
      </c>
      <c r="BDV9" s="45">
        <v>33837</v>
      </c>
      <c r="BDW9" s="45">
        <v>34231</v>
      </c>
      <c r="BDX9" s="45">
        <v>33657</v>
      </c>
      <c r="BDY9" s="45">
        <v>31216</v>
      </c>
      <c r="BDZ9" s="45">
        <v>31390</v>
      </c>
      <c r="BEA9" s="45">
        <v>31649</v>
      </c>
      <c r="BEB9" s="45">
        <v>32383</v>
      </c>
      <c r="BEC9" s="45">
        <v>32572</v>
      </c>
      <c r="BED9" s="45">
        <v>32572</v>
      </c>
      <c r="BEE9" s="45">
        <v>32764</v>
      </c>
      <c r="BEF9" s="45">
        <v>31890</v>
      </c>
      <c r="BEG9" s="45">
        <v>32446</v>
      </c>
      <c r="BEH9" s="45">
        <v>29580</v>
      </c>
      <c r="BEI9" s="45">
        <v>29425</v>
      </c>
      <c r="BEJ9" s="45">
        <v>29576</v>
      </c>
      <c r="BEK9" s="45">
        <v>29043</v>
      </c>
      <c r="BEL9" s="45">
        <v>29492</v>
      </c>
      <c r="BEM9" s="45">
        <v>29556</v>
      </c>
      <c r="BEN9" s="45">
        <v>29711</v>
      </c>
      <c r="BEO9" s="45">
        <v>29849</v>
      </c>
      <c r="BEP9" s="45">
        <v>30007</v>
      </c>
      <c r="BEQ9" s="45">
        <v>30626</v>
      </c>
      <c r="BER9" s="45">
        <v>30795</v>
      </c>
      <c r="BES9" s="45">
        <v>30570</v>
      </c>
      <c r="BET9" s="45">
        <v>30066</v>
      </c>
      <c r="BEU9" s="45">
        <v>30066</v>
      </c>
      <c r="BEV9" s="45">
        <v>30081</v>
      </c>
      <c r="BEW9" s="45">
        <v>30216</v>
      </c>
      <c r="BEX9" s="45">
        <v>29891</v>
      </c>
      <c r="BEY9" s="45">
        <v>30050</v>
      </c>
      <c r="BEZ9" s="45">
        <v>29599</v>
      </c>
      <c r="BFA9" s="45">
        <v>28087</v>
      </c>
      <c r="BFB9" s="45">
        <v>25500</v>
      </c>
      <c r="BFC9" s="45">
        <v>25500</v>
      </c>
      <c r="BFD9" s="45">
        <v>25154</v>
      </c>
      <c r="BFE9" s="45">
        <v>25264</v>
      </c>
      <c r="BFF9" s="45">
        <v>25632</v>
      </c>
      <c r="BFG9" s="45">
        <v>25748</v>
      </c>
      <c r="BFH9" s="45">
        <v>24765</v>
      </c>
      <c r="BFI9" s="45">
        <v>23201</v>
      </c>
      <c r="BFJ9" s="45">
        <v>21474</v>
      </c>
      <c r="BFK9" s="45">
        <v>21717</v>
      </c>
      <c r="BFL9" s="45">
        <v>21800</v>
      </c>
      <c r="BFM9" s="45">
        <v>21884</v>
      </c>
      <c r="BFN9" s="45">
        <v>21968</v>
      </c>
      <c r="BFO9" s="45">
        <v>22053</v>
      </c>
      <c r="BFP9" s="45">
        <v>21617</v>
      </c>
      <c r="BFQ9" s="45">
        <v>21698</v>
      </c>
      <c r="BFR9" s="45">
        <v>21780</v>
      </c>
      <c r="BFS9" s="45">
        <v>21862</v>
      </c>
      <c r="BFT9" s="45">
        <v>21608</v>
      </c>
      <c r="BFU9" s="45">
        <v>20419</v>
      </c>
      <c r="BFV9" s="45">
        <v>20488</v>
      </c>
      <c r="BFW9" s="45">
        <v>20514</v>
      </c>
      <c r="BFX9" s="45">
        <v>20566</v>
      </c>
      <c r="BFY9" s="45">
        <v>20566</v>
      </c>
      <c r="BFZ9" s="45">
        <v>21356</v>
      </c>
      <c r="BGA9" s="45">
        <v>21422</v>
      </c>
      <c r="BGB9" s="45">
        <v>21499</v>
      </c>
      <c r="BGC9" s="45">
        <v>21539</v>
      </c>
      <c r="BGD9" s="45">
        <v>21617</v>
      </c>
      <c r="BGE9" s="45">
        <v>21856</v>
      </c>
      <c r="BGF9" s="45">
        <v>21937</v>
      </c>
      <c r="BGG9" s="45">
        <v>22018</v>
      </c>
      <c r="BGH9" s="45">
        <v>22183</v>
      </c>
      <c r="BGI9" s="45">
        <v>22436</v>
      </c>
      <c r="BGJ9" s="45">
        <v>22436</v>
      </c>
      <c r="BGK9" s="45">
        <v>22523</v>
      </c>
      <c r="BGL9" s="45">
        <v>22610</v>
      </c>
      <c r="BGM9" s="45">
        <v>22696</v>
      </c>
      <c r="BGN9" s="45">
        <v>22785</v>
      </c>
      <c r="BGO9" s="45">
        <v>23056</v>
      </c>
      <c r="BGP9" s="45">
        <v>23063</v>
      </c>
      <c r="BGQ9" s="45">
        <v>22930</v>
      </c>
      <c r="BGR9" s="45">
        <v>23021</v>
      </c>
      <c r="BGS9" s="45">
        <v>23112</v>
      </c>
      <c r="BGT9" s="45">
        <v>23392</v>
      </c>
      <c r="BGU9" s="45">
        <v>23489</v>
      </c>
      <c r="BGV9" s="45">
        <v>23585</v>
      </c>
      <c r="BGW9" s="45">
        <v>23681</v>
      </c>
      <c r="BGX9" s="45">
        <v>23779</v>
      </c>
      <c r="BGY9" s="45">
        <v>24078</v>
      </c>
      <c r="BGZ9" s="45">
        <v>24180</v>
      </c>
      <c r="BHA9" s="45">
        <v>24283</v>
      </c>
      <c r="BHB9" s="45">
        <v>24387</v>
      </c>
      <c r="BHC9" s="45">
        <v>24814</v>
      </c>
      <c r="BHD9" s="45">
        <v>24924</v>
      </c>
      <c r="BHE9" s="45">
        <v>24924</v>
      </c>
      <c r="BHF9" s="45">
        <v>25034</v>
      </c>
      <c r="BHG9" s="45">
        <v>25034</v>
      </c>
      <c r="BHH9" s="45">
        <v>25490</v>
      </c>
      <c r="BHI9" s="45">
        <v>24099</v>
      </c>
    </row>
    <row r="10" spans="1:1569" customHeight="1" ht="15.75">
      <c r="A10" s="262" t="s">
        <v>2013</v>
      </c>
      <c r="B10" s="264">
        <f>C10/$A$14</f>
        <v>0.049352527191299</v>
      </c>
      <c r="C10" s="59">
        <f>AVERAGE(D10:BHI10)</f>
        <v>493.52527191299</v>
      </c>
      <c r="D10" s="45">
        <v>508</v>
      </c>
      <c r="E10" s="45">
        <v>514</v>
      </c>
      <c r="F10" s="45">
        <v>544</v>
      </c>
      <c r="G10" s="45">
        <v>558</v>
      </c>
      <c r="H10" s="45">
        <v>545</v>
      </c>
      <c r="I10" s="45">
        <v>537</v>
      </c>
      <c r="J10" s="45">
        <v>543</v>
      </c>
      <c r="K10" s="45">
        <v>557</v>
      </c>
      <c r="L10" s="45">
        <v>562</v>
      </c>
      <c r="M10" s="45">
        <v>571</v>
      </c>
      <c r="N10" s="45">
        <v>577</v>
      </c>
      <c r="O10" s="45">
        <v>580</v>
      </c>
      <c r="P10" s="45">
        <v>580</v>
      </c>
      <c r="Q10" s="45">
        <v>580</v>
      </c>
      <c r="R10" s="45">
        <v>578</v>
      </c>
      <c r="S10" s="45">
        <v>573</v>
      </c>
      <c r="T10" s="45">
        <v>567</v>
      </c>
      <c r="U10" s="45">
        <v>565</v>
      </c>
      <c r="V10" s="45">
        <v>565</v>
      </c>
      <c r="W10" s="45">
        <v>572</v>
      </c>
      <c r="X10" s="45">
        <v>566</v>
      </c>
      <c r="Y10" s="45">
        <v>571</v>
      </c>
      <c r="Z10" s="45">
        <v>561</v>
      </c>
      <c r="AA10" s="45">
        <v>548</v>
      </c>
      <c r="AB10" s="45">
        <v>550</v>
      </c>
      <c r="AC10" s="45">
        <v>546</v>
      </c>
      <c r="AD10" s="45">
        <v>533</v>
      </c>
      <c r="AE10" s="45">
        <v>530</v>
      </c>
      <c r="AF10" s="45">
        <v>538</v>
      </c>
      <c r="AG10" s="45">
        <v>546</v>
      </c>
      <c r="AH10" s="45">
        <v>540</v>
      </c>
      <c r="AI10" s="45">
        <v>526</v>
      </c>
      <c r="AJ10" s="45">
        <v>526</v>
      </c>
      <c r="AK10" s="45">
        <v>516</v>
      </c>
      <c r="AL10" s="45">
        <v>519</v>
      </c>
      <c r="AM10" s="45">
        <v>521</v>
      </c>
      <c r="AN10" s="45">
        <v>522</v>
      </c>
      <c r="AO10" s="45">
        <v>530</v>
      </c>
      <c r="AP10" s="45">
        <v>528</v>
      </c>
      <c r="AQ10" s="45">
        <v>524</v>
      </c>
      <c r="AR10" s="45">
        <v>523</v>
      </c>
      <c r="AS10" s="45">
        <v>500</v>
      </c>
      <c r="AT10" s="45">
        <v>493</v>
      </c>
      <c r="AU10" s="45">
        <v>491</v>
      </c>
      <c r="AV10" s="45">
        <v>494</v>
      </c>
      <c r="AW10" s="45">
        <v>499</v>
      </c>
      <c r="AX10" s="45">
        <v>499</v>
      </c>
      <c r="AY10" s="45">
        <v>511</v>
      </c>
      <c r="AZ10" s="45">
        <v>528</v>
      </c>
      <c r="BA10" s="45">
        <v>531</v>
      </c>
      <c r="BB10" s="45">
        <v>523</v>
      </c>
      <c r="BC10" s="45">
        <v>537</v>
      </c>
      <c r="BD10" s="45">
        <v>544</v>
      </c>
      <c r="BE10" s="45">
        <v>551</v>
      </c>
      <c r="BF10" s="45">
        <v>555</v>
      </c>
      <c r="BG10" s="45">
        <v>540</v>
      </c>
      <c r="BH10" s="45">
        <v>531</v>
      </c>
      <c r="BI10" s="45">
        <v>525</v>
      </c>
      <c r="BJ10" s="45">
        <v>525</v>
      </c>
      <c r="BK10" s="45">
        <v>523</v>
      </c>
      <c r="BL10" s="45">
        <v>518</v>
      </c>
      <c r="BM10" s="45">
        <v>520</v>
      </c>
      <c r="BN10" s="45">
        <v>515</v>
      </c>
      <c r="BO10" s="45">
        <v>516</v>
      </c>
      <c r="BP10" s="45">
        <v>515</v>
      </c>
      <c r="BQ10" s="45">
        <v>509</v>
      </c>
      <c r="BR10" s="45">
        <v>513</v>
      </c>
      <c r="BS10" s="45">
        <v>502</v>
      </c>
      <c r="BT10" s="45">
        <v>501</v>
      </c>
      <c r="BU10" s="45">
        <v>496</v>
      </c>
      <c r="BV10" s="45">
        <v>488</v>
      </c>
      <c r="BW10" s="45">
        <v>482</v>
      </c>
      <c r="BX10" s="45">
        <v>481</v>
      </c>
      <c r="BY10" s="45">
        <v>483</v>
      </c>
      <c r="BZ10" s="45">
        <v>484</v>
      </c>
      <c r="CA10" s="45">
        <v>488</v>
      </c>
      <c r="CB10" s="45">
        <v>499</v>
      </c>
      <c r="CC10" s="45">
        <v>494</v>
      </c>
      <c r="CD10" s="45">
        <v>487</v>
      </c>
      <c r="CE10" s="45">
        <v>476</v>
      </c>
      <c r="CF10" s="45">
        <v>475</v>
      </c>
      <c r="CG10" s="45">
        <v>470</v>
      </c>
      <c r="CH10" s="45">
        <v>473</v>
      </c>
      <c r="CI10" s="45">
        <v>473</v>
      </c>
      <c r="CJ10" s="45">
        <v>472</v>
      </c>
      <c r="CK10" s="45">
        <v>472</v>
      </c>
      <c r="CL10" s="45">
        <v>470</v>
      </c>
      <c r="CM10" s="45">
        <v>467</v>
      </c>
      <c r="CN10" s="45">
        <v>467</v>
      </c>
      <c r="CO10" s="45">
        <v>458</v>
      </c>
      <c r="CP10" s="45">
        <v>468</v>
      </c>
      <c r="CQ10" s="45">
        <v>460</v>
      </c>
      <c r="CR10" s="45">
        <v>455</v>
      </c>
      <c r="CS10" s="45">
        <v>464</v>
      </c>
      <c r="CT10" s="45">
        <v>461</v>
      </c>
      <c r="CU10" s="45">
        <v>466</v>
      </c>
      <c r="CV10" s="45">
        <v>471</v>
      </c>
      <c r="CW10" s="45">
        <v>465</v>
      </c>
      <c r="CX10" s="45">
        <v>475</v>
      </c>
      <c r="CY10" s="45">
        <v>475</v>
      </c>
      <c r="CZ10" s="45">
        <v>471</v>
      </c>
      <c r="DA10" s="45">
        <v>470</v>
      </c>
      <c r="DB10" s="45">
        <v>470</v>
      </c>
      <c r="DC10" s="45">
        <v>482</v>
      </c>
      <c r="DD10" s="45">
        <v>487</v>
      </c>
      <c r="DE10" s="45">
        <v>490</v>
      </c>
      <c r="DF10" s="45">
        <v>492</v>
      </c>
      <c r="DG10" s="45">
        <v>491</v>
      </c>
      <c r="DH10" s="45">
        <v>488</v>
      </c>
      <c r="DI10" s="45">
        <v>485</v>
      </c>
      <c r="DJ10" s="45">
        <v>494</v>
      </c>
      <c r="DK10" s="45">
        <v>496</v>
      </c>
      <c r="DL10" s="45">
        <v>506</v>
      </c>
      <c r="DM10" s="45">
        <v>505</v>
      </c>
      <c r="DN10" s="45">
        <v>505</v>
      </c>
      <c r="DO10" s="45">
        <v>508</v>
      </c>
      <c r="DP10" s="45">
        <v>503</v>
      </c>
      <c r="DQ10" s="45">
        <v>512</v>
      </c>
      <c r="DR10" s="45">
        <v>520</v>
      </c>
      <c r="DS10" s="45">
        <v>521</v>
      </c>
      <c r="DT10" s="45">
        <v>506</v>
      </c>
      <c r="DU10" s="45">
        <v>510</v>
      </c>
      <c r="DV10" s="45">
        <v>500</v>
      </c>
      <c r="DW10" s="45">
        <v>494</v>
      </c>
      <c r="DX10" s="45">
        <v>498</v>
      </c>
      <c r="DY10" s="45">
        <v>503</v>
      </c>
      <c r="DZ10" s="45">
        <v>501</v>
      </c>
      <c r="EA10" s="45">
        <v>518</v>
      </c>
      <c r="EB10" s="45">
        <v>513</v>
      </c>
      <c r="EC10" s="45">
        <v>504</v>
      </c>
      <c r="ED10" s="45">
        <v>503</v>
      </c>
      <c r="EE10" s="45">
        <v>503</v>
      </c>
      <c r="EF10" s="45">
        <v>520</v>
      </c>
      <c r="EG10" s="45">
        <v>526</v>
      </c>
      <c r="EH10" s="45">
        <v>532</v>
      </c>
      <c r="EI10" s="45">
        <v>521</v>
      </c>
      <c r="EJ10" s="45">
        <v>512</v>
      </c>
      <c r="EK10" s="45">
        <v>514</v>
      </c>
      <c r="EL10" s="45">
        <v>517</v>
      </c>
      <c r="EM10" s="45">
        <v>523</v>
      </c>
      <c r="EN10" s="45">
        <v>520</v>
      </c>
      <c r="EO10" s="45">
        <v>524</v>
      </c>
      <c r="EP10" s="45">
        <v>523</v>
      </c>
      <c r="EQ10" s="45">
        <v>525</v>
      </c>
      <c r="ER10" s="45">
        <v>528</v>
      </c>
      <c r="ES10" s="45">
        <v>540</v>
      </c>
      <c r="ET10" s="45">
        <v>546</v>
      </c>
      <c r="EU10" s="45">
        <v>559</v>
      </c>
      <c r="EV10" s="45">
        <v>554</v>
      </c>
      <c r="EW10" s="45">
        <v>541</v>
      </c>
      <c r="EX10" s="45">
        <v>534</v>
      </c>
      <c r="EY10" s="45">
        <v>533</v>
      </c>
      <c r="EZ10" s="45">
        <v>544</v>
      </c>
      <c r="FA10" s="45">
        <v>541</v>
      </c>
      <c r="FB10" s="45">
        <v>536</v>
      </c>
      <c r="FC10" s="45">
        <v>549</v>
      </c>
      <c r="FD10" s="45">
        <v>554</v>
      </c>
      <c r="FE10" s="45">
        <v>550</v>
      </c>
      <c r="FF10" s="45">
        <v>562</v>
      </c>
      <c r="FG10" s="45">
        <v>557</v>
      </c>
      <c r="FH10" s="45">
        <v>556</v>
      </c>
      <c r="FI10" s="45">
        <v>558</v>
      </c>
      <c r="FJ10" s="45">
        <v>561</v>
      </c>
      <c r="FK10" s="45">
        <v>562</v>
      </c>
      <c r="FL10" s="45">
        <v>573</v>
      </c>
      <c r="FM10" s="45">
        <v>581</v>
      </c>
      <c r="FN10" s="45">
        <v>591</v>
      </c>
      <c r="FO10" s="45">
        <v>614</v>
      </c>
      <c r="FP10" s="45">
        <v>599</v>
      </c>
      <c r="FQ10" s="45">
        <v>602</v>
      </c>
      <c r="FR10" s="45">
        <v>581</v>
      </c>
      <c r="FS10" s="45">
        <v>573</v>
      </c>
      <c r="FT10" s="45">
        <v>566</v>
      </c>
      <c r="FU10" s="45">
        <v>579</v>
      </c>
      <c r="FV10" s="45">
        <v>578</v>
      </c>
      <c r="FW10" s="45">
        <v>575</v>
      </c>
      <c r="FX10" s="45">
        <v>578</v>
      </c>
      <c r="FY10" s="45">
        <v>578</v>
      </c>
      <c r="FZ10" s="45">
        <v>571</v>
      </c>
      <c r="GA10" s="45">
        <v>564</v>
      </c>
      <c r="GB10" s="45">
        <v>566</v>
      </c>
      <c r="GC10" s="45">
        <v>570</v>
      </c>
      <c r="GD10" s="45">
        <v>572</v>
      </c>
      <c r="GE10" s="45">
        <v>561</v>
      </c>
      <c r="GF10" s="45">
        <v>556</v>
      </c>
      <c r="GG10" s="45">
        <v>558</v>
      </c>
      <c r="GH10" s="45">
        <v>565</v>
      </c>
      <c r="GI10" s="45">
        <v>570</v>
      </c>
      <c r="GJ10" s="45">
        <v>591</v>
      </c>
      <c r="GK10" s="45">
        <v>596</v>
      </c>
      <c r="GL10" s="45">
        <v>613</v>
      </c>
      <c r="GM10" s="45">
        <v>616</v>
      </c>
      <c r="GN10" s="45">
        <v>644</v>
      </c>
      <c r="GO10" s="45">
        <v>646</v>
      </c>
      <c r="GP10" s="45">
        <v>630</v>
      </c>
      <c r="GQ10" s="45">
        <v>618</v>
      </c>
      <c r="GR10" s="45">
        <v>612</v>
      </c>
      <c r="GS10" s="45">
        <v>592</v>
      </c>
      <c r="GT10" s="45">
        <v>589</v>
      </c>
      <c r="GU10" s="45">
        <v>586</v>
      </c>
      <c r="GV10" s="45">
        <v>581</v>
      </c>
      <c r="GW10" s="45">
        <v>574</v>
      </c>
      <c r="GX10" s="45">
        <v>574</v>
      </c>
      <c r="GY10" s="45">
        <v>586</v>
      </c>
      <c r="GZ10" s="45">
        <v>589</v>
      </c>
      <c r="HA10" s="45">
        <v>577</v>
      </c>
      <c r="HB10" s="45">
        <v>569</v>
      </c>
      <c r="HC10" s="45">
        <v>577</v>
      </c>
      <c r="HD10" s="45">
        <v>581</v>
      </c>
      <c r="HE10" s="45">
        <v>589</v>
      </c>
      <c r="HF10" s="45">
        <v>585</v>
      </c>
      <c r="HG10" s="45">
        <v>573</v>
      </c>
      <c r="HH10" s="45">
        <v>569</v>
      </c>
      <c r="HI10" s="45">
        <v>578</v>
      </c>
      <c r="HJ10" s="45">
        <v>566</v>
      </c>
      <c r="HK10" s="45">
        <v>563</v>
      </c>
      <c r="HL10" s="45">
        <v>560</v>
      </c>
      <c r="HM10" s="45">
        <v>553</v>
      </c>
      <c r="HN10" s="45">
        <v>537</v>
      </c>
      <c r="HO10" s="45">
        <v>536</v>
      </c>
      <c r="HP10" s="45">
        <v>544</v>
      </c>
      <c r="HQ10" s="45">
        <v>548</v>
      </c>
      <c r="HR10" s="45">
        <v>555</v>
      </c>
      <c r="HS10" s="45">
        <v>555</v>
      </c>
      <c r="HT10" s="45">
        <v>555</v>
      </c>
      <c r="HU10" s="45">
        <v>560</v>
      </c>
      <c r="HV10" s="45">
        <v>573</v>
      </c>
      <c r="HW10" s="45">
        <v>568</v>
      </c>
      <c r="HX10" s="45">
        <v>566</v>
      </c>
      <c r="HY10" s="45">
        <v>565</v>
      </c>
      <c r="HZ10" s="45">
        <v>557</v>
      </c>
      <c r="IA10" s="45">
        <v>549</v>
      </c>
      <c r="IB10" s="45">
        <v>544</v>
      </c>
      <c r="IC10" s="45">
        <v>544</v>
      </c>
      <c r="ID10" s="45">
        <v>549</v>
      </c>
      <c r="IE10" s="45">
        <v>549</v>
      </c>
      <c r="IF10" s="45">
        <v>551</v>
      </c>
      <c r="IG10" s="45">
        <v>561</v>
      </c>
      <c r="IH10" s="45">
        <v>568</v>
      </c>
      <c r="II10" s="45">
        <v>568</v>
      </c>
      <c r="IJ10" s="45">
        <v>571</v>
      </c>
      <c r="IK10" s="45">
        <v>572</v>
      </c>
      <c r="IL10" s="45">
        <v>571</v>
      </c>
      <c r="IM10" s="45">
        <v>576</v>
      </c>
      <c r="IN10" s="45">
        <v>570</v>
      </c>
      <c r="IO10" s="45">
        <v>575</v>
      </c>
      <c r="IP10" s="45">
        <v>608</v>
      </c>
      <c r="IQ10" s="45">
        <v>609</v>
      </c>
      <c r="IR10" s="45">
        <v>594</v>
      </c>
      <c r="IS10" s="45">
        <v>602</v>
      </c>
      <c r="IT10" s="45">
        <v>604</v>
      </c>
      <c r="IU10" s="45">
        <v>618</v>
      </c>
      <c r="IV10" s="45">
        <v>623</v>
      </c>
      <c r="IW10" s="45">
        <v>617</v>
      </c>
      <c r="IX10" s="45">
        <v>609</v>
      </c>
      <c r="IY10" s="45">
        <v>609</v>
      </c>
      <c r="IZ10" s="45">
        <v>609</v>
      </c>
      <c r="JA10" s="45">
        <v>608</v>
      </c>
      <c r="JB10" s="45">
        <v>596</v>
      </c>
      <c r="JC10" s="45">
        <v>599</v>
      </c>
      <c r="JD10" s="45">
        <v>605</v>
      </c>
      <c r="JE10" t="s">
        <v>2012</v>
      </c>
      <c r="JF10" s="45">
        <v>612</v>
      </c>
      <c r="JG10" s="45">
        <v>606</v>
      </c>
      <c r="JH10" s="45">
        <v>617</v>
      </c>
      <c r="JI10" s="45">
        <v>624</v>
      </c>
      <c r="JJ10" s="45">
        <v>633</v>
      </c>
      <c r="JK10" s="45">
        <v>638</v>
      </c>
      <c r="JL10" s="45">
        <v>654</v>
      </c>
      <c r="JM10" s="45">
        <v>670</v>
      </c>
      <c r="JN10" s="45">
        <v>671</v>
      </c>
      <c r="JO10" s="45">
        <v>694</v>
      </c>
      <c r="JP10" s="45">
        <v>694</v>
      </c>
      <c r="JQ10" s="45">
        <v>692</v>
      </c>
      <c r="JR10" s="45">
        <v>710</v>
      </c>
      <c r="JS10" s="45">
        <v>697</v>
      </c>
      <c r="JT10" s="45">
        <v>678</v>
      </c>
      <c r="JU10" s="45">
        <v>687</v>
      </c>
      <c r="JV10" s="45">
        <v>683</v>
      </c>
      <c r="JW10" s="45">
        <v>676</v>
      </c>
      <c r="JX10" s="45">
        <v>672</v>
      </c>
      <c r="JY10" s="45">
        <v>677</v>
      </c>
      <c r="JZ10" s="45">
        <v>680</v>
      </c>
      <c r="KA10" s="45">
        <v>695</v>
      </c>
      <c r="KB10" s="45">
        <v>689</v>
      </c>
      <c r="KC10" s="45">
        <v>685</v>
      </c>
      <c r="KD10" s="45">
        <v>680</v>
      </c>
      <c r="KE10" s="45">
        <v>702</v>
      </c>
      <c r="KF10" s="45">
        <v>708</v>
      </c>
      <c r="KG10" s="45">
        <v>714</v>
      </c>
      <c r="KH10" s="45">
        <v>735</v>
      </c>
      <c r="KI10" s="45">
        <v>721</v>
      </c>
      <c r="KJ10" s="45">
        <v>721</v>
      </c>
      <c r="KK10" s="45">
        <v>706</v>
      </c>
      <c r="KL10" s="45">
        <v>682</v>
      </c>
      <c r="KM10" s="45">
        <v>678</v>
      </c>
      <c r="KN10" s="45">
        <v>678</v>
      </c>
      <c r="KO10" s="45">
        <v>667</v>
      </c>
      <c r="KP10" s="45">
        <v>671</v>
      </c>
      <c r="KQ10" s="45">
        <v>667</v>
      </c>
      <c r="KR10" s="45">
        <v>662</v>
      </c>
      <c r="KS10" s="45">
        <v>648</v>
      </c>
      <c r="KT10" s="45">
        <v>639</v>
      </c>
      <c r="KU10" s="45">
        <v>623</v>
      </c>
      <c r="KV10" s="45">
        <v>613</v>
      </c>
      <c r="KW10" s="45">
        <v>609</v>
      </c>
      <c r="KX10" s="45">
        <v>600</v>
      </c>
      <c r="KY10" s="45">
        <v>599</v>
      </c>
      <c r="KZ10" s="45">
        <v>608</v>
      </c>
      <c r="LA10" s="45">
        <v>594</v>
      </c>
      <c r="LB10" s="45">
        <v>591</v>
      </c>
      <c r="LC10" s="45">
        <v>581</v>
      </c>
      <c r="LD10" s="45">
        <v>584</v>
      </c>
      <c r="LE10" s="45">
        <v>594</v>
      </c>
      <c r="LF10" s="45">
        <v>591</v>
      </c>
      <c r="LG10" s="45">
        <v>575</v>
      </c>
      <c r="LH10" s="45">
        <v>566</v>
      </c>
      <c r="LI10" s="45">
        <v>559</v>
      </c>
      <c r="LJ10" s="45">
        <v>559</v>
      </c>
      <c r="LK10" s="45">
        <v>576</v>
      </c>
      <c r="LL10" s="45">
        <v>583</v>
      </c>
      <c r="LM10" s="45">
        <v>583</v>
      </c>
      <c r="LN10" s="45">
        <v>583</v>
      </c>
      <c r="LO10" s="45">
        <v>591</v>
      </c>
      <c r="LP10" s="45">
        <v>581</v>
      </c>
      <c r="LQ10" s="45">
        <v>573</v>
      </c>
      <c r="LR10" s="45">
        <v>572</v>
      </c>
      <c r="LS10" s="45">
        <v>575</v>
      </c>
      <c r="LT10" s="45">
        <v>588</v>
      </c>
      <c r="LU10" s="45">
        <v>583</v>
      </c>
      <c r="LV10" s="45">
        <v>596</v>
      </c>
      <c r="LW10" s="45">
        <v>590</v>
      </c>
      <c r="LX10" s="45">
        <v>582</v>
      </c>
      <c r="LY10" s="45">
        <v>569</v>
      </c>
      <c r="LZ10" s="45">
        <v>556</v>
      </c>
      <c r="MA10" s="45">
        <v>549</v>
      </c>
      <c r="MB10" s="45">
        <v>554</v>
      </c>
      <c r="MC10" s="45">
        <v>554</v>
      </c>
      <c r="MD10" s="45">
        <v>543</v>
      </c>
      <c r="ME10" s="45">
        <v>534</v>
      </c>
      <c r="MF10" s="45">
        <v>537</v>
      </c>
      <c r="MG10" s="45">
        <v>542</v>
      </c>
      <c r="MH10" s="45">
        <v>546</v>
      </c>
      <c r="MI10" s="45">
        <v>545</v>
      </c>
      <c r="MJ10" s="45">
        <v>548</v>
      </c>
      <c r="MK10" s="45">
        <v>542</v>
      </c>
      <c r="ML10" s="45">
        <v>541</v>
      </c>
      <c r="MM10" s="45">
        <v>539</v>
      </c>
      <c r="MN10" s="45">
        <v>552</v>
      </c>
      <c r="MO10" s="45">
        <v>557</v>
      </c>
      <c r="MP10" s="45">
        <v>558</v>
      </c>
      <c r="MQ10" s="45">
        <v>554</v>
      </c>
      <c r="MR10" s="45">
        <v>555</v>
      </c>
      <c r="MS10" s="45">
        <v>553</v>
      </c>
      <c r="MT10" s="45">
        <v>549</v>
      </c>
      <c r="MU10" s="45">
        <v>545</v>
      </c>
      <c r="MV10" s="45">
        <v>545</v>
      </c>
      <c r="MW10" s="45">
        <v>543</v>
      </c>
      <c r="MX10" s="45">
        <v>544</v>
      </c>
      <c r="MY10" s="45">
        <v>542</v>
      </c>
      <c r="MZ10" s="45">
        <v>560</v>
      </c>
      <c r="NA10" s="45">
        <v>556</v>
      </c>
      <c r="NB10" s="45">
        <v>561</v>
      </c>
      <c r="NC10" s="45">
        <v>557</v>
      </c>
      <c r="ND10" s="45">
        <v>552</v>
      </c>
      <c r="NE10" s="45">
        <v>556</v>
      </c>
      <c r="NF10" s="45">
        <v>553</v>
      </c>
      <c r="NG10" s="45">
        <v>553</v>
      </c>
      <c r="NH10" s="45">
        <v>553</v>
      </c>
      <c r="NI10" s="45">
        <v>549</v>
      </c>
      <c r="NJ10" s="45">
        <v>546</v>
      </c>
      <c r="NK10" s="45">
        <v>543</v>
      </c>
      <c r="NL10" s="45">
        <v>536</v>
      </c>
      <c r="NM10" s="45">
        <v>531</v>
      </c>
      <c r="NN10" s="45">
        <v>528</v>
      </c>
      <c r="NO10" s="45">
        <v>532</v>
      </c>
      <c r="NP10" s="45">
        <v>542</v>
      </c>
      <c r="NQ10" s="45">
        <v>548</v>
      </c>
      <c r="NR10" s="45">
        <v>559</v>
      </c>
      <c r="NS10" s="45">
        <v>555</v>
      </c>
      <c r="NT10" s="45">
        <v>561</v>
      </c>
      <c r="NU10" s="45">
        <v>556</v>
      </c>
      <c r="NV10" s="45">
        <v>543</v>
      </c>
      <c r="NW10" s="45">
        <v>541</v>
      </c>
      <c r="NX10" s="45">
        <v>536</v>
      </c>
      <c r="NY10" s="45">
        <v>520</v>
      </c>
      <c r="NZ10" s="45">
        <v>539</v>
      </c>
      <c r="OA10" s="45">
        <v>552</v>
      </c>
      <c r="OB10" s="45">
        <v>542</v>
      </c>
      <c r="OC10" s="45">
        <v>525</v>
      </c>
      <c r="OD10" s="45">
        <v>522</v>
      </c>
      <c r="OE10" s="45">
        <v>515</v>
      </c>
      <c r="OF10" s="45">
        <v>515</v>
      </c>
      <c r="OG10" s="45">
        <v>517</v>
      </c>
      <c r="OH10" s="45">
        <v>515</v>
      </c>
      <c r="OI10" s="45">
        <v>515</v>
      </c>
      <c r="OJ10" s="45">
        <v>507</v>
      </c>
      <c r="OK10" s="45">
        <v>497</v>
      </c>
      <c r="OL10" s="45">
        <v>489</v>
      </c>
      <c r="OM10" s="45">
        <v>492</v>
      </c>
      <c r="ON10" s="45">
        <v>488</v>
      </c>
      <c r="OO10" s="45">
        <v>484</v>
      </c>
      <c r="OP10" s="45">
        <v>484</v>
      </c>
      <c r="OQ10" s="45">
        <v>480</v>
      </c>
      <c r="OR10" s="45">
        <v>476</v>
      </c>
      <c r="OS10" s="45">
        <v>482</v>
      </c>
      <c r="OT10" s="45">
        <v>482</v>
      </c>
      <c r="OU10" s="45">
        <v>486</v>
      </c>
      <c r="OV10" s="45">
        <v>495</v>
      </c>
      <c r="OW10" s="45">
        <v>499</v>
      </c>
      <c r="OX10" s="45">
        <v>500</v>
      </c>
      <c r="OY10" s="45">
        <v>501</v>
      </c>
      <c r="OZ10" s="45">
        <v>498</v>
      </c>
      <c r="PA10" s="45">
        <v>499</v>
      </c>
      <c r="PB10" s="45">
        <v>500</v>
      </c>
      <c r="PC10" s="45">
        <v>494</v>
      </c>
      <c r="PD10" s="45">
        <v>484</v>
      </c>
      <c r="PE10" s="45">
        <v>480</v>
      </c>
      <c r="PF10" s="45">
        <v>482</v>
      </c>
      <c r="PG10" s="45">
        <v>481</v>
      </c>
      <c r="PH10" s="45">
        <v>474</v>
      </c>
      <c r="PI10" s="45">
        <v>474</v>
      </c>
      <c r="PJ10" s="45">
        <v>468</v>
      </c>
      <c r="PK10" s="45">
        <v>462</v>
      </c>
      <c r="PL10" s="45">
        <v>464</v>
      </c>
      <c r="PM10" s="45">
        <v>461</v>
      </c>
      <c r="PN10" s="45">
        <v>460</v>
      </c>
      <c r="PO10" s="45">
        <v>465</v>
      </c>
      <c r="PP10" s="45">
        <v>461</v>
      </c>
      <c r="PQ10" s="45">
        <v>464</v>
      </c>
      <c r="PR10" s="45">
        <v>467</v>
      </c>
      <c r="PS10" s="45">
        <v>457</v>
      </c>
      <c r="PT10" s="45">
        <v>460</v>
      </c>
      <c r="PU10" s="45">
        <v>459</v>
      </c>
      <c r="PV10" s="45">
        <v>459</v>
      </c>
      <c r="PW10" s="45">
        <v>465</v>
      </c>
      <c r="PX10" s="45">
        <v>458</v>
      </c>
      <c r="PY10" s="45">
        <v>458</v>
      </c>
      <c r="PZ10" s="45">
        <v>456</v>
      </c>
      <c r="QA10" s="45">
        <v>450</v>
      </c>
      <c r="QB10" s="45">
        <v>446</v>
      </c>
      <c r="QC10" s="45">
        <v>459</v>
      </c>
      <c r="QD10" s="45">
        <v>462</v>
      </c>
      <c r="QE10" s="45">
        <v>464</v>
      </c>
      <c r="QF10" s="45">
        <v>474</v>
      </c>
      <c r="QG10" s="45">
        <v>474</v>
      </c>
      <c r="QH10" s="45">
        <v>482</v>
      </c>
      <c r="QI10" s="45">
        <v>479</v>
      </c>
      <c r="QJ10" s="45">
        <v>474</v>
      </c>
      <c r="QK10" s="45">
        <v>460</v>
      </c>
      <c r="QL10" s="45">
        <v>453</v>
      </c>
      <c r="QM10" s="45">
        <v>461</v>
      </c>
      <c r="QN10" s="45">
        <v>471</v>
      </c>
      <c r="QO10" s="45">
        <v>468</v>
      </c>
      <c r="QP10" s="45">
        <v>461</v>
      </c>
      <c r="QQ10" s="45">
        <v>460</v>
      </c>
      <c r="QR10" s="45">
        <v>456</v>
      </c>
      <c r="QS10" s="45">
        <v>450</v>
      </c>
      <c r="QT10" s="45">
        <v>445</v>
      </c>
      <c r="QU10" s="45">
        <v>444</v>
      </c>
      <c r="QV10" s="45">
        <v>444</v>
      </c>
      <c r="QW10" s="45">
        <v>449</v>
      </c>
      <c r="QX10" s="45">
        <v>449</v>
      </c>
      <c r="QY10" s="45">
        <v>449</v>
      </c>
      <c r="QZ10" s="45">
        <v>449</v>
      </c>
      <c r="RA10" s="45">
        <v>451</v>
      </c>
      <c r="RB10" s="45">
        <v>453</v>
      </c>
      <c r="RC10" s="45">
        <v>459</v>
      </c>
      <c r="RD10" s="45">
        <v>464</v>
      </c>
      <c r="RE10" s="45">
        <v>460</v>
      </c>
      <c r="RF10" s="45">
        <v>452</v>
      </c>
      <c r="RG10" s="45">
        <v>451</v>
      </c>
      <c r="RH10" s="45">
        <v>445</v>
      </c>
      <c r="RI10" s="45">
        <v>447</v>
      </c>
      <c r="RJ10" s="45">
        <v>455</v>
      </c>
      <c r="RK10" s="45">
        <v>462</v>
      </c>
      <c r="RL10" s="45">
        <v>465</v>
      </c>
      <c r="RM10" s="45">
        <v>467</v>
      </c>
      <c r="RN10" s="45">
        <v>473</v>
      </c>
      <c r="RO10" s="45">
        <v>478</v>
      </c>
      <c r="RP10" s="45">
        <v>473</v>
      </c>
      <c r="RQ10" s="45">
        <v>475</v>
      </c>
      <c r="RR10" s="45">
        <v>460</v>
      </c>
      <c r="RS10" s="45">
        <v>448</v>
      </c>
      <c r="RT10" s="45">
        <v>457</v>
      </c>
      <c r="RU10" s="45">
        <v>487</v>
      </c>
      <c r="RV10" s="45">
        <v>487</v>
      </c>
      <c r="RW10" s="45">
        <v>516</v>
      </c>
      <c r="RX10" s="45">
        <v>494</v>
      </c>
      <c r="RY10" s="45">
        <v>498</v>
      </c>
      <c r="RZ10" s="45">
        <v>497</v>
      </c>
      <c r="SA10" s="45">
        <v>501</v>
      </c>
      <c r="SB10" s="45">
        <v>502</v>
      </c>
      <c r="SC10" s="45">
        <v>501</v>
      </c>
      <c r="SD10" s="45">
        <v>505</v>
      </c>
      <c r="SE10" s="45">
        <v>505</v>
      </c>
      <c r="SF10" s="45">
        <v>505</v>
      </c>
      <c r="SG10" s="45">
        <v>505</v>
      </c>
      <c r="SH10" s="45">
        <v>509</v>
      </c>
      <c r="SI10" s="45">
        <v>510</v>
      </c>
      <c r="SJ10" s="45">
        <v>512</v>
      </c>
      <c r="SK10" s="45">
        <v>512</v>
      </c>
      <c r="SL10" s="45">
        <v>501</v>
      </c>
      <c r="SM10" s="45">
        <v>494</v>
      </c>
      <c r="SN10" s="45">
        <v>486</v>
      </c>
      <c r="SO10" s="45">
        <v>486</v>
      </c>
      <c r="SP10" s="45">
        <v>481</v>
      </c>
      <c r="SQ10" s="45">
        <v>484</v>
      </c>
      <c r="SR10" s="45">
        <v>481</v>
      </c>
      <c r="SS10" s="45">
        <v>478</v>
      </c>
      <c r="ST10" s="45">
        <v>480</v>
      </c>
      <c r="SU10" s="45">
        <v>476</v>
      </c>
      <c r="SV10" s="45">
        <v>477</v>
      </c>
      <c r="SW10" s="45">
        <v>473</v>
      </c>
      <c r="SX10" s="45">
        <v>471</v>
      </c>
      <c r="SY10" s="45">
        <v>473</v>
      </c>
      <c r="SZ10" s="45">
        <v>472</v>
      </c>
      <c r="TA10" s="45">
        <v>472</v>
      </c>
      <c r="TB10" s="45">
        <v>467</v>
      </c>
      <c r="TC10" s="45">
        <v>470</v>
      </c>
      <c r="TD10" s="45">
        <v>472</v>
      </c>
      <c r="TE10" s="45">
        <v>473</v>
      </c>
      <c r="TF10" s="45">
        <v>473</v>
      </c>
      <c r="TG10" s="45">
        <v>472</v>
      </c>
      <c r="TH10" s="45">
        <v>469</v>
      </c>
      <c r="TI10" s="45">
        <v>468</v>
      </c>
      <c r="TJ10" s="45">
        <v>463</v>
      </c>
      <c r="TK10" s="45">
        <v>465</v>
      </c>
      <c r="TL10" s="45">
        <v>470</v>
      </c>
      <c r="TM10" s="45">
        <v>476</v>
      </c>
      <c r="TN10" s="45">
        <v>469</v>
      </c>
      <c r="TO10" s="45">
        <v>462</v>
      </c>
      <c r="TP10" s="45">
        <v>462</v>
      </c>
      <c r="TQ10" s="45">
        <v>460</v>
      </c>
      <c r="TR10" s="45">
        <v>459</v>
      </c>
      <c r="TS10" s="45">
        <v>462</v>
      </c>
      <c r="TT10" s="45">
        <v>461</v>
      </c>
      <c r="TU10" s="45">
        <v>464</v>
      </c>
      <c r="TV10" s="45">
        <v>460</v>
      </c>
      <c r="TW10" s="45">
        <v>456</v>
      </c>
      <c r="TX10" s="45">
        <v>456</v>
      </c>
      <c r="TY10" s="45">
        <v>451</v>
      </c>
      <c r="TZ10" s="45">
        <v>454</v>
      </c>
      <c r="UA10" s="45">
        <v>455</v>
      </c>
      <c r="UB10" s="45">
        <v>450</v>
      </c>
      <c r="UC10" s="45">
        <v>444</v>
      </c>
      <c r="UD10" s="45">
        <v>439</v>
      </c>
      <c r="UE10" s="45">
        <v>443</v>
      </c>
      <c r="UF10" s="45">
        <v>449</v>
      </c>
      <c r="UG10" s="45">
        <v>452</v>
      </c>
      <c r="UH10" s="45">
        <v>445</v>
      </c>
      <c r="UI10" s="45">
        <v>439</v>
      </c>
      <c r="UJ10" s="45">
        <v>436</v>
      </c>
      <c r="UK10" s="45">
        <v>437</v>
      </c>
      <c r="UL10" s="45">
        <v>441</v>
      </c>
      <c r="UM10" s="45">
        <v>446</v>
      </c>
      <c r="UN10" s="45">
        <v>450</v>
      </c>
      <c r="UO10" s="45">
        <v>450</v>
      </c>
      <c r="UP10" s="45">
        <v>443</v>
      </c>
      <c r="UQ10" s="45">
        <v>438</v>
      </c>
      <c r="UR10" s="45">
        <v>436</v>
      </c>
      <c r="US10" s="45">
        <v>441</v>
      </c>
      <c r="UT10" s="45">
        <v>438</v>
      </c>
      <c r="UU10" s="45">
        <v>436</v>
      </c>
      <c r="UV10" s="45">
        <v>427</v>
      </c>
      <c r="UW10" s="45">
        <v>427</v>
      </c>
      <c r="UX10" s="45">
        <v>423</v>
      </c>
      <c r="UY10" s="45">
        <v>421</v>
      </c>
      <c r="UZ10" s="45">
        <v>419</v>
      </c>
      <c r="VA10" s="45">
        <v>429</v>
      </c>
      <c r="VB10" s="45">
        <v>436</v>
      </c>
      <c r="VC10" s="45">
        <v>432</v>
      </c>
      <c r="VD10" s="45">
        <v>434</v>
      </c>
      <c r="VE10" s="45">
        <v>443</v>
      </c>
      <c r="VF10" s="45">
        <v>438</v>
      </c>
      <c r="VG10" s="45">
        <v>431</v>
      </c>
      <c r="VH10" s="45">
        <v>429</v>
      </c>
      <c r="VI10" s="45">
        <v>431</v>
      </c>
      <c r="VJ10" s="45">
        <v>435</v>
      </c>
      <c r="VK10" s="45">
        <v>438</v>
      </c>
      <c r="VL10" s="45">
        <v>433</v>
      </c>
      <c r="VM10" s="45">
        <v>430</v>
      </c>
      <c r="VN10" s="45">
        <v>432</v>
      </c>
      <c r="VO10" s="45">
        <v>427</v>
      </c>
      <c r="VP10" s="45">
        <v>428</v>
      </c>
      <c r="VQ10" s="45">
        <v>428</v>
      </c>
      <c r="VR10" s="45">
        <v>436</v>
      </c>
      <c r="VS10" s="45">
        <v>440</v>
      </c>
      <c r="VT10" s="45">
        <v>440</v>
      </c>
      <c r="VU10" s="45">
        <v>438</v>
      </c>
      <c r="VV10" s="45">
        <v>435</v>
      </c>
      <c r="VW10" s="45">
        <v>429</v>
      </c>
      <c r="VX10" s="45">
        <v>431</v>
      </c>
      <c r="VY10" s="45">
        <v>436</v>
      </c>
      <c r="VZ10" s="45">
        <v>433</v>
      </c>
      <c r="WA10" s="45">
        <v>432</v>
      </c>
      <c r="WB10" s="45">
        <v>432</v>
      </c>
      <c r="WC10" s="45">
        <v>429</v>
      </c>
      <c r="WD10" s="45">
        <v>435</v>
      </c>
      <c r="WE10" s="45">
        <v>434</v>
      </c>
      <c r="WF10" s="45">
        <v>434</v>
      </c>
      <c r="WG10" s="45">
        <v>432</v>
      </c>
      <c r="WH10" s="45">
        <v>423</v>
      </c>
      <c r="WI10" s="45">
        <v>419</v>
      </c>
      <c r="WJ10" s="45">
        <v>424</v>
      </c>
      <c r="WK10" s="45">
        <v>425</v>
      </c>
      <c r="WL10" s="45">
        <v>419</v>
      </c>
      <c r="WM10" s="45">
        <v>416</v>
      </c>
      <c r="WN10" s="45">
        <v>417</v>
      </c>
      <c r="WO10" s="45">
        <v>416</v>
      </c>
      <c r="WP10" s="45">
        <v>420</v>
      </c>
      <c r="WQ10" s="45">
        <v>422</v>
      </c>
      <c r="WR10" s="45">
        <v>420</v>
      </c>
      <c r="WS10" s="45">
        <v>421</v>
      </c>
      <c r="WT10" s="45">
        <v>416</v>
      </c>
      <c r="WU10" s="45">
        <v>414</v>
      </c>
      <c r="WV10" s="45">
        <v>416</v>
      </c>
      <c r="WW10" s="45">
        <v>411</v>
      </c>
      <c r="WX10" s="45">
        <v>414</v>
      </c>
      <c r="WY10" s="45">
        <v>423</v>
      </c>
      <c r="WZ10" s="45">
        <v>432</v>
      </c>
      <c r="XA10" s="45">
        <v>427</v>
      </c>
      <c r="XB10" s="45">
        <v>428</v>
      </c>
      <c r="XC10" s="45">
        <v>422</v>
      </c>
      <c r="XD10" s="45">
        <v>420</v>
      </c>
      <c r="XE10" s="45">
        <v>421</v>
      </c>
      <c r="XF10" s="45">
        <v>420</v>
      </c>
      <c r="XG10" s="45">
        <v>420</v>
      </c>
      <c r="XH10" s="45">
        <v>421</v>
      </c>
      <c r="XI10" s="45">
        <v>426</v>
      </c>
      <c r="XJ10" s="45">
        <v>424</v>
      </c>
      <c r="XK10" s="45">
        <v>425</v>
      </c>
      <c r="XL10" s="45">
        <v>419</v>
      </c>
      <c r="XM10" s="45">
        <v>420</v>
      </c>
      <c r="XN10" s="45">
        <v>422</v>
      </c>
      <c r="XO10" s="45">
        <v>420</v>
      </c>
      <c r="XP10" s="45">
        <v>421</v>
      </c>
      <c r="XQ10" s="45">
        <v>423</v>
      </c>
      <c r="XR10" s="45">
        <v>423</v>
      </c>
      <c r="XS10" s="45">
        <v>425</v>
      </c>
      <c r="XT10" s="45">
        <v>428</v>
      </c>
      <c r="XU10" s="45">
        <v>431</v>
      </c>
      <c r="XV10" s="45">
        <v>429</v>
      </c>
      <c r="XW10" s="45">
        <v>440</v>
      </c>
      <c r="XX10" s="45">
        <v>444</v>
      </c>
      <c r="XY10" s="45">
        <v>443</v>
      </c>
      <c r="XZ10" s="45">
        <v>440</v>
      </c>
      <c r="YA10" s="45">
        <v>437</v>
      </c>
      <c r="YB10" s="45">
        <v>435</v>
      </c>
      <c r="YC10" s="45">
        <v>434</v>
      </c>
      <c r="YD10" s="45">
        <v>437</v>
      </c>
      <c r="YE10" s="45">
        <v>435</v>
      </c>
      <c r="YF10" s="45">
        <v>432</v>
      </c>
      <c r="YG10" s="45">
        <v>432</v>
      </c>
      <c r="YH10" s="45">
        <v>436</v>
      </c>
      <c r="YI10" s="45">
        <v>441</v>
      </c>
      <c r="YJ10" s="45">
        <v>440</v>
      </c>
      <c r="YK10" s="45">
        <v>434</v>
      </c>
      <c r="YL10" s="45">
        <v>435</v>
      </c>
      <c r="YM10" s="45">
        <v>433</v>
      </c>
      <c r="YN10" s="45">
        <v>432</v>
      </c>
      <c r="YO10" s="45">
        <v>431</v>
      </c>
      <c r="YP10" s="45">
        <v>430</v>
      </c>
      <c r="YQ10" s="45">
        <v>431</v>
      </c>
      <c r="YR10" s="45">
        <v>430</v>
      </c>
      <c r="YS10" s="45">
        <v>433</v>
      </c>
      <c r="YT10" s="45">
        <v>434</v>
      </c>
      <c r="YU10" s="45">
        <v>442</v>
      </c>
      <c r="YV10" s="45">
        <v>435</v>
      </c>
      <c r="YW10" s="45">
        <v>434</v>
      </c>
      <c r="YX10" s="45">
        <v>436</v>
      </c>
      <c r="YY10" s="45">
        <v>440</v>
      </c>
      <c r="YZ10" s="45">
        <v>434</v>
      </c>
      <c r="ZA10" s="45">
        <v>440</v>
      </c>
      <c r="ZB10" s="45">
        <v>437</v>
      </c>
      <c r="ZC10" s="45">
        <v>431</v>
      </c>
      <c r="ZD10" s="45">
        <v>431</v>
      </c>
      <c r="ZE10" s="45">
        <v>430</v>
      </c>
      <c r="ZF10" s="45">
        <v>429</v>
      </c>
      <c r="ZG10" s="45">
        <v>438</v>
      </c>
      <c r="ZH10" s="45">
        <v>446</v>
      </c>
      <c r="ZI10" s="45">
        <v>445</v>
      </c>
      <c r="ZJ10" s="45">
        <v>438</v>
      </c>
      <c r="ZK10" s="45">
        <v>434</v>
      </c>
      <c r="ZL10" s="45">
        <v>433</v>
      </c>
      <c r="ZM10" s="45">
        <v>439</v>
      </c>
      <c r="ZN10" s="45">
        <v>437</v>
      </c>
      <c r="ZO10" s="45">
        <v>436</v>
      </c>
      <c r="ZP10" s="45">
        <v>435</v>
      </c>
      <c r="ZQ10" s="45">
        <v>439</v>
      </c>
      <c r="ZR10" s="45">
        <v>431</v>
      </c>
      <c r="ZS10" s="45">
        <v>427</v>
      </c>
      <c r="ZT10" s="45">
        <v>433</v>
      </c>
      <c r="ZU10" s="45">
        <v>435</v>
      </c>
      <c r="ZV10" s="45">
        <v>430</v>
      </c>
      <c r="ZW10" s="45">
        <v>424</v>
      </c>
      <c r="ZX10" s="45">
        <v>420</v>
      </c>
      <c r="ZY10" s="45">
        <v>420</v>
      </c>
      <c r="ZZ10" s="45">
        <v>424</v>
      </c>
      <c r="AAA10" s="45">
        <v>423</v>
      </c>
      <c r="AAB10" s="45">
        <v>422</v>
      </c>
      <c r="AAC10" s="45">
        <v>421</v>
      </c>
      <c r="AAD10" s="45">
        <v>417</v>
      </c>
      <c r="AAE10" s="45">
        <v>416</v>
      </c>
      <c r="AAF10" s="45">
        <v>412</v>
      </c>
      <c r="AAG10" s="45">
        <v>413</v>
      </c>
      <c r="AAH10" s="45">
        <v>412</v>
      </c>
      <c r="AAI10" s="45">
        <v>411</v>
      </c>
      <c r="AAJ10" s="45">
        <v>413</v>
      </c>
      <c r="AAK10" s="45">
        <v>415</v>
      </c>
      <c r="AAL10" s="45">
        <v>415</v>
      </c>
      <c r="AAM10" s="45">
        <v>414</v>
      </c>
      <c r="AAN10" s="45">
        <v>417</v>
      </c>
      <c r="AAO10" s="45">
        <v>416</v>
      </c>
      <c r="AAP10" s="45">
        <v>416</v>
      </c>
      <c r="AAQ10" s="45">
        <v>412</v>
      </c>
      <c r="AAR10" s="45">
        <v>407</v>
      </c>
      <c r="AAS10" s="45">
        <v>406</v>
      </c>
      <c r="AAT10" s="45">
        <v>404</v>
      </c>
      <c r="AAU10" s="45">
        <v>404</v>
      </c>
      <c r="AAV10" s="45">
        <v>403</v>
      </c>
      <c r="AAW10" s="45">
        <v>406</v>
      </c>
      <c r="AAX10" s="45">
        <v>406</v>
      </c>
      <c r="AAY10" s="45">
        <v>409</v>
      </c>
      <c r="AAZ10" s="45">
        <v>410</v>
      </c>
      <c r="ABA10" s="45">
        <v>410</v>
      </c>
      <c r="ABB10" s="45">
        <v>413</v>
      </c>
      <c r="ABC10" s="45">
        <v>413</v>
      </c>
      <c r="ABD10" s="45">
        <v>410</v>
      </c>
      <c r="ABE10" s="45">
        <v>404</v>
      </c>
      <c r="ABF10" s="45">
        <v>407</v>
      </c>
      <c r="ABG10" s="45">
        <v>407</v>
      </c>
      <c r="ABH10" s="45">
        <v>410</v>
      </c>
      <c r="ABI10" s="45">
        <v>407</v>
      </c>
      <c r="ABJ10" s="45">
        <v>405</v>
      </c>
      <c r="ABK10" s="45">
        <v>412</v>
      </c>
      <c r="ABL10" s="45">
        <v>405</v>
      </c>
      <c r="ABM10" s="45">
        <v>406</v>
      </c>
      <c r="ABN10" s="45">
        <v>403</v>
      </c>
      <c r="ABO10" s="45">
        <v>401</v>
      </c>
      <c r="ABP10" s="45">
        <v>399</v>
      </c>
      <c r="ABQ10" s="45">
        <v>420</v>
      </c>
      <c r="ABR10" s="45">
        <v>424</v>
      </c>
      <c r="ABS10" s="45">
        <v>436</v>
      </c>
      <c r="ABT10" s="45">
        <v>435</v>
      </c>
      <c r="ABU10" s="45">
        <v>437</v>
      </c>
      <c r="ABV10" s="45">
        <v>426</v>
      </c>
      <c r="ABW10" s="45">
        <v>423</v>
      </c>
      <c r="ABX10" s="45">
        <v>430</v>
      </c>
      <c r="ABY10" s="45">
        <v>430</v>
      </c>
      <c r="ABZ10" s="45">
        <v>423</v>
      </c>
      <c r="ACA10" s="45">
        <v>422</v>
      </c>
      <c r="ACB10" s="45">
        <v>422</v>
      </c>
      <c r="ACC10" s="45">
        <v>422</v>
      </c>
      <c r="ACD10" s="45">
        <v>423</v>
      </c>
      <c r="ACE10" s="45">
        <v>423</v>
      </c>
      <c r="ACF10" s="45">
        <v>422</v>
      </c>
      <c r="ACG10" s="45">
        <v>420</v>
      </c>
      <c r="ACH10" s="45">
        <v>416</v>
      </c>
      <c r="ACI10" s="45">
        <v>417</v>
      </c>
      <c r="ACJ10" s="45">
        <v>417</v>
      </c>
      <c r="ACK10" s="45">
        <v>421</v>
      </c>
      <c r="ACL10" s="45">
        <v>420</v>
      </c>
      <c r="ACM10" s="45">
        <v>420</v>
      </c>
      <c r="ACN10" s="45">
        <v>422</v>
      </c>
      <c r="ACO10" s="45">
        <v>421</v>
      </c>
      <c r="ACP10" s="45">
        <v>420</v>
      </c>
      <c r="ACQ10" s="45">
        <v>420</v>
      </c>
      <c r="ACR10" s="45">
        <v>420</v>
      </c>
      <c r="ACS10" s="45">
        <v>423</v>
      </c>
      <c r="ACT10" s="45">
        <v>423</v>
      </c>
      <c r="ACU10" s="45">
        <v>421</v>
      </c>
      <c r="ACV10" s="45">
        <v>416</v>
      </c>
      <c r="ACW10" s="45">
        <v>413</v>
      </c>
      <c r="ACX10" s="45">
        <v>412</v>
      </c>
      <c r="ACY10" s="45">
        <v>416</v>
      </c>
      <c r="ACZ10" s="45">
        <v>416</v>
      </c>
      <c r="ADA10" s="45">
        <v>416</v>
      </c>
      <c r="ADB10" s="45">
        <v>415</v>
      </c>
      <c r="ADC10" s="45">
        <v>419</v>
      </c>
      <c r="ADD10" s="45">
        <v>417</v>
      </c>
      <c r="ADE10" s="45">
        <v>419</v>
      </c>
      <c r="ADF10" s="45">
        <v>419</v>
      </c>
      <c r="ADG10" s="45">
        <v>417</v>
      </c>
      <c r="ADH10" s="45">
        <v>417</v>
      </c>
      <c r="ADI10" s="45">
        <v>416</v>
      </c>
      <c r="ADJ10" s="45">
        <v>414</v>
      </c>
      <c r="ADK10" s="45">
        <v>415</v>
      </c>
      <c r="ADL10" s="45">
        <v>410</v>
      </c>
      <c r="ADM10" s="45">
        <v>415</v>
      </c>
      <c r="ADN10" s="45">
        <v>415</v>
      </c>
      <c r="ADO10" s="45">
        <v>410</v>
      </c>
      <c r="ADP10" s="45">
        <v>410</v>
      </c>
      <c r="ADQ10" s="45">
        <v>408</v>
      </c>
      <c r="ADR10" s="45">
        <v>405</v>
      </c>
      <c r="ADS10" s="45">
        <v>405</v>
      </c>
      <c r="ADT10" s="45">
        <v>409</v>
      </c>
      <c r="ADU10" s="45">
        <v>408</v>
      </c>
      <c r="ADV10" s="45">
        <v>411</v>
      </c>
      <c r="ADW10" s="45">
        <v>410</v>
      </c>
      <c r="ADX10" s="45">
        <v>409</v>
      </c>
      <c r="ADY10" s="45">
        <v>405</v>
      </c>
      <c r="ADZ10" s="45">
        <v>407</v>
      </c>
      <c r="AEA10" s="45">
        <v>407</v>
      </c>
      <c r="AEB10" s="45">
        <v>399</v>
      </c>
      <c r="AEC10" s="45">
        <v>397</v>
      </c>
      <c r="AED10" s="45">
        <v>399</v>
      </c>
      <c r="AEE10" s="45">
        <v>416</v>
      </c>
      <c r="AEF10" s="45">
        <v>415</v>
      </c>
      <c r="AEG10" s="45">
        <v>406</v>
      </c>
      <c r="AEH10" s="45">
        <v>422</v>
      </c>
      <c r="AEI10" s="45">
        <v>442</v>
      </c>
      <c r="AEJ10" s="45">
        <v>436</v>
      </c>
      <c r="AEK10" s="45">
        <v>439</v>
      </c>
      <c r="AEL10" s="45">
        <v>435</v>
      </c>
      <c r="AEM10" s="45">
        <v>423</v>
      </c>
      <c r="AEN10" s="45">
        <v>415</v>
      </c>
      <c r="AEO10" s="45">
        <v>415</v>
      </c>
      <c r="AEP10" s="45">
        <v>420</v>
      </c>
      <c r="AEQ10" s="45">
        <v>419</v>
      </c>
      <c r="AER10" s="45">
        <v>422</v>
      </c>
      <c r="AES10" s="45">
        <v>423</v>
      </c>
      <c r="AET10" s="45">
        <v>417</v>
      </c>
      <c r="AEU10" s="45">
        <v>414</v>
      </c>
      <c r="AEV10" s="45">
        <v>418</v>
      </c>
      <c r="AEW10" s="45">
        <v>427</v>
      </c>
      <c r="AEX10" s="45">
        <v>424</v>
      </c>
      <c r="AEY10" s="45">
        <v>420</v>
      </c>
      <c r="AEZ10" s="45">
        <v>418</v>
      </c>
      <c r="AFA10" s="45">
        <v>420</v>
      </c>
      <c r="AFB10" s="45">
        <v>418</v>
      </c>
      <c r="AFC10" s="45">
        <v>412</v>
      </c>
      <c r="AFD10" s="45">
        <v>416</v>
      </c>
      <c r="AFE10" s="45">
        <v>419</v>
      </c>
      <c r="AFF10" s="45">
        <v>419</v>
      </c>
      <c r="AFG10" s="45">
        <v>421</v>
      </c>
      <c r="AFH10" s="45">
        <v>419</v>
      </c>
      <c r="AFI10" s="45">
        <v>424</v>
      </c>
      <c r="AFJ10" s="45">
        <v>423</v>
      </c>
      <c r="AFK10" s="45">
        <v>422</v>
      </c>
      <c r="AFL10" s="45">
        <v>428</v>
      </c>
      <c r="AFM10" s="45">
        <v>435</v>
      </c>
      <c r="AFN10" s="45">
        <v>430</v>
      </c>
      <c r="AFO10" s="45">
        <v>429</v>
      </c>
      <c r="AFP10" s="45">
        <v>429</v>
      </c>
      <c r="AFQ10" s="45">
        <v>426</v>
      </c>
      <c r="AFR10" s="45">
        <v>426</v>
      </c>
      <c r="AFS10" s="45">
        <v>429</v>
      </c>
      <c r="AFT10" s="45">
        <v>422</v>
      </c>
      <c r="AFU10" s="45">
        <v>423</v>
      </c>
      <c r="AFV10" s="45">
        <v>415</v>
      </c>
      <c r="AFW10" s="45">
        <v>420</v>
      </c>
      <c r="AFX10" s="45">
        <v>420</v>
      </c>
      <c r="AFY10" s="45">
        <v>418</v>
      </c>
      <c r="AFZ10" s="45">
        <v>418</v>
      </c>
      <c r="AGA10" s="45">
        <v>413</v>
      </c>
      <c r="AGB10" s="45">
        <v>415</v>
      </c>
      <c r="AGC10" s="45">
        <v>417</v>
      </c>
      <c r="AGD10" s="45">
        <v>419</v>
      </c>
      <c r="AGE10" s="45">
        <v>415</v>
      </c>
      <c r="AGF10" s="45">
        <v>418</v>
      </c>
      <c r="AGG10" s="45">
        <v>419</v>
      </c>
      <c r="AGH10" s="45">
        <v>422</v>
      </c>
      <c r="AGI10" s="45">
        <v>423</v>
      </c>
      <c r="AGJ10" s="45">
        <v>425</v>
      </c>
      <c r="AGK10" s="45">
        <v>431</v>
      </c>
      <c r="AGL10" s="45">
        <v>435</v>
      </c>
      <c r="AGM10" s="45">
        <v>443</v>
      </c>
      <c r="AGN10" s="45">
        <v>445</v>
      </c>
      <c r="AGO10" s="45">
        <v>455</v>
      </c>
      <c r="AGP10" s="45">
        <v>465</v>
      </c>
      <c r="AGQ10" s="45">
        <v>461</v>
      </c>
      <c r="AGR10" s="45">
        <v>461</v>
      </c>
      <c r="AGS10" s="45">
        <v>471</v>
      </c>
      <c r="AGT10" s="45">
        <v>467</v>
      </c>
      <c r="AGU10" s="45">
        <v>452</v>
      </c>
      <c r="AGV10" s="45">
        <v>451</v>
      </c>
      <c r="AGW10" s="45">
        <v>450</v>
      </c>
      <c r="AGX10" s="45">
        <v>451</v>
      </c>
      <c r="AGY10" s="45">
        <v>444</v>
      </c>
      <c r="AGZ10" s="45">
        <v>450</v>
      </c>
      <c r="AHA10" s="45">
        <v>461</v>
      </c>
      <c r="AHB10" s="45">
        <v>460</v>
      </c>
      <c r="AHC10" s="45">
        <v>453</v>
      </c>
      <c r="AHD10" s="45">
        <v>453</v>
      </c>
      <c r="AHE10" s="45">
        <v>452</v>
      </c>
      <c r="AHF10" s="45">
        <v>453</v>
      </c>
      <c r="AHG10" s="45">
        <v>453</v>
      </c>
      <c r="AHH10" s="45">
        <v>477</v>
      </c>
      <c r="AHI10" s="45">
        <v>473</v>
      </c>
      <c r="AHJ10" s="45">
        <v>479</v>
      </c>
      <c r="AHK10" s="45">
        <v>475</v>
      </c>
      <c r="AHL10" s="45">
        <v>465</v>
      </c>
      <c r="AHM10" s="45">
        <v>468</v>
      </c>
      <c r="AHN10" s="45">
        <v>466</v>
      </c>
      <c r="AHO10" s="45">
        <v>477</v>
      </c>
      <c r="AHP10" s="45">
        <v>477</v>
      </c>
      <c r="AHQ10" s="45">
        <v>481</v>
      </c>
      <c r="AHR10" s="45">
        <v>485</v>
      </c>
      <c r="AHS10" s="45">
        <v>484</v>
      </c>
      <c r="AHT10" s="45">
        <v>490</v>
      </c>
      <c r="AHU10" s="45">
        <v>490</v>
      </c>
      <c r="AHV10" s="45">
        <v>498</v>
      </c>
      <c r="AHW10" s="45">
        <v>503</v>
      </c>
      <c r="AHX10" s="45">
        <v>494</v>
      </c>
      <c r="AHY10" s="45">
        <v>491</v>
      </c>
      <c r="AHZ10" s="45">
        <v>483</v>
      </c>
      <c r="AIA10" s="45">
        <v>489</v>
      </c>
      <c r="AIB10" s="45">
        <v>490</v>
      </c>
      <c r="AIC10" s="45">
        <v>499</v>
      </c>
      <c r="AID10" s="45">
        <v>497</v>
      </c>
      <c r="AIE10" s="45">
        <v>497</v>
      </c>
      <c r="AIF10" s="45">
        <v>498</v>
      </c>
      <c r="AIG10" s="45">
        <v>491</v>
      </c>
      <c r="AIH10" s="45">
        <v>491</v>
      </c>
      <c r="AII10" s="45">
        <v>484</v>
      </c>
      <c r="AIJ10" s="45">
        <v>476</v>
      </c>
      <c r="AIK10" s="45">
        <v>470</v>
      </c>
      <c r="AIL10" s="45">
        <v>467</v>
      </c>
      <c r="AIM10" s="45">
        <v>474</v>
      </c>
      <c r="AIN10" s="45">
        <v>471</v>
      </c>
      <c r="AIO10" s="45">
        <v>467</v>
      </c>
      <c r="AIP10" s="45">
        <v>467</v>
      </c>
      <c r="AIQ10" s="45">
        <v>469</v>
      </c>
      <c r="AIR10" s="45">
        <v>465</v>
      </c>
      <c r="AIS10" s="45">
        <v>471</v>
      </c>
      <c r="AIT10" s="45">
        <v>467</v>
      </c>
      <c r="AIU10" s="45">
        <v>466</v>
      </c>
      <c r="AIV10" s="45">
        <v>467</v>
      </c>
      <c r="AIW10" s="45">
        <v>464</v>
      </c>
      <c r="AIX10" s="45">
        <v>456</v>
      </c>
      <c r="AIY10" s="45">
        <v>455</v>
      </c>
      <c r="AIZ10" s="45">
        <v>460</v>
      </c>
      <c r="AJA10" s="45">
        <v>465</v>
      </c>
      <c r="AJB10" s="45">
        <v>469</v>
      </c>
      <c r="AJC10" s="45">
        <v>469</v>
      </c>
      <c r="AJD10" s="45">
        <v>469</v>
      </c>
      <c r="AJE10" s="45">
        <v>472</v>
      </c>
      <c r="AJF10" s="45">
        <v>473</v>
      </c>
      <c r="AJG10" s="45">
        <v>478</v>
      </c>
      <c r="AJH10" s="45">
        <v>485</v>
      </c>
      <c r="AJI10" s="45">
        <v>504</v>
      </c>
      <c r="AJJ10" s="45">
        <v>514</v>
      </c>
      <c r="AJK10" s="45">
        <v>502</v>
      </c>
      <c r="AJL10" s="45">
        <v>505</v>
      </c>
      <c r="AJM10" s="45">
        <v>497</v>
      </c>
      <c r="AJN10" s="45">
        <v>496</v>
      </c>
      <c r="AJO10" s="45">
        <v>499</v>
      </c>
      <c r="AJP10" s="45">
        <v>496</v>
      </c>
      <c r="AJQ10" s="45">
        <v>497</v>
      </c>
      <c r="AJR10" s="45">
        <v>500</v>
      </c>
      <c r="AJS10" s="45">
        <v>502</v>
      </c>
      <c r="AJT10" s="45">
        <v>497</v>
      </c>
      <c r="AJU10" s="45">
        <v>495</v>
      </c>
      <c r="AJV10" s="45">
        <v>501</v>
      </c>
      <c r="AJW10" s="45">
        <v>512</v>
      </c>
      <c r="AJX10" s="45">
        <v>514</v>
      </c>
      <c r="AJY10" s="45">
        <v>514</v>
      </c>
      <c r="AJZ10" s="45">
        <v>520</v>
      </c>
      <c r="AKA10" s="45">
        <v>517</v>
      </c>
      <c r="AKB10" s="45">
        <v>514</v>
      </c>
      <c r="AKC10" s="45">
        <v>511</v>
      </c>
      <c r="AKD10" s="45">
        <v>517</v>
      </c>
      <c r="AKE10" s="45">
        <v>518</v>
      </c>
      <c r="AKF10" s="45">
        <v>511</v>
      </c>
      <c r="AKG10" s="45">
        <v>503</v>
      </c>
      <c r="AKH10" s="45">
        <v>496</v>
      </c>
      <c r="AKI10" s="45">
        <v>496</v>
      </c>
      <c r="AKJ10" s="45">
        <v>496</v>
      </c>
      <c r="AKK10" s="45">
        <v>490</v>
      </c>
      <c r="AKL10" s="45">
        <v>485</v>
      </c>
      <c r="AKM10" s="45">
        <v>479</v>
      </c>
      <c r="AKN10" s="45">
        <v>481</v>
      </c>
      <c r="AKO10" s="45">
        <v>480</v>
      </c>
      <c r="AKP10" s="45">
        <v>478</v>
      </c>
      <c r="AKQ10" s="45">
        <v>470</v>
      </c>
      <c r="AKR10" s="45">
        <v>474</v>
      </c>
      <c r="AKS10" s="45">
        <v>474</v>
      </c>
      <c r="AKT10" s="45">
        <v>475</v>
      </c>
      <c r="AKU10" s="45">
        <v>470</v>
      </c>
      <c r="AKV10" s="45">
        <v>479</v>
      </c>
      <c r="AKW10" s="45">
        <v>482</v>
      </c>
      <c r="AKX10" s="45">
        <v>482</v>
      </c>
      <c r="AKY10" s="45">
        <v>480</v>
      </c>
      <c r="AKZ10" s="45">
        <v>485</v>
      </c>
      <c r="ALA10" s="45">
        <v>492</v>
      </c>
      <c r="ALB10" s="45">
        <v>486</v>
      </c>
      <c r="ALC10" s="45">
        <v>483</v>
      </c>
      <c r="ALD10" s="45">
        <v>481</v>
      </c>
      <c r="ALE10" s="45">
        <v>481</v>
      </c>
      <c r="ALF10" s="45">
        <v>491</v>
      </c>
      <c r="ALG10" s="45">
        <v>493</v>
      </c>
      <c r="ALH10" s="45">
        <v>498</v>
      </c>
      <c r="ALI10" s="45">
        <v>500</v>
      </c>
      <c r="ALJ10" s="45">
        <v>510</v>
      </c>
      <c r="ALK10" s="45">
        <v>506</v>
      </c>
      <c r="ALL10" s="45">
        <v>510</v>
      </c>
      <c r="ALM10" s="45">
        <v>518</v>
      </c>
      <c r="ALN10" s="45">
        <v>518</v>
      </c>
      <c r="ALO10" s="45">
        <v>512</v>
      </c>
      <c r="ALP10" s="45">
        <v>509</v>
      </c>
      <c r="ALQ10" s="45">
        <v>499</v>
      </c>
      <c r="ALR10" s="45">
        <v>499</v>
      </c>
      <c r="ALS10" s="45">
        <v>498</v>
      </c>
      <c r="ALT10" s="45">
        <v>495</v>
      </c>
      <c r="ALU10" s="45">
        <v>501</v>
      </c>
      <c r="ALV10" s="45">
        <v>508</v>
      </c>
      <c r="ALW10" s="45">
        <v>508</v>
      </c>
      <c r="ALX10" s="45">
        <v>522</v>
      </c>
      <c r="ALY10" s="45">
        <v>526</v>
      </c>
      <c r="ALZ10" s="45">
        <v>531</v>
      </c>
      <c r="AMA10" s="45">
        <v>531</v>
      </c>
      <c r="AMB10" s="45">
        <v>539</v>
      </c>
      <c r="AMC10" s="45">
        <v>553</v>
      </c>
      <c r="AMD10" s="45">
        <v>549</v>
      </c>
      <c r="AME10" s="45">
        <v>549</v>
      </c>
      <c r="AMF10" s="45">
        <v>550</v>
      </c>
      <c r="AMG10" s="45">
        <v>551</v>
      </c>
      <c r="AMH10" s="45">
        <v>557</v>
      </c>
      <c r="AMI10" s="45">
        <v>547</v>
      </c>
      <c r="AMJ10" s="45">
        <v>544</v>
      </c>
      <c r="AMK10" s="45">
        <v>544</v>
      </c>
      <c r="AML10" s="45">
        <v>534</v>
      </c>
      <c r="AMM10" s="45">
        <v>548</v>
      </c>
      <c r="AMN10" s="45">
        <v>548</v>
      </c>
      <c r="AMO10" s="45">
        <v>550</v>
      </c>
      <c r="AMP10" s="45">
        <v>547</v>
      </c>
      <c r="AMQ10" s="45">
        <v>549</v>
      </c>
      <c r="AMR10" s="45">
        <v>544</v>
      </c>
      <c r="AMS10" s="45">
        <v>531</v>
      </c>
      <c r="AMT10" s="45">
        <v>530</v>
      </c>
      <c r="AMU10" s="45">
        <v>534</v>
      </c>
      <c r="AMV10" s="45">
        <v>535</v>
      </c>
      <c r="AMW10" s="45">
        <v>540</v>
      </c>
      <c r="AMX10" s="45">
        <v>549</v>
      </c>
      <c r="AMY10" s="45">
        <v>552</v>
      </c>
      <c r="AMZ10" s="45">
        <v>558</v>
      </c>
      <c r="ANA10" s="45">
        <v>563</v>
      </c>
      <c r="ANB10" s="45">
        <v>563</v>
      </c>
      <c r="ANC10" s="45">
        <v>560</v>
      </c>
      <c r="AND10" s="45">
        <v>564</v>
      </c>
      <c r="ANE10" s="45">
        <v>563</v>
      </c>
      <c r="ANF10" s="45">
        <v>568</v>
      </c>
      <c r="ANG10" s="45">
        <v>568</v>
      </c>
      <c r="ANH10" s="45">
        <v>565</v>
      </c>
      <c r="ANI10" s="45">
        <v>567</v>
      </c>
      <c r="ANJ10" s="45">
        <v>546</v>
      </c>
      <c r="ANK10" s="45">
        <v>532</v>
      </c>
      <c r="ANL10" s="45">
        <v>531</v>
      </c>
      <c r="ANM10" s="45">
        <v>524</v>
      </c>
      <c r="ANN10" s="45">
        <v>527</v>
      </c>
      <c r="ANO10" s="45">
        <v>528</v>
      </c>
      <c r="ANP10" s="45">
        <v>523</v>
      </c>
      <c r="ANQ10" s="45">
        <v>520</v>
      </c>
      <c r="ANR10" s="45">
        <v>517</v>
      </c>
      <c r="ANS10" s="45">
        <v>515</v>
      </c>
      <c r="ANT10" s="45">
        <v>503</v>
      </c>
      <c r="ANU10" s="45">
        <v>503</v>
      </c>
      <c r="ANV10" s="45">
        <v>508</v>
      </c>
      <c r="ANW10" s="45">
        <v>495</v>
      </c>
      <c r="ANX10" s="45">
        <v>496</v>
      </c>
      <c r="ANY10" s="45">
        <v>490</v>
      </c>
      <c r="ANZ10" s="45">
        <v>490</v>
      </c>
      <c r="AOA10" s="45">
        <v>498</v>
      </c>
      <c r="AOB10" s="45">
        <v>503</v>
      </c>
      <c r="AOC10" s="45">
        <v>498</v>
      </c>
      <c r="AOD10" s="45">
        <v>487</v>
      </c>
      <c r="AOE10" s="45">
        <v>483</v>
      </c>
      <c r="AOF10" s="45">
        <v>477</v>
      </c>
      <c r="AOG10" s="45">
        <v>482</v>
      </c>
      <c r="AOH10" s="45">
        <v>492</v>
      </c>
      <c r="AOI10" s="45">
        <v>496</v>
      </c>
      <c r="AOJ10" s="45">
        <v>498</v>
      </c>
      <c r="AOK10" s="45">
        <v>492</v>
      </c>
      <c r="AOL10" s="45">
        <v>489</v>
      </c>
      <c r="AOM10" s="45">
        <v>491</v>
      </c>
      <c r="AON10" s="45">
        <v>500</v>
      </c>
      <c r="AOO10" s="45">
        <v>500</v>
      </c>
      <c r="AOP10" s="45">
        <v>502</v>
      </c>
      <c r="AOQ10" s="45">
        <v>503</v>
      </c>
      <c r="AOR10" s="45">
        <v>502</v>
      </c>
      <c r="AOS10" s="45">
        <v>499</v>
      </c>
      <c r="AOT10" s="45">
        <v>498</v>
      </c>
      <c r="AOU10" s="45">
        <v>497</v>
      </c>
      <c r="AOV10" s="45">
        <v>491</v>
      </c>
      <c r="AOW10" s="45">
        <v>484</v>
      </c>
      <c r="AOX10" s="45">
        <v>485</v>
      </c>
      <c r="AOY10" s="45">
        <v>490</v>
      </c>
      <c r="AOZ10" s="45">
        <v>493</v>
      </c>
      <c r="APA10" s="45">
        <v>492</v>
      </c>
      <c r="APB10" s="45">
        <v>500</v>
      </c>
      <c r="APC10" s="45">
        <v>499</v>
      </c>
      <c r="APD10" s="45">
        <v>489</v>
      </c>
      <c r="APE10" s="45">
        <v>489</v>
      </c>
      <c r="APF10" s="45">
        <v>490</v>
      </c>
      <c r="APG10" s="45">
        <v>485</v>
      </c>
      <c r="APH10" s="45">
        <v>484</v>
      </c>
      <c r="API10" s="45">
        <v>481</v>
      </c>
      <c r="APJ10" s="45">
        <v>479</v>
      </c>
      <c r="APK10" s="45">
        <v>483</v>
      </c>
      <c r="APL10" s="45">
        <v>478</v>
      </c>
      <c r="APM10" s="45">
        <v>488</v>
      </c>
      <c r="APN10" s="45">
        <v>491</v>
      </c>
      <c r="APO10" s="45">
        <v>489</v>
      </c>
      <c r="APP10" s="45">
        <v>492</v>
      </c>
      <c r="APQ10" s="45">
        <v>492</v>
      </c>
      <c r="APR10" s="45">
        <v>488</v>
      </c>
      <c r="APS10" s="45">
        <v>481</v>
      </c>
      <c r="APT10" s="45">
        <v>485</v>
      </c>
      <c r="APU10" s="45">
        <v>480</v>
      </c>
      <c r="APV10" s="45">
        <v>482</v>
      </c>
      <c r="APW10" s="45">
        <v>483</v>
      </c>
      <c r="APX10" s="45">
        <v>485</v>
      </c>
      <c r="APY10" s="45">
        <v>484</v>
      </c>
      <c r="APZ10" s="45">
        <v>487</v>
      </c>
      <c r="AQA10" s="45">
        <v>484</v>
      </c>
      <c r="AQB10" s="45">
        <v>482</v>
      </c>
      <c r="AQC10" s="45">
        <v>485</v>
      </c>
      <c r="AQD10" s="45">
        <v>480</v>
      </c>
      <c r="AQE10" s="45">
        <v>483</v>
      </c>
      <c r="AQF10" s="45">
        <v>487</v>
      </c>
      <c r="AQG10" s="45">
        <v>487</v>
      </c>
      <c r="AQH10" s="45">
        <v>484</v>
      </c>
      <c r="AQI10" s="45">
        <v>484</v>
      </c>
      <c r="AQJ10" s="45">
        <v>495</v>
      </c>
      <c r="AQK10" s="45">
        <v>495</v>
      </c>
      <c r="AQL10" s="45">
        <v>495</v>
      </c>
      <c r="AQM10" s="45">
        <v>492</v>
      </c>
      <c r="AQN10" s="45">
        <v>495</v>
      </c>
      <c r="AQO10" s="45">
        <v>495</v>
      </c>
      <c r="AQP10" s="45">
        <v>498</v>
      </c>
      <c r="AQQ10" s="45">
        <v>493</v>
      </c>
      <c r="AQR10" s="45">
        <v>494</v>
      </c>
      <c r="AQS10" s="45">
        <v>501</v>
      </c>
      <c r="AQT10" s="45">
        <v>496</v>
      </c>
      <c r="AQU10" s="45">
        <v>502</v>
      </c>
      <c r="AQV10" s="45">
        <v>501</v>
      </c>
      <c r="AQW10" s="45">
        <v>510</v>
      </c>
      <c r="AQX10" s="45">
        <v>505</v>
      </c>
      <c r="AQY10" s="45">
        <v>504</v>
      </c>
      <c r="AQZ10" s="45">
        <v>504</v>
      </c>
      <c r="ARA10" s="45">
        <v>509</v>
      </c>
      <c r="ARB10" s="45">
        <v>506</v>
      </c>
      <c r="ARC10" s="45">
        <v>498</v>
      </c>
      <c r="ARD10" s="45">
        <v>502</v>
      </c>
      <c r="ARE10" s="45">
        <v>512</v>
      </c>
      <c r="ARF10" s="45">
        <v>509</v>
      </c>
      <c r="ARG10" s="45">
        <v>509</v>
      </c>
      <c r="ARH10" s="45">
        <v>514</v>
      </c>
      <c r="ARI10" s="45">
        <v>515</v>
      </c>
      <c r="ARJ10" s="45">
        <v>517</v>
      </c>
      <c r="ARK10" s="45">
        <v>527</v>
      </c>
      <c r="ARL10" s="45">
        <v>533</v>
      </c>
      <c r="ARM10" s="45">
        <v>519</v>
      </c>
      <c r="ARN10" s="45">
        <v>515</v>
      </c>
      <c r="ARO10" s="45">
        <v>516</v>
      </c>
      <c r="ARP10" s="45">
        <v>519</v>
      </c>
      <c r="ARQ10" s="45">
        <v>509</v>
      </c>
      <c r="ARR10" s="45">
        <v>505</v>
      </c>
      <c r="ARS10" s="45">
        <v>503</v>
      </c>
      <c r="ART10" s="45">
        <v>506</v>
      </c>
      <c r="ARU10" s="45">
        <v>509</v>
      </c>
      <c r="ARV10" s="45">
        <v>511</v>
      </c>
      <c r="ARW10" s="45">
        <v>504</v>
      </c>
      <c r="ARX10" s="45">
        <v>503</v>
      </c>
      <c r="ARY10" s="45">
        <v>497</v>
      </c>
      <c r="ARZ10" s="45">
        <v>497</v>
      </c>
      <c r="ASA10" s="45">
        <v>505</v>
      </c>
      <c r="ASB10" s="45">
        <v>511</v>
      </c>
      <c r="ASC10" s="45">
        <v>508</v>
      </c>
      <c r="ASD10" s="45">
        <v>510</v>
      </c>
      <c r="ASE10" s="45">
        <v>517</v>
      </c>
      <c r="ASF10" s="45">
        <v>509</v>
      </c>
      <c r="ASG10" s="45">
        <v>511</v>
      </c>
      <c r="ASH10" s="45">
        <v>509</v>
      </c>
      <c r="ASI10" s="45">
        <v>509</v>
      </c>
      <c r="ASJ10" s="45">
        <v>503</v>
      </c>
      <c r="ASK10" s="45">
        <v>510</v>
      </c>
      <c r="ASL10" s="45">
        <v>510</v>
      </c>
      <c r="ASM10" s="45">
        <v>512</v>
      </c>
      <c r="ASN10" s="45">
        <v>512</v>
      </c>
      <c r="ASO10" s="45">
        <v>509</v>
      </c>
      <c r="ASP10" s="45">
        <v>508</v>
      </c>
      <c r="ASQ10" s="45">
        <v>509</v>
      </c>
      <c r="ASR10" s="45">
        <v>515</v>
      </c>
      <c r="ASS10" s="45">
        <v>519</v>
      </c>
      <c r="AST10" s="45">
        <v>517</v>
      </c>
      <c r="ASU10" s="45">
        <v>514</v>
      </c>
      <c r="ASV10" s="45">
        <v>512</v>
      </c>
      <c r="ASW10" s="45">
        <v>513</v>
      </c>
      <c r="ASX10" s="45">
        <v>511</v>
      </c>
      <c r="ASY10" s="45">
        <v>509</v>
      </c>
      <c r="ASZ10" s="45">
        <v>507</v>
      </c>
      <c r="ATA10" s="45">
        <v>510</v>
      </c>
      <c r="ATB10" s="45">
        <v>467</v>
      </c>
      <c r="ATC10" s="45">
        <v>479</v>
      </c>
      <c r="ATD10" s="45">
        <v>482</v>
      </c>
      <c r="ATE10" s="45">
        <v>501</v>
      </c>
      <c r="ATF10" s="45">
        <v>498</v>
      </c>
      <c r="ATG10" s="45">
        <v>493</v>
      </c>
      <c r="ATH10" s="45">
        <v>487</v>
      </c>
      <c r="ATI10" s="45">
        <v>480</v>
      </c>
      <c r="ATJ10" s="45">
        <v>531</v>
      </c>
      <c r="ATK10" s="45">
        <v>540</v>
      </c>
      <c r="ATL10" s="45">
        <v>554</v>
      </c>
      <c r="ATM10" s="45">
        <v>551</v>
      </c>
      <c r="ATN10" s="45">
        <v>543</v>
      </c>
      <c r="ATO10" s="45">
        <v>550</v>
      </c>
      <c r="ATP10" s="45">
        <v>553</v>
      </c>
      <c r="ATQ10" s="45">
        <v>546</v>
      </c>
      <c r="ATR10" s="45">
        <v>542</v>
      </c>
      <c r="ATS10" s="45">
        <v>549</v>
      </c>
      <c r="ATT10" s="45">
        <v>548</v>
      </c>
      <c r="ATU10" s="45">
        <v>557</v>
      </c>
      <c r="ATV10" s="45">
        <v>558</v>
      </c>
      <c r="ATW10" s="45">
        <v>557</v>
      </c>
      <c r="ATX10" s="45">
        <v>513</v>
      </c>
      <c r="ATY10" s="45">
        <v>513</v>
      </c>
      <c r="ATZ10" s="45">
        <v>511</v>
      </c>
      <c r="AUA10" s="45">
        <v>504</v>
      </c>
      <c r="AUB10" s="45">
        <v>494</v>
      </c>
      <c r="AUC10" s="45">
        <v>493</v>
      </c>
      <c r="AUD10" s="45">
        <v>491</v>
      </c>
      <c r="AUE10" s="45">
        <v>492</v>
      </c>
      <c r="AUF10" s="45">
        <v>488</v>
      </c>
      <c r="AUG10" s="45">
        <v>485</v>
      </c>
      <c r="AUH10" s="45">
        <v>490</v>
      </c>
      <c r="AUI10" s="45">
        <v>495</v>
      </c>
      <c r="AUJ10" s="45">
        <v>493</v>
      </c>
      <c r="AUK10" s="45">
        <v>489</v>
      </c>
      <c r="AUL10" s="45">
        <v>489</v>
      </c>
      <c r="AUM10" s="45">
        <v>488</v>
      </c>
      <c r="AUN10" s="45">
        <v>492</v>
      </c>
      <c r="AUO10" s="45">
        <v>505</v>
      </c>
      <c r="AUP10" s="45">
        <v>507</v>
      </c>
      <c r="AUQ10" s="45">
        <v>507</v>
      </c>
      <c r="AUR10" s="45">
        <v>509</v>
      </c>
      <c r="AUS10" s="45">
        <v>465</v>
      </c>
      <c r="AUT10" s="45">
        <v>470</v>
      </c>
      <c r="AUU10" s="45">
        <v>477</v>
      </c>
      <c r="AUV10" s="45">
        <v>479</v>
      </c>
      <c r="AUW10" s="45">
        <v>475</v>
      </c>
      <c r="AUX10" s="45">
        <v>468</v>
      </c>
      <c r="AUY10" s="45">
        <v>475</v>
      </c>
      <c r="AUZ10" s="45">
        <v>470</v>
      </c>
      <c r="AVA10" s="45">
        <v>459</v>
      </c>
      <c r="AVB10" s="45">
        <v>453</v>
      </c>
      <c r="AVC10" s="45">
        <v>453</v>
      </c>
      <c r="AVD10" s="45">
        <v>454</v>
      </c>
      <c r="AVE10" s="45">
        <v>458</v>
      </c>
      <c r="AVF10" s="45">
        <v>457</v>
      </c>
      <c r="AVG10" s="45">
        <v>457</v>
      </c>
      <c r="AVH10" s="45">
        <v>456</v>
      </c>
      <c r="AVI10" s="45">
        <v>458</v>
      </c>
      <c r="AVJ10" s="45">
        <v>458</v>
      </c>
      <c r="AVK10" s="45">
        <v>456</v>
      </c>
      <c r="AVL10" s="45">
        <v>454</v>
      </c>
      <c r="AVM10" s="45">
        <v>455</v>
      </c>
      <c r="AVN10" s="45">
        <v>453</v>
      </c>
      <c r="AVO10" s="45">
        <v>461</v>
      </c>
      <c r="AVP10" s="45">
        <v>424</v>
      </c>
      <c r="AVQ10" s="45">
        <v>419</v>
      </c>
      <c r="AVR10" s="45">
        <v>416</v>
      </c>
      <c r="AVS10" s="45">
        <v>416</v>
      </c>
      <c r="AVT10" s="45">
        <v>420</v>
      </c>
      <c r="AVU10" s="45">
        <v>416</v>
      </c>
      <c r="AVV10" s="45">
        <v>417</v>
      </c>
      <c r="AVW10" s="45">
        <v>417</v>
      </c>
      <c r="AVX10" s="45">
        <v>424</v>
      </c>
      <c r="AVY10" s="45">
        <v>427</v>
      </c>
      <c r="AVZ10" s="45">
        <v>428</v>
      </c>
      <c r="AWA10" s="45">
        <v>428</v>
      </c>
      <c r="AWB10" s="45">
        <v>438</v>
      </c>
      <c r="AWC10" s="45">
        <v>445</v>
      </c>
      <c r="AWD10" s="45">
        <v>448</v>
      </c>
      <c r="AWE10" s="45">
        <v>443</v>
      </c>
      <c r="AWF10" s="45">
        <v>438</v>
      </c>
      <c r="AWG10" s="45">
        <v>437</v>
      </c>
      <c r="AWH10" s="45">
        <v>435</v>
      </c>
      <c r="AWI10" s="45">
        <v>435</v>
      </c>
      <c r="AWJ10" s="45">
        <v>435</v>
      </c>
      <c r="AWK10" s="45">
        <v>394</v>
      </c>
      <c r="AWL10" s="45">
        <v>398</v>
      </c>
      <c r="AWM10" s="45">
        <v>409</v>
      </c>
      <c r="AWN10" s="45">
        <v>400</v>
      </c>
      <c r="AWO10" s="45">
        <v>397</v>
      </c>
      <c r="AWP10" s="45">
        <v>388</v>
      </c>
      <c r="AWQ10" s="45">
        <v>384</v>
      </c>
      <c r="AWR10" s="45">
        <v>380</v>
      </c>
      <c r="AWS10" s="45">
        <v>381</v>
      </c>
      <c r="AWT10" s="45">
        <v>369</v>
      </c>
      <c r="AWU10" s="45">
        <v>371</v>
      </c>
      <c r="AWV10" s="45">
        <v>363</v>
      </c>
      <c r="AWW10" s="45">
        <v>356</v>
      </c>
      <c r="AWX10" s="45">
        <v>350</v>
      </c>
      <c r="AWY10" s="45">
        <v>355</v>
      </c>
      <c r="AWZ10" s="45">
        <v>354</v>
      </c>
      <c r="AXA10" s="45">
        <v>350</v>
      </c>
      <c r="AXB10" s="45">
        <v>352</v>
      </c>
      <c r="AXC10" s="45">
        <v>352</v>
      </c>
      <c r="AXD10" s="45">
        <v>350</v>
      </c>
      <c r="AXE10" s="45">
        <v>349</v>
      </c>
      <c r="AXF10" s="45">
        <v>349</v>
      </c>
      <c r="AXG10" s="45">
        <v>346</v>
      </c>
      <c r="AXH10" s="45">
        <v>346</v>
      </c>
      <c r="AXI10" s="45">
        <v>350</v>
      </c>
      <c r="AXJ10" s="45">
        <v>358</v>
      </c>
      <c r="AXK10" s="45">
        <v>354</v>
      </c>
      <c r="AXL10" s="45">
        <v>353</v>
      </c>
      <c r="AXM10" s="45">
        <v>349</v>
      </c>
      <c r="AXN10" s="45">
        <v>351</v>
      </c>
      <c r="AXO10" s="45">
        <v>353</v>
      </c>
      <c r="AXP10" s="45">
        <v>352</v>
      </c>
      <c r="AXQ10" s="45">
        <v>356</v>
      </c>
      <c r="AXR10" s="45">
        <v>355</v>
      </c>
      <c r="AXS10" s="45">
        <v>350</v>
      </c>
      <c r="AXT10" s="45">
        <v>349</v>
      </c>
      <c r="AXU10" s="45">
        <v>349</v>
      </c>
      <c r="AXV10" s="45">
        <v>356</v>
      </c>
      <c r="AXW10" s="45">
        <v>356</v>
      </c>
      <c r="AXX10" s="45">
        <v>362</v>
      </c>
      <c r="AXY10" s="45">
        <v>369</v>
      </c>
      <c r="AXZ10" s="45">
        <v>381</v>
      </c>
      <c r="AYA10" s="45">
        <v>372</v>
      </c>
      <c r="AYB10" s="45">
        <v>370</v>
      </c>
      <c r="AYC10" s="45">
        <v>371</v>
      </c>
      <c r="AYD10" s="45">
        <v>372</v>
      </c>
      <c r="AYE10" s="45">
        <v>371</v>
      </c>
      <c r="AYF10" s="45">
        <v>365</v>
      </c>
      <c r="AYG10" s="45">
        <v>359</v>
      </c>
      <c r="AYH10" s="45">
        <v>358</v>
      </c>
      <c r="AYI10" s="45">
        <v>363</v>
      </c>
      <c r="AYJ10" s="45">
        <v>366</v>
      </c>
      <c r="AYK10" s="45">
        <v>364</v>
      </c>
      <c r="AYL10" s="45">
        <v>357</v>
      </c>
      <c r="AYM10" s="45">
        <v>361</v>
      </c>
      <c r="AYN10" s="45">
        <v>359</v>
      </c>
      <c r="AYO10" s="45">
        <v>359</v>
      </c>
      <c r="AYP10" s="45">
        <v>362</v>
      </c>
      <c r="AYQ10" s="45">
        <v>357</v>
      </c>
      <c r="AYR10" s="45">
        <v>362</v>
      </c>
      <c r="AYS10" s="45">
        <v>365</v>
      </c>
      <c r="AYT10" s="45">
        <v>376</v>
      </c>
      <c r="AYU10" s="45">
        <v>385</v>
      </c>
      <c r="AYV10" s="45">
        <v>389</v>
      </c>
      <c r="AYW10" s="45">
        <v>403</v>
      </c>
      <c r="AYX10" s="45">
        <v>428</v>
      </c>
      <c r="AYY10" s="45">
        <v>423</v>
      </c>
      <c r="AYZ10" s="45">
        <v>418</v>
      </c>
      <c r="AZA10" s="45">
        <v>407</v>
      </c>
      <c r="AZB10" s="45">
        <v>430</v>
      </c>
      <c r="AZC10" s="45">
        <v>460</v>
      </c>
      <c r="AZD10" s="45">
        <v>547</v>
      </c>
      <c r="AZE10" s="45">
        <v>534</v>
      </c>
      <c r="AZF10" s="45">
        <v>564</v>
      </c>
      <c r="AZG10" s="45">
        <v>628</v>
      </c>
      <c r="AZH10" s="45">
        <v>596</v>
      </c>
      <c r="AZI10" s="45">
        <v>679</v>
      </c>
      <c r="AZJ10" s="45">
        <v>664</v>
      </c>
      <c r="AZK10" s="45">
        <v>760</v>
      </c>
      <c r="AZL10" s="45">
        <v>798</v>
      </c>
      <c r="AZM10" s="45">
        <v>770</v>
      </c>
      <c r="AZN10" s="45">
        <v>827</v>
      </c>
      <c r="AZO10" s="45">
        <v>782</v>
      </c>
      <c r="AZP10" s="45">
        <v>706</v>
      </c>
      <c r="AZQ10" s="45">
        <v>666</v>
      </c>
      <c r="AZR10" s="45">
        <v>714</v>
      </c>
      <c r="AZS10" s="45">
        <v>723</v>
      </c>
      <c r="AZT10" s="45">
        <v>703</v>
      </c>
      <c r="AZU10" s="45">
        <v>743</v>
      </c>
      <c r="AZV10" s="45">
        <v>741</v>
      </c>
      <c r="AZW10" s="45">
        <v>742</v>
      </c>
      <c r="AZX10" s="45">
        <v>744</v>
      </c>
      <c r="AZY10" s="45">
        <v>733</v>
      </c>
      <c r="AZZ10" s="45">
        <v>736</v>
      </c>
      <c r="BAA10" t="s">
        <v>2012</v>
      </c>
      <c r="BAB10" s="45">
        <v>699</v>
      </c>
      <c r="BAC10" s="45">
        <v>683</v>
      </c>
      <c r="BAD10" s="45">
        <v>680</v>
      </c>
      <c r="BAE10" s="45">
        <v>717</v>
      </c>
      <c r="BAF10" s="45">
        <v>727</v>
      </c>
      <c r="BAG10" s="45">
        <v>712</v>
      </c>
      <c r="BAH10" s="45">
        <v>726</v>
      </c>
      <c r="BAI10" s="45">
        <v>746</v>
      </c>
      <c r="BAJ10" s="45">
        <v>748</v>
      </c>
      <c r="BAK10" s="45">
        <v>759</v>
      </c>
      <c r="BAL10" s="45">
        <v>771</v>
      </c>
      <c r="BAM10" s="45">
        <v>777</v>
      </c>
      <c r="BAN10" s="45">
        <v>773</v>
      </c>
      <c r="BAO10" s="45">
        <v>744</v>
      </c>
      <c r="BAP10" s="45">
        <v>702</v>
      </c>
      <c r="BAQ10" t="s">
        <v>2012</v>
      </c>
      <c r="BAR10" s="45">
        <v>699</v>
      </c>
      <c r="BAS10" s="45">
        <v>680</v>
      </c>
      <c r="BAT10" s="45">
        <v>681</v>
      </c>
      <c r="BAU10" s="45">
        <v>677</v>
      </c>
      <c r="BAV10" s="45">
        <v>660</v>
      </c>
      <c r="BAW10" s="45">
        <v>649</v>
      </c>
      <c r="BAX10" s="45">
        <v>648</v>
      </c>
      <c r="BAY10" s="45">
        <v>668</v>
      </c>
      <c r="BAZ10" s="45">
        <v>678</v>
      </c>
      <c r="BBA10" s="45">
        <v>663</v>
      </c>
      <c r="BBB10" s="45">
        <v>630</v>
      </c>
      <c r="BBC10" s="45">
        <v>631</v>
      </c>
      <c r="BBD10" s="45">
        <v>616</v>
      </c>
      <c r="BBE10" s="45">
        <v>601</v>
      </c>
      <c r="BBF10" s="45">
        <v>608</v>
      </c>
      <c r="BBG10" s="45">
        <v>608</v>
      </c>
      <c r="BBH10" s="45">
        <v>585</v>
      </c>
      <c r="BBI10" s="45">
        <v>590</v>
      </c>
      <c r="BBJ10" s="45">
        <v>587</v>
      </c>
      <c r="BBK10" s="45">
        <v>581</v>
      </c>
      <c r="BBL10" s="45">
        <v>573</v>
      </c>
      <c r="BBM10" s="45">
        <v>562</v>
      </c>
      <c r="BBN10" s="45">
        <v>539</v>
      </c>
      <c r="BBO10" s="45">
        <v>541</v>
      </c>
      <c r="BBP10" s="45">
        <v>525</v>
      </c>
      <c r="BBQ10" s="45">
        <v>515</v>
      </c>
      <c r="BBR10" s="45">
        <v>526</v>
      </c>
      <c r="BBS10" s="45">
        <v>536</v>
      </c>
      <c r="BBT10" s="45">
        <v>562</v>
      </c>
      <c r="BBU10" s="45">
        <v>556</v>
      </c>
      <c r="BBV10" s="45">
        <v>560</v>
      </c>
      <c r="BBW10" s="45">
        <v>538</v>
      </c>
      <c r="BBX10" s="45">
        <v>545</v>
      </c>
      <c r="BBY10" s="45">
        <v>550</v>
      </c>
      <c r="BBZ10" s="45">
        <v>546</v>
      </c>
      <c r="BCA10" s="45">
        <v>548</v>
      </c>
      <c r="BCB10" s="45">
        <v>544</v>
      </c>
      <c r="BCC10" s="45">
        <v>553</v>
      </c>
      <c r="BCD10" s="45">
        <v>554</v>
      </c>
      <c r="BCE10" s="45">
        <v>561</v>
      </c>
      <c r="BCF10" s="45">
        <v>561</v>
      </c>
      <c r="BCG10" s="45">
        <v>552</v>
      </c>
      <c r="BCH10" s="45">
        <v>543</v>
      </c>
      <c r="BCI10" s="45">
        <v>537</v>
      </c>
      <c r="BCJ10" s="45">
        <v>537</v>
      </c>
      <c r="BCK10" s="45">
        <v>522</v>
      </c>
      <c r="BCL10" s="45">
        <v>527</v>
      </c>
      <c r="BCM10" s="45">
        <v>524</v>
      </c>
      <c r="BCN10" s="45">
        <v>536</v>
      </c>
      <c r="BCO10" s="45">
        <v>534</v>
      </c>
      <c r="BCP10" s="45">
        <v>529</v>
      </c>
      <c r="BCQ10" s="45">
        <v>538</v>
      </c>
      <c r="BCR10" s="45">
        <v>528</v>
      </c>
      <c r="BCS10" s="45">
        <v>528</v>
      </c>
      <c r="BCT10" s="45">
        <v>521</v>
      </c>
      <c r="BCU10" s="45">
        <v>514</v>
      </c>
      <c r="BCV10" s="45">
        <v>506</v>
      </c>
      <c r="BCW10" s="45">
        <v>501</v>
      </c>
      <c r="BCX10" s="45">
        <v>508</v>
      </c>
      <c r="BCY10" s="45">
        <v>511</v>
      </c>
      <c r="BCZ10" s="45">
        <v>507</v>
      </c>
      <c r="BDA10" s="45">
        <v>510</v>
      </c>
      <c r="BDB10" s="45">
        <v>503</v>
      </c>
      <c r="BDC10" s="45">
        <v>508</v>
      </c>
      <c r="BDD10" s="45">
        <v>500</v>
      </c>
      <c r="BDE10" s="45">
        <v>495</v>
      </c>
      <c r="BDF10" s="45">
        <v>491</v>
      </c>
      <c r="BDG10" s="45">
        <v>481</v>
      </c>
      <c r="BDH10" s="45">
        <v>477</v>
      </c>
      <c r="BDI10" s="45">
        <v>476</v>
      </c>
      <c r="BDJ10" s="45">
        <v>471</v>
      </c>
      <c r="BDK10" s="45">
        <v>465</v>
      </c>
      <c r="BDL10" s="45">
        <v>467</v>
      </c>
      <c r="BDM10" s="45">
        <v>468</v>
      </c>
      <c r="BDN10" s="45">
        <v>475</v>
      </c>
      <c r="BDO10" s="45">
        <v>477</v>
      </c>
      <c r="BDP10" s="45">
        <v>480</v>
      </c>
      <c r="BDQ10" s="45">
        <v>480</v>
      </c>
      <c r="BDR10" s="45">
        <v>485</v>
      </c>
      <c r="BDS10" s="45">
        <v>484</v>
      </c>
      <c r="BDT10" s="45">
        <v>480</v>
      </c>
      <c r="BDU10" s="45">
        <v>483</v>
      </c>
      <c r="BDV10" s="45">
        <v>483</v>
      </c>
      <c r="BDW10" s="45">
        <v>482</v>
      </c>
      <c r="BDX10" s="45">
        <v>479</v>
      </c>
      <c r="BDY10" s="45">
        <v>480</v>
      </c>
      <c r="BDZ10" s="45">
        <v>466</v>
      </c>
      <c r="BEA10" s="45">
        <v>463</v>
      </c>
      <c r="BEB10" s="45">
        <v>471</v>
      </c>
      <c r="BEC10" s="45">
        <v>470</v>
      </c>
      <c r="BED10" s="45">
        <v>470</v>
      </c>
      <c r="BEE10" s="45">
        <v>478</v>
      </c>
      <c r="BEF10" s="45">
        <v>477</v>
      </c>
      <c r="BEG10" s="45">
        <v>437</v>
      </c>
      <c r="BEH10" s="45">
        <v>441</v>
      </c>
      <c r="BEI10" s="45">
        <v>442</v>
      </c>
      <c r="BEJ10" s="45">
        <v>438</v>
      </c>
      <c r="BEK10" s="45">
        <v>442</v>
      </c>
      <c r="BEL10" s="45">
        <v>450</v>
      </c>
      <c r="BEM10" s="45">
        <v>453</v>
      </c>
      <c r="BEN10" s="45">
        <v>473</v>
      </c>
      <c r="BEO10" s="45">
        <v>479</v>
      </c>
      <c r="BEP10" s="45">
        <v>494</v>
      </c>
      <c r="BEQ10" s="45">
        <v>492</v>
      </c>
      <c r="BER10" s="45">
        <v>487</v>
      </c>
      <c r="BES10" s="45">
        <v>483</v>
      </c>
      <c r="BET10" s="45">
        <v>487</v>
      </c>
      <c r="BEU10" s="45">
        <v>487</v>
      </c>
      <c r="BEV10" s="45">
        <v>478</v>
      </c>
      <c r="BEW10" s="45">
        <v>478</v>
      </c>
      <c r="BEX10" s="45">
        <v>468</v>
      </c>
      <c r="BEY10" s="45">
        <v>467</v>
      </c>
      <c r="BEZ10" s="45">
        <v>462</v>
      </c>
      <c r="BFA10" s="45">
        <v>456</v>
      </c>
      <c r="BFB10" s="45">
        <v>450</v>
      </c>
      <c r="BFC10" s="45">
        <v>450</v>
      </c>
      <c r="BFD10" s="45">
        <v>454</v>
      </c>
      <c r="BFE10" s="45">
        <v>456</v>
      </c>
      <c r="BFF10" s="45">
        <v>457</v>
      </c>
      <c r="BFG10" s="45">
        <v>455</v>
      </c>
      <c r="BFH10" s="45">
        <v>458</v>
      </c>
      <c r="BFI10" s="45">
        <v>459</v>
      </c>
      <c r="BFJ10" s="45">
        <v>463</v>
      </c>
      <c r="BFK10" s="45">
        <v>460</v>
      </c>
      <c r="BFL10" s="45">
        <v>462</v>
      </c>
      <c r="BFM10" s="45">
        <v>466</v>
      </c>
      <c r="BFN10" s="45">
        <v>464</v>
      </c>
      <c r="BFO10" s="45">
        <v>470</v>
      </c>
      <c r="BFP10" s="45">
        <v>470</v>
      </c>
      <c r="BFQ10" s="45">
        <v>467</v>
      </c>
      <c r="BFR10" s="45">
        <v>467</v>
      </c>
      <c r="BFS10" s="45">
        <v>458</v>
      </c>
      <c r="BFT10" s="45">
        <v>450</v>
      </c>
      <c r="BFU10" s="45">
        <v>442</v>
      </c>
      <c r="BFV10" s="45">
        <v>439</v>
      </c>
      <c r="BFW10" s="45">
        <v>417</v>
      </c>
      <c r="BFX10" s="45">
        <v>419</v>
      </c>
      <c r="BFY10" s="45">
        <v>419</v>
      </c>
      <c r="BFZ10" s="45">
        <v>424</v>
      </c>
      <c r="BGA10" s="45">
        <v>424</v>
      </c>
      <c r="BGB10" s="45">
        <v>421</v>
      </c>
      <c r="BGC10" s="45">
        <v>428</v>
      </c>
      <c r="BGD10" s="45">
        <v>428</v>
      </c>
      <c r="BGE10" s="45">
        <v>430</v>
      </c>
      <c r="BGF10" s="45">
        <v>429</v>
      </c>
      <c r="BGG10" s="45">
        <v>428</v>
      </c>
      <c r="BGH10" s="45">
        <v>425</v>
      </c>
      <c r="BGI10" s="45">
        <v>426</v>
      </c>
      <c r="BGJ10" s="45">
        <v>426</v>
      </c>
      <c r="BGK10" s="45">
        <v>428</v>
      </c>
      <c r="BGL10" s="45">
        <v>433</v>
      </c>
      <c r="BGM10" s="45">
        <v>422</v>
      </c>
      <c r="BGN10" s="45">
        <v>421</v>
      </c>
      <c r="BGO10" s="45">
        <v>419</v>
      </c>
      <c r="BGP10" s="45">
        <v>413</v>
      </c>
      <c r="BGQ10" s="45">
        <v>419</v>
      </c>
      <c r="BGR10" s="45">
        <v>421</v>
      </c>
      <c r="BGS10" s="45">
        <v>419</v>
      </c>
      <c r="BGT10" s="45">
        <v>417</v>
      </c>
      <c r="BGU10" s="45">
        <v>414</v>
      </c>
      <c r="BGV10" s="45">
        <v>411</v>
      </c>
      <c r="BGW10" s="45">
        <v>406</v>
      </c>
      <c r="BGX10" s="45">
        <v>404</v>
      </c>
      <c r="BGY10" s="45">
        <v>400</v>
      </c>
      <c r="BGZ10" s="45">
        <v>398</v>
      </c>
      <c r="BHA10" s="45">
        <v>403</v>
      </c>
      <c r="BHB10" s="45">
        <v>403</v>
      </c>
      <c r="BHC10" s="45">
        <v>398</v>
      </c>
      <c r="BHD10" s="45">
        <v>399</v>
      </c>
      <c r="BHE10" s="45">
        <v>399</v>
      </c>
      <c r="BHF10" s="45">
        <v>398</v>
      </c>
      <c r="BHG10" s="45">
        <v>396</v>
      </c>
      <c r="BHH10" s="45">
        <v>396</v>
      </c>
      <c r="BHI10" s="45">
        <v>386</v>
      </c>
    </row>
    <row r="11" spans="1:1569" customHeight="1" ht="15.75">
      <c r="A11" s="265" t="s">
        <v>2014</v>
      </c>
      <c r="B11" s="266">
        <f>C11/$A$14</f>
        <v>0.037819829622521</v>
      </c>
      <c r="C11" s="59">
        <f>AVERAGE(D11:BHI11)</f>
        <v>378.19829622521</v>
      </c>
      <c r="D11" s="45">
        <v>404.204</v>
      </c>
      <c r="E11" s="45">
        <v>410.112</v>
      </c>
      <c r="F11" s="45">
        <v>431.736</v>
      </c>
      <c r="G11" s="45">
        <v>446.203</v>
      </c>
      <c r="H11" s="45">
        <v>439.3</v>
      </c>
      <c r="I11" s="45">
        <v>427.416</v>
      </c>
      <c r="J11" s="45">
        <v>435.572</v>
      </c>
      <c r="K11" s="45">
        <v>446.583</v>
      </c>
      <c r="L11" s="45">
        <v>449.292</v>
      </c>
      <c r="M11" s="45">
        <v>451.755</v>
      </c>
      <c r="N11" s="45">
        <v>454.836</v>
      </c>
      <c r="O11" s="45">
        <v>451.756</v>
      </c>
      <c r="P11" s="45">
        <v>451.756</v>
      </c>
      <c r="Q11" s="45">
        <v>453.467</v>
      </c>
      <c r="R11" s="45">
        <v>450.363</v>
      </c>
      <c r="S11" s="45">
        <v>447.647</v>
      </c>
      <c r="T11" s="45">
        <v>441.248</v>
      </c>
      <c r="U11" s="45">
        <v>442.854</v>
      </c>
      <c r="V11" s="45">
        <v>443.264</v>
      </c>
      <c r="W11" s="45">
        <v>452.506</v>
      </c>
      <c r="X11" s="45">
        <v>448.046</v>
      </c>
      <c r="Y11" s="45">
        <v>454.782</v>
      </c>
      <c r="Z11" s="45">
        <v>448.789</v>
      </c>
      <c r="AA11" s="45">
        <v>434.507</v>
      </c>
      <c r="AB11" s="45">
        <v>436.659</v>
      </c>
      <c r="AC11" s="45">
        <v>430.745</v>
      </c>
      <c r="AD11" s="45">
        <v>419.642</v>
      </c>
      <c r="AE11" s="45">
        <v>421.618</v>
      </c>
      <c r="AF11" s="45">
        <v>427.933</v>
      </c>
      <c r="AG11" s="45">
        <v>430.53</v>
      </c>
      <c r="AH11" s="45">
        <v>422.785</v>
      </c>
      <c r="AI11" s="45">
        <v>412.28</v>
      </c>
      <c r="AJ11" s="45">
        <v>412.28</v>
      </c>
      <c r="AK11" s="45">
        <v>402.879</v>
      </c>
      <c r="AL11" s="45">
        <v>411.413</v>
      </c>
      <c r="AM11" s="45">
        <v>408.093</v>
      </c>
      <c r="AN11" s="45">
        <v>409.634</v>
      </c>
      <c r="AO11" s="45">
        <v>418.291</v>
      </c>
      <c r="AP11" s="45">
        <v>420.5</v>
      </c>
      <c r="AQ11" s="45">
        <v>417.02</v>
      </c>
      <c r="AR11" s="45">
        <v>410.629</v>
      </c>
      <c r="AS11" s="45">
        <v>402.327</v>
      </c>
      <c r="AT11" s="45">
        <v>394.401</v>
      </c>
      <c r="AU11" s="45">
        <v>391.052</v>
      </c>
      <c r="AV11" s="45">
        <v>394.715</v>
      </c>
      <c r="AW11" s="45">
        <v>397.432</v>
      </c>
      <c r="AX11" s="45">
        <v>391.912</v>
      </c>
      <c r="AY11" s="45">
        <v>401.039</v>
      </c>
      <c r="AZ11" s="45">
        <v>414.698</v>
      </c>
      <c r="BA11" s="45">
        <v>416.628</v>
      </c>
      <c r="BB11" s="45">
        <v>412.552</v>
      </c>
      <c r="BC11" s="45">
        <v>421.454</v>
      </c>
      <c r="BD11" s="45">
        <v>426.391</v>
      </c>
      <c r="BE11" s="45">
        <v>432.448</v>
      </c>
      <c r="BF11" s="45">
        <v>441.579</v>
      </c>
      <c r="BG11" s="45">
        <v>424.384</v>
      </c>
      <c r="BH11" s="45">
        <v>419.498</v>
      </c>
      <c r="BI11" s="45">
        <v>415.086</v>
      </c>
      <c r="BJ11" s="45">
        <v>415.423</v>
      </c>
      <c r="BK11" s="45">
        <v>409.264</v>
      </c>
      <c r="BL11" s="45">
        <v>402.226</v>
      </c>
      <c r="BM11" s="45">
        <v>409.35</v>
      </c>
      <c r="BN11" s="45">
        <v>407.058</v>
      </c>
      <c r="BO11" s="45">
        <v>409.656</v>
      </c>
      <c r="BP11" s="45">
        <v>407.538</v>
      </c>
      <c r="BQ11" s="45">
        <v>400.861</v>
      </c>
      <c r="BR11" s="45">
        <v>406.215</v>
      </c>
      <c r="BS11" s="45">
        <v>397.843</v>
      </c>
      <c r="BT11" s="45">
        <v>396.732</v>
      </c>
      <c r="BU11" s="45">
        <v>390.031</v>
      </c>
      <c r="BV11" s="45">
        <v>382.412</v>
      </c>
      <c r="BW11" s="45">
        <v>381.557</v>
      </c>
      <c r="BX11" s="45">
        <v>382.231</v>
      </c>
      <c r="BY11" s="45">
        <v>385.343</v>
      </c>
      <c r="BZ11" s="45">
        <v>386.404</v>
      </c>
      <c r="CA11" s="45">
        <v>388.587</v>
      </c>
      <c r="CB11" s="45">
        <v>395.838</v>
      </c>
      <c r="CC11" s="45">
        <v>392.892</v>
      </c>
      <c r="CD11" s="45">
        <v>389.19</v>
      </c>
      <c r="CE11" s="45">
        <v>379.325</v>
      </c>
      <c r="CF11" s="45">
        <v>380.807</v>
      </c>
      <c r="CG11" s="45">
        <v>377.739</v>
      </c>
      <c r="CH11" s="45">
        <v>378.099</v>
      </c>
      <c r="CI11" s="45">
        <v>375.544</v>
      </c>
      <c r="CJ11" s="45">
        <v>374.99</v>
      </c>
      <c r="CK11" s="45">
        <v>376.035</v>
      </c>
      <c r="CL11" s="45">
        <v>371.53</v>
      </c>
      <c r="CM11" s="45">
        <v>369.071</v>
      </c>
      <c r="CN11" s="45">
        <v>366.602</v>
      </c>
      <c r="CO11" s="45">
        <v>363.091</v>
      </c>
      <c r="CP11" s="45">
        <v>370.601</v>
      </c>
      <c r="CQ11" s="45">
        <v>365.789</v>
      </c>
      <c r="CR11" s="45">
        <v>358.574</v>
      </c>
      <c r="CS11" s="45">
        <v>366.619</v>
      </c>
      <c r="CT11" s="45">
        <v>361.281</v>
      </c>
      <c r="CU11" s="45">
        <v>367.782</v>
      </c>
      <c r="CV11" s="45">
        <v>371.319</v>
      </c>
      <c r="CW11" s="45">
        <v>363.18</v>
      </c>
      <c r="CX11" s="45">
        <v>367.002</v>
      </c>
      <c r="CY11" s="45">
        <v>368.274</v>
      </c>
      <c r="CZ11" s="45">
        <v>367.819</v>
      </c>
      <c r="DA11" s="45">
        <v>364.624</v>
      </c>
      <c r="DB11" s="45">
        <v>364.624</v>
      </c>
      <c r="DC11" s="45">
        <v>374.339</v>
      </c>
      <c r="DD11" s="45">
        <v>377.691</v>
      </c>
      <c r="DE11" s="45">
        <v>381.116</v>
      </c>
      <c r="DF11" s="45">
        <v>380.313</v>
      </c>
      <c r="DG11" s="45">
        <v>377.205</v>
      </c>
      <c r="DH11" s="45">
        <v>374.057</v>
      </c>
      <c r="DI11" s="45">
        <v>369.23</v>
      </c>
      <c r="DJ11" s="45">
        <v>379.437</v>
      </c>
      <c r="DK11" s="45">
        <v>376.419</v>
      </c>
      <c r="DL11" s="45">
        <v>385.373</v>
      </c>
      <c r="DM11" s="45">
        <v>384.978</v>
      </c>
      <c r="DN11" s="45">
        <v>384.204</v>
      </c>
      <c r="DO11" s="45">
        <v>390.408</v>
      </c>
      <c r="DP11" s="45">
        <v>386.266</v>
      </c>
      <c r="DQ11" s="45">
        <v>393.367</v>
      </c>
      <c r="DR11" s="45">
        <v>400.882</v>
      </c>
      <c r="DS11" s="45">
        <v>400.689</v>
      </c>
      <c r="DT11" s="45">
        <v>388.016</v>
      </c>
      <c r="DU11" s="45">
        <v>391.989</v>
      </c>
      <c r="DV11" s="45">
        <v>381.23</v>
      </c>
      <c r="DW11" s="45">
        <v>375.006</v>
      </c>
      <c r="DX11" s="45">
        <v>378.362</v>
      </c>
      <c r="DY11" s="45">
        <v>379.257</v>
      </c>
      <c r="DZ11" s="45">
        <v>375.909</v>
      </c>
      <c r="EA11" s="45">
        <v>395.02</v>
      </c>
      <c r="EB11" s="45">
        <v>391.756</v>
      </c>
      <c r="EC11" s="45">
        <v>382.852</v>
      </c>
      <c r="ED11" s="45">
        <v>383.595</v>
      </c>
      <c r="EE11" s="45">
        <v>383.595</v>
      </c>
      <c r="EF11" s="45">
        <v>396.532</v>
      </c>
      <c r="EG11" s="45">
        <v>401.572</v>
      </c>
      <c r="EH11" s="45">
        <v>406.658</v>
      </c>
      <c r="EI11" s="45">
        <v>395.161</v>
      </c>
      <c r="EJ11" s="45">
        <v>383.894</v>
      </c>
      <c r="EK11" s="45">
        <v>383.79</v>
      </c>
      <c r="EL11" s="45">
        <v>387.455</v>
      </c>
      <c r="EM11" s="45">
        <v>393.937</v>
      </c>
      <c r="EN11" s="45">
        <v>391.313</v>
      </c>
      <c r="EO11" s="45">
        <v>392.011</v>
      </c>
      <c r="EP11" s="45">
        <v>389.834</v>
      </c>
      <c r="EQ11" s="45">
        <v>392.372</v>
      </c>
      <c r="ER11" s="45">
        <v>394.86</v>
      </c>
      <c r="ES11" s="45">
        <v>402.955</v>
      </c>
      <c r="ET11" s="45">
        <v>407.317</v>
      </c>
      <c r="EU11" s="45">
        <v>418.506</v>
      </c>
      <c r="EV11" s="45">
        <v>416.016</v>
      </c>
      <c r="EW11" s="45">
        <v>407.491</v>
      </c>
      <c r="EX11" s="45">
        <v>405.429</v>
      </c>
      <c r="EY11" s="45">
        <v>406.676</v>
      </c>
      <c r="EZ11" s="45">
        <v>413.913</v>
      </c>
      <c r="FA11" s="45">
        <v>409.014</v>
      </c>
      <c r="FB11" s="45">
        <v>405.96</v>
      </c>
      <c r="FC11" s="45">
        <v>414.265</v>
      </c>
      <c r="FD11" s="45">
        <v>419.903</v>
      </c>
      <c r="FE11" s="45">
        <v>415.181</v>
      </c>
      <c r="FF11" s="45">
        <v>425.104</v>
      </c>
      <c r="FG11" s="45">
        <v>424.995</v>
      </c>
      <c r="FH11" s="45">
        <v>421.961</v>
      </c>
      <c r="FI11" s="45">
        <v>423.037</v>
      </c>
      <c r="FJ11" s="45">
        <v>427.532</v>
      </c>
      <c r="FK11" s="45">
        <v>426.608</v>
      </c>
      <c r="FL11" s="45">
        <v>438.177</v>
      </c>
      <c r="FM11" s="45">
        <v>446.077</v>
      </c>
      <c r="FN11" s="45">
        <v>454.269</v>
      </c>
      <c r="FO11" s="45">
        <v>473.787</v>
      </c>
      <c r="FP11" s="45">
        <v>457.683</v>
      </c>
      <c r="FQ11" s="45">
        <v>456.105</v>
      </c>
      <c r="FR11" s="45">
        <v>438.201</v>
      </c>
      <c r="FS11" s="45">
        <v>432.662</v>
      </c>
      <c r="FT11" s="45">
        <v>429.943</v>
      </c>
      <c r="FU11" s="45">
        <v>439.776</v>
      </c>
      <c r="FV11" s="45">
        <v>440.185</v>
      </c>
      <c r="FW11" s="45">
        <v>437.873</v>
      </c>
      <c r="FX11" s="45">
        <v>441.397</v>
      </c>
      <c r="FY11" s="45">
        <v>441.397</v>
      </c>
      <c r="FZ11" s="45">
        <v>435.222</v>
      </c>
      <c r="GA11" s="45">
        <v>431.437</v>
      </c>
      <c r="GB11" s="45">
        <v>431.855</v>
      </c>
      <c r="GC11" s="45">
        <v>435.179</v>
      </c>
      <c r="GD11" s="45">
        <v>436.637</v>
      </c>
      <c r="GE11" s="45">
        <v>424.215</v>
      </c>
      <c r="GF11" s="45">
        <v>419.526</v>
      </c>
      <c r="GG11" s="45">
        <v>424.41</v>
      </c>
      <c r="GH11" s="45">
        <v>425.94</v>
      </c>
      <c r="GI11" s="45">
        <v>424.434</v>
      </c>
      <c r="GJ11" s="45">
        <v>442.148</v>
      </c>
      <c r="GK11" s="45">
        <v>445.09</v>
      </c>
      <c r="GL11" s="45">
        <v>459.646</v>
      </c>
      <c r="GM11" s="45">
        <v>455.099</v>
      </c>
      <c r="GN11" s="45">
        <v>475.279</v>
      </c>
      <c r="GO11" s="45">
        <v>483.124</v>
      </c>
      <c r="GP11" s="45">
        <v>473.943</v>
      </c>
      <c r="GQ11" s="45">
        <v>469.061</v>
      </c>
      <c r="GR11" s="45">
        <v>469.597</v>
      </c>
      <c r="GS11" s="45">
        <v>451.909</v>
      </c>
      <c r="GT11" s="45">
        <v>448.087</v>
      </c>
      <c r="GU11" s="45">
        <v>440.887</v>
      </c>
      <c r="GV11" s="45">
        <v>437.614</v>
      </c>
      <c r="GW11" s="45">
        <v>431.915</v>
      </c>
      <c r="GX11" s="45">
        <v>431.915</v>
      </c>
      <c r="GY11" s="45">
        <v>440.566</v>
      </c>
      <c r="GZ11" s="45">
        <v>445.328</v>
      </c>
      <c r="HA11" s="45">
        <v>435.218</v>
      </c>
      <c r="HB11" s="45">
        <v>427.805</v>
      </c>
      <c r="HC11" s="45">
        <v>429.498</v>
      </c>
      <c r="HD11" s="45">
        <v>430.354</v>
      </c>
      <c r="HE11" s="45">
        <v>438.134</v>
      </c>
      <c r="HF11" s="45">
        <v>434.632</v>
      </c>
      <c r="HG11" s="45">
        <v>425.927</v>
      </c>
      <c r="HH11" s="45">
        <v>425.285</v>
      </c>
      <c r="HI11" s="45">
        <v>432.903</v>
      </c>
      <c r="HJ11" s="45">
        <v>424.28</v>
      </c>
      <c r="HK11" s="45">
        <v>420.532</v>
      </c>
      <c r="HL11" s="45">
        <v>422.244</v>
      </c>
      <c r="HM11" s="45">
        <v>415.905</v>
      </c>
      <c r="HN11" s="45">
        <v>405.21</v>
      </c>
      <c r="HO11" s="45">
        <v>403.196</v>
      </c>
      <c r="HP11" s="45">
        <v>406.125</v>
      </c>
      <c r="HQ11" s="45">
        <v>405.726</v>
      </c>
      <c r="HR11" s="45">
        <v>412.6</v>
      </c>
      <c r="HS11" s="45">
        <v>414.587</v>
      </c>
      <c r="HT11" s="45">
        <v>414.587</v>
      </c>
      <c r="HU11" s="45">
        <v>415.318</v>
      </c>
      <c r="HV11" s="45">
        <v>420.818</v>
      </c>
      <c r="HW11" s="45">
        <v>419.879</v>
      </c>
      <c r="HX11" s="45">
        <v>418.063</v>
      </c>
      <c r="HY11" s="45">
        <v>413.881</v>
      </c>
      <c r="HZ11" s="45">
        <v>411.582</v>
      </c>
      <c r="IA11" s="45">
        <v>407.309</v>
      </c>
      <c r="IB11" s="45">
        <v>408.458</v>
      </c>
      <c r="IC11" s="45">
        <v>409.544</v>
      </c>
      <c r="ID11" s="45">
        <v>412.133</v>
      </c>
      <c r="IE11" s="45">
        <v>412.133</v>
      </c>
      <c r="IF11" s="45">
        <v>414.152</v>
      </c>
      <c r="IG11" s="45">
        <v>419.505</v>
      </c>
      <c r="IH11" s="45">
        <v>425.806</v>
      </c>
      <c r="II11" s="45">
        <v>425.288</v>
      </c>
      <c r="IJ11" s="45">
        <v>422.215</v>
      </c>
      <c r="IK11" s="45">
        <v>427.002</v>
      </c>
      <c r="IL11" s="45">
        <v>429.104</v>
      </c>
      <c r="IM11" s="45">
        <v>431.867</v>
      </c>
      <c r="IN11" s="45">
        <v>430.593</v>
      </c>
      <c r="IO11" s="45">
        <v>433.338</v>
      </c>
      <c r="IP11" s="45">
        <v>456.702</v>
      </c>
      <c r="IQ11" s="45">
        <v>455.823</v>
      </c>
      <c r="IR11" s="45">
        <v>446.068</v>
      </c>
      <c r="IS11" s="45">
        <v>447.944</v>
      </c>
      <c r="IT11" s="45">
        <v>447.249</v>
      </c>
      <c r="IU11" s="45">
        <v>455.595</v>
      </c>
      <c r="IV11" s="45">
        <v>457.147</v>
      </c>
      <c r="IW11" s="45">
        <v>453.404</v>
      </c>
      <c r="IX11" s="45">
        <v>448.976</v>
      </c>
      <c r="IY11" s="45">
        <v>449.96</v>
      </c>
      <c r="IZ11" s="45">
        <v>449.96</v>
      </c>
      <c r="JA11" s="45">
        <v>449.899</v>
      </c>
      <c r="JB11" s="45">
        <v>440.226</v>
      </c>
      <c r="JC11" s="45">
        <v>441.836</v>
      </c>
      <c r="JD11" s="45">
        <v>445.595</v>
      </c>
      <c r="JE11" t="s">
        <v>2012</v>
      </c>
      <c r="JF11" s="45">
        <v>451.104</v>
      </c>
      <c r="JG11" s="45">
        <v>447.063</v>
      </c>
      <c r="JH11" s="45">
        <v>455.557</v>
      </c>
      <c r="JI11" s="45">
        <v>462.829</v>
      </c>
      <c r="JJ11" s="45">
        <v>467.787</v>
      </c>
      <c r="JK11" s="45">
        <v>469.559</v>
      </c>
      <c r="JL11" s="45">
        <v>481.139</v>
      </c>
      <c r="JM11" s="45">
        <v>488.002</v>
      </c>
      <c r="JN11" s="45">
        <v>490.076</v>
      </c>
      <c r="JO11" s="45">
        <v>508.077</v>
      </c>
      <c r="JP11" s="45">
        <v>508.077</v>
      </c>
      <c r="JQ11" s="45">
        <v>505.226</v>
      </c>
      <c r="JR11" s="45">
        <v>519.065</v>
      </c>
      <c r="JS11" s="45">
        <v>512.038</v>
      </c>
      <c r="JT11" s="45">
        <v>497.011</v>
      </c>
      <c r="JU11" s="45">
        <v>502.02</v>
      </c>
      <c r="JV11" s="45">
        <v>501.578</v>
      </c>
      <c r="JW11" s="45">
        <v>494.512</v>
      </c>
      <c r="JX11" s="45">
        <v>490.324</v>
      </c>
      <c r="JY11" s="45">
        <v>493.599</v>
      </c>
      <c r="JZ11" s="45">
        <v>492.897</v>
      </c>
      <c r="KA11" s="45">
        <v>508.374</v>
      </c>
      <c r="KB11" s="45">
        <v>503.983</v>
      </c>
      <c r="KC11" s="45">
        <v>502.782</v>
      </c>
      <c r="KD11" s="45">
        <v>501.55</v>
      </c>
      <c r="KE11" s="45">
        <v>520.144</v>
      </c>
      <c r="KF11" s="45">
        <v>523.957</v>
      </c>
      <c r="KG11" s="45">
        <v>524.714</v>
      </c>
      <c r="KH11" s="45">
        <v>538.379</v>
      </c>
      <c r="KI11" s="45">
        <v>525.381</v>
      </c>
      <c r="KJ11" s="45">
        <v>525.381</v>
      </c>
      <c r="KK11" s="45">
        <v>516.385</v>
      </c>
      <c r="KL11" s="45">
        <v>501.417</v>
      </c>
      <c r="KM11" s="45">
        <v>502.092</v>
      </c>
      <c r="KN11" s="45">
        <v>501.297</v>
      </c>
      <c r="KO11" s="45">
        <v>494.4</v>
      </c>
      <c r="KP11" s="45">
        <v>497.105</v>
      </c>
      <c r="KQ11" s="45">
        <v>497.92</v>
      </c>
      <c r="KR11" s="45">
        <v>496.304</v>
      </c>
      <c r="KS11" s="45">
        <v>485.717</v>
      </c>
      <c r="KT11" s="45">
        <v>483.236</v>
      </c>
      <c r="KU11" s="45">
        <v>469.109</v>
      </c>
      <c r="KV11" s="45">
        <v>464.176</v>
      </c>
      <c r="KW11" s="45">
        <v>461.92</v>
      </c>
      <c r="KX11" s="45">
        <v>452.531</v>
      </c>
      <c r="KY11" s="45">
        <v>450.928</v>
      </c>
      <c r="KZ11" s="45">
        <v>459.247</v>
      </c>
      <c r="LA11" s="45">
        <v>450.803</v>
      </c>
      <c r="LB11" s="45">
        <v>446.72</v>
      </c>
      <c r="LC11" s="45">
        <v>437.406</v>
      </c>
      <c r="LD11" s="45">
        <v>439.678</v>
      </c>
      <c r="LE11" s="45">
        <v>445.065</v>
      </c>
      <c r="LF11" s="45">
        <v>446.583</v>
      </c>
      <c r="LG11" s="45">
        <v>433.995</v>
      </c>
      <c r="LH11" s="45">
        <v>428.022</v>
      </c>
      <c r="LI11" s="45">
        <v>423.133</v>
      </c>
      <c r="LJ11" s="45">
        <v>423.042</v>
      </c>
      <c r="LK11" s="45">
        <v>433.928</v>
      </c>
      <c r="LL11" s="45">
        <v>437.188</v>
      </c>
      <c r="LM11" s="45">
        <v>437.188</v>
      </c>
      <c r="LN11" s="45">
        <v>436.157</v>
      </c>
      <c r="LO11" s="45">
        <v>446.003</v>
      </c>
      <c r="LP11" s="45">
        <v>437.577</v>
      </c>
      <c r="LQ11" s="45">
        <v>433.792</v>
      </c>
      <c r="LR11" s="45">
        <v>431.516</v>
      </c>
      <c r="LS11" s="45">
        <v>433.232</v>
      </c>
      <c r="LT11" s="45">
        <v>442.348</v>
      </c>
      <c r="LU11" s="45">
        <v>437.362</v>
      </c>
      <c r="LV11" s="45">
        <v>446.028</v>
      </c>
      <c r="LW11" s="45">
        <v>442.461</v>
      </c>
      <c r="LX11" s="45">
        <v>437.06</v>
      </c>
      <c r="LY11" s="45">
        <v>427.096</v>
      </c>
      <c r="LZ11" s="45">
        <v>420.852</v>
      </c>
      <c r="MA11" s="45">
        <v>415.74</v>
      </c>
      <c r="MB11" s="45">
        <v>419.747</v>
      </c>
      <c r="MC11" s="45">
        <v>419.401</v>
      </c>
      <c r="MD11" s="45">
        <v>411.129</v>
      </c>
      <c r="ME11" s="45">
        <v>402.024</v>
      </c>
      <c r="MF11" s="45">
        <v>402.637</v>
      </c>
      <c r="MG11" s="45">
        <v>405.354</v>
      </c>
      <c r="MH11" s="45">
        <v>407.862</v>
      </c>
      <c r="MI11" s="45">
        <v>408.107</v>
      </c>
      <c r="MJ11" s="45">
        <v>412.433</v>
      </c>
      <c r="MK11" s="45">
        <v>408.993</v>
      </c>
      <c r="ML11" s="45">
        <v>410.075</v>
      </c>
      <c r="MM11" s="45">
        <v>406.854</v>
      </c>
      <c r="MN11" s="45">
        <v>417.625</v>
      </c>
      <c r="MO11" s="45">
        <v>424.061</v>
      </c>
      <c r="MP11" s="45">
        <v>426.046</v>
      </c>
      <c r="MQ11" s="45">
        <v>422.641</v>
      </c>
      <c r="MR11" s="45">
        <v>423.614</v>
      </c>
      <c r="MS11" s="45">
        <v>421.702</v>
      </c>
      <c r="MT11" s="45">
        <v>418.411</v>
      </c>
      <c r="MU11" s="45">
        <v>413.977</v>
      </c>
      <c r="MV11" s="45">
        <v>416.515</v>
      </c>
      <c r="MW11" s="45">
        <v>413.065</v>
      </c>
      <c r="MX11" s="45">
        <v>412.268</v>
      </c>
      <c r="MY11" s="45">
        <v>406.986</v>
      </c>
      <c r="MZ11" s="45">
        <v>421.942</v>
      </c>
      <c r="NA11" s="45">
        <v>419.966</v>
      </c>
      <c r="NB11" s="45">
        <v>422.008</v>
      </c>
      <c r="NC11" s="45">
        <v>419.478</v>
      </c>
      <c r="ND11" s="45">
        <v>415.832</v>
      </c>
      <c r="NE11" s="45">
        <v>420.296</v>
      </c>
      <c r="NF11" s="45">
        <v>417.314</v>
      </c>
      <c r="NG11" s="45">
        <v>417.314</v>
      </c>
      <c r="NH11" s="45">
        <v>421.152</v>
      </c>
      <c r="NI11" s="45">
        <v>418.595</v>
      </c>
      <c r="NJ11" s="45">
        <v>418.487</v>
      </c>
      <c r="NK11" s="45">
        <v>419.45</v>
      </c>
      <c r="NL11" s="45">
        <v>412.643</v>
      </c>
      <c r="NM11" s="45">
        <v>408.602</v>
      </c>
      <c r="NN11" s="45">
        <v>405.765</v>
      </c>
      <c r="NO11" s="45">
        <v>409.953</v>
      </c>
      <c r="NP11" s="45">
        <v>417.985</v>
      </c>
      <c r="NQ11" s="45">
        <v>424.132</v>
      </c>
      <c r="NR11" s="45">
        <v>432.085</v>
      </c>
      <c r="NS11" s="45">
        <v>431.485</v>
      </c>
      <c r="NT11" s="45">
        <v>434.649</v>
      </c>
      <c r="NU11" s="45">
        <v>428.929</v>
      </c>
      <c r="NV11" s="45">
        <v>418.245</v>
      </c>
      <c r="NW11" s="45">
        <v>414.188</v>
      </c>
      <c r="NX11" s="45">
        <v>411.956</v>
      </c>
      <c r="NY11" s="45">
        <v>400.837</v>
      </c>
      <c r="NZ11" s="45">
        <v>420.799</v>
      </c>
      <c r="OA11" s="45">
        <v>431.764</v>
      </c>
      <c r="OB11" s="45">
        <v>424.185</v>
      </c>
      <c r="OC11" s="45">
        <v>408.515</v>
      </c>
      <c r="OD11" s="45">
        <v>406.56</v>
      </c>
      <c r="OE11" s="45">
        <v>401.442</v>
      </c>
      <c r="OF11" s="45">
        <v>401.442</v>
      </c>
      <c r="OG11" s="45">
        <v>404.148</v>
      </c>
      <c r="OH11" s="45">
        <v>403.149</v>
      </c>
      <c r="OI11" s="45">
        <v>401.048</v>
      </c>
      <c r="OJ11" s="45">
        <v>396.523</v>
      </c>
      <c r="OK11" s="45">
        <v>383.967</v>
      </c>
      <c r="OL11" s="45">
        <v>378.31</v>
      </c>
      <c r="OM11" s="45">
        <v>381.962</v>
      </c>
      <c r="ON11" s="45">
        <v>377.245</v>
      </c>
      <c r="OO11" s="45">
        <v>373.077</v>
      </c>
      <c r="OP11" s="45">
        <v>376.131</v>
      </c>
      <c r="OQ11" s="45">
        <v>378.64</v>
      </c>
      <c r="OR11" s="45">
        <v>375.483</v>
      </c>
      <c r="OS11" s="45">
        <v>378.68</v>
      </c>
      <c r="OT11" s="45">
        <v>377.177</v>
      </c>
      <c r="OU11" s="45">
        <v>378.163</v>
      </c>
      <c r="OV11" s="45">
        <v>384.453</v>
      </c>
      <c r="OW11" s="45">
        <v>388.307</v>
      </c>
      <c r="OX11" s="45">
        <v>388.653</v>
      </c>
      <c r="OY11" s="45">
        <v>392.108</v>
      </c>
      <c r="OZ11" s="45">
        <v>387.025</v>
      </c>
      <c r="PA11" s="45">
        <v>387.027</v>
      </c>
      <c r="PB11" s="45">
        <v>388.972</v>
      </c>
      <c r="PC11" s="45">
        <v>385.925</v>
      </c>
      <c r="PD11" s="45">
        <v>375.225</v>
      </c>
      <c r="PE11" s="45">
        <v>371.097</v>
      </c>
      <c r="PF11" s="45">
        <v>372.013</v>
      </c>
      <c r="PG11" s="45">
        <v>371.622</v>
      </c>
      <c r="PH11" s="45">
        <v>365.667</v>
      </c>
      <c r="PI11" s="45">
        <v>367.815</v>
      </c>
      <c r="PJ11" s="45">
        <v>361.068</v>
      </c>
      <c r="PK11" s="45">
        <v>357.188</v>
      </c>
      <c r="PL11" s="45">
        <v>360.614</v>
      </c>
      <c r="PM11" s="45">
        <v>359.682</v>
      </c>
      <c r="PN11" s="45">
        <v>356.814</v>
      </c>
      <c r="PO11" s="45">
        <v>362.815</v>
      </c>
      <c r="PP11" s="45">
        <v>359.857</v>
      </c>
      <c r="PQ11" s="45">
        <v>361.883</v>
      </c>
      <c r="PR11" s="45">
        <v>362.014</v>
      </c>
      <c r="PS11" s="45">
        <v>354.189</v>
      </c>
      <c r="PT11" s="45">
        <v>358.618</v>
      </c>
      <c r="PU11" s="45">
        <v>358.929</v>
      </c>
      <c r="PV11" s="45">
        <v>361.21</v>
      </c>
      <c r="PW11" s="45">
        <v>365.905</v>
      </c>
      <c r="PX11" s="45">
        <v>360.275</v>
      </c>
      <c r="PY11" s="45">
        <v>360.275</v>
      </c>
      <c r="PZ11" s="45">
        <v>360.109</v>
      </c>
      <c r="QA11" s="45">
        <v>354.366</v>
      </c>
      <c r="QB11" s="45">
        <v>348.201</v>
      </c>
      <c r="QC11" s="45">
        <v>354.131</v>
      </c>
      <c r="QD11" s="45">
        <v>361.474</v>
      </c>
      <c r="QE11" s="45">
        <v>358.648</v>
      </c>
      <c r="QF11" s="45">
        <v>368.739</v>
      </c>
      <c r="QG11" s="45">
        <v>368.529</v>
      </c>
      <c r="QH11" s="45">
        <v>370.948</v>
      </c>
      <c r="QI11" s="45">
        <v>368.568</v>
      </c>
      <c r="QJ11" s="45">
        <v>365.833</v>
      </c>
      <c r="QK11" s="45">
        <v>358.874</v>
      </c>
      <c r="QL11" s="45">
        <v>351.901</v>
      </c>
      <c r="QM11" s="45">
        <v>356.685</v>
      </c>
      <c r="QN11" s="45">
        <v>365.986</v>
      </c>
      <c r="QO11" s="45">
        <v>364.946</v>
      </c>
      <c r="QP11" s="45">
        <v>363.79</v>
      </c>
      <c r="QQ11" s="45">
        <v>363.176</v>
      </c>
      <c r="QR11" s="45">
        <v>359.992</v>
      </c>
      <c r="QS11" s="45">
        <v>355.821</v>
      </c>
      <c r="QT11" s="45">
        <v>350.204</v>
      </c>
      <c r="QU11" s="45">
        <v>350.76</v>
      </c>
      <c r="QV11" s="45">
        <v>349.606</v>
      </c>
      <c r="QW11" s="45">
        <v>353.437</v>
      </c>
      <c r="QX11" s="45">
        <v>353.437</v>
      </c>
      <c r="QY11" s="45">
        <v>354.417</v>
      </c>
      <c r="QZ11" s="45">
        <v>355.616</v>
      </c>
      <c r="RA11" s="45">
        <v>358.623</v>
      </c>
      <c r="RB11" s="45">
        <v>357.444</v>
      </c>
      <c r="RC11" s="45">
        <v>363.763</v>
      </c>
      <c r="RD11" s="45">
        <v>365.729</v>
      </c>
      <c r="RE11" s="45">
        <v>362.188</v>
      </c>
      <c r="RF11" s="45">
        <v>357.062</v>
      </c>
      <c r="RG11" s="45">
        <v>356.876</v>
      </c>
      <c r="RH11" s="45">
        <v>352.041</v>
      </c>
      <c r="RI11" s="45">
        <v>354.008</v>
      </c>
      <c r="RJ11" s="45">
        <v>356.844</v>
      </c>
      <c r="RK11" s="45">
        <v>360.281</v>
      </c>
      <c r="RL11" s="45">
        <v>363.828</v>
      </c>
      <c r="RM11" s="45">
        <v>363.786</v>
      </c>
      <c r="RN11" s="45">
        <v>368.252</v>
      </c>
      <c r="RO11" s="45">
        <v>372.826</v>
      </c>
      <c r="RP11" s="45">
        <v>369.823</v>
      </c>
      <c r="RQ11" s="45">
        <v>373.389</v>
      </c>
      <c r="RR11" s="45">
        <v>363.652</v>
      </c>
      <c r="RS11" s="45">
        <v>353.638</v>
      </c>
      <c r="RT11" s="45">
        <v>353.717</v>
      </c>
      <c r="RU11" s="45">
        <v>373.739</v>
      </c>
      <c r="RV11" s="45">
        <v>373.739</v>
      </c>
      <c r="RW11" s="45">
        <v>406.935</v>
      </c>
      <c r="RX11" s="45">
        <v>386.681</v>
      </c>
      <c r="RY11" s="45">
        <v>387.528</v>
      </c>
      <c r="RZ11" s="45">
        <v>381.051</v>
      </c>
      <c r="SA11" s="45">
        <v>385.676</v>
      </c>
      <c r="SB11" s="45">
        <v>384.595</v>
      </c>
      <c r="SC11" s="45">
        <v>383.739</v>
      </c>
      <c r="SD11" s="45">
        <v>384.757</v>
      </c>
      <c r="SE11" s="45">
        <v>384.757</v>
      </c>
      <c r="SF11" s="45">
        <v>386.275</v>
      </c>
      <c r="SG11" s="45">
        <v>386.424</v>
      </c>
      <c r="SH11" s="45">
        <v>389.636</v>
      </c>
      <c r="SI11" s="45">
        <v>387.597</v>
      </c>
      <c r="SJ11" s="45">
        <v>389.415</v>
      </c>
      <c r="SK11" s="45">
        <v>392.948</v>
      </c>
      <c r="SL11" s="45">
        <v>387.571</v>
      </c>
      <c r="SM11" s="45">
        <v>381.344</v>
      </c>
      <c r="SN11" s="45">
        <v>376.567</v>
      </c>
      <c r="SO11" s="45">
        <v>374.109</v>
      </c>
      <c r="SP11" s="45">
        <v>369.835</v>
      </c>
      <c r="SQ11" s="45">
        <v>371.709</v>
      </c>
      <c r="SR11" s="45">
        <v>369.106</v>
      </c>
      <c r="SS11" s="45">
        <v>363.502</v>
      </c>
      <c r="ST11" s="45">
        <v>368.787</v>
      </c>
      <c r="SU11" s="45">
        <v>365.842</v>
      </c>
      <c r="SV11" s="45">
        <v>368.363</v>
      </c>
      <c r="SW11" s="45">
        <v>364.637</v>
      </c>
      <c r="SX11" s="45">
        <v>362.783</v>
      </c>
      <c r="SY11" s="45">
        <v>363.521</v>
      </c>
      <c r="SZ11" s="45">
        <v>363.29</v>
      </c>
      <c r="TA11" s="45">
        <v>363.29</v>
      </c>
      <c r="TB11" s="45">
        <v>359.272</v>
      </c>
      <c r="TC11" s="45">
        <v>363.138</v>
      </c>
      <c r="TD11" s="45">
        <v>364.616</v>
      </c>
      <c r="TE11" s="45">
        <v>365.384</v>
      </c>
      <c r="TF11" s="45">
        <v>365.384</v>
      </c>
      <c r="TG11" s="45">
        <v>363.075</v>
      </c>
      <c r="TH11" s="45">
        <v>357.771</v>
      </c>
      <c r="TI11" s="45">
        <v>356.549</v>
      </c>
      <c r="TJ11" s="45">
        <v>350.426</v>
      </c>
      <c r="TK11" s="45">
        <v>356.299</v>
      </c>
      <c r="TL11" s="45">
        <v>357.932</v>
      </c>
      <c r="TM11" s="45">
        <v>362.763</v>
      </c>
      <c r="TN11" s="45">
        <v>356.742</v>
      </c>
      <c r="TO11" s="45">
        <v>352.865</v>
      </c>
      <c r="TP11" s="45">
        <v>352.812</v>
      </c>
      <c r="TQ11" s="45">
        <v>352.812</v>
      </c>
      <c r="TR11" s="45">
        <v>348.978</v>
      </c>
      <c r="TS11" s="45">
        <v>352.059</v>
      </c>
      <c r="TT11" s="45">
        <v>352.737</v>
      </c>
      <c r="TU11" s="45">
        <v>355.467</v>
      </c>
      <c r="TV11" s="45">
        <v>349.253</v>
      </c>
      <c r="TW11" s="45">
        <v>347.413</v>
      </c>
      <c r="TX11" s="45">
        <v>350.387</v>
      </c>
      <c r="TY11" s="45">
        <v>348.41</v>
      </c>
      <c r="TZ11" s="45">
        <v>349.82</v>
      </c>
      <c r="UA11" s="45">
        <v>351.798</v>
      </c>
      <c r="UB11" s="45">
        <v>348.176</v>
      </c>
      <c r="UC11" s="45">
        <v>342.89</v>
      </c>
      <c r="UD11" s="45">
        <v>337.685</v>
      </c>
      <c r="UE11" s="45">
        <v>340.741</v>
      </c>
      <c r="UF11" s="45">
        <v>344.869</v>
      </c>
      <c r="UG11" s="45">
        <v>346.014</v>
      </c>
      <c r="UH11" s="45">
        <v>340.09</v>
      </c>
      <c r="UI11" s="45">
        <v>336.577</v>
      </c>
      <c r="UJ11" s="45">
        <v>332.921</v>
      </c>
      <c r="UK11" s="45">
        <v>330.479</v>
      </c>
      <c r="UL11" s="45">
        <v>333.012</v>
      </c>
      <c r="UM11" s="45">
        <v>337.188</v>
      </c>
      <c r="UN11" s="45">
        <v>340.18</v>
      </c>
      <c r="UO11" s="45">
        <v>340.18</v>
      </c>
      <c r="UP11" s="45">
        <v>336.837</v>
      </c>
      <c r="UQ11" s="45">
        <v>333.596</v>
      </c>
      <c r="UR11" s="45">
        <v>333.179</v>
      </c>
      <c r="US11" s="45">
        <v>337.369</v>
      </c>
      <c r="UT11" s="45">
        <v>333.276</v>
      </c>
      <c r="UU11" s="45">
        <v>333.903</v>
      </c>
      <c r="UV11" s="45">
        <v>327.395</v>
      </c>
      <c r="UW11" s="45">
        <v>326.444</v>
      </c>
      <c r="UX11" s="45">
        <v>325.597</v>
      </c>
      <c r="UY11" s="45">
        <v>324.227</v>
      </c>
      <c r="UZ11" s="45">
        <v>321.646</v>
      </c>
      <c r="VA11" s="45">
        <v>327.002</v>
      </c>
      <c r="VB11" s="45">
        <v>332.39</v>
      </c>
      <c r="VC11" s="45">
        <v>332.052</v>
      </c>
      <c r="VD11" s="45">
        <v>329.909</v>
      </c>
      <c r="VE11" s="45">
        <v>337.272</v>
      </c>
      <c r="VF11" s="45">
        <v>338.525</v>
      </c>
      <c r="VG11" s="45">
        <v>329.518</v>
      </c>
      <c r="VH11" s="45">
        <v>328.634</v>
      </c>
      <c r="VI11" s="45">
        <v>329.209</v>
      </c>
      <c r="VJ11" s="45">
        <v>330.544</v>
      </c>
      <c r="VK11" s="45">
        <v>333.871</v>
      </c>
      <c r="VL11" s="45">
        <v>330.405</v>
      </c>
      <c r="VM11" s="45">
        <v>329.067</v>
      </c>
      <c r="VN11" s="45">
        <v>330.031</v>
      </c>
      <c r="VO11" s="45">
        <v>324.035</v>
      </c>
      <c r="VP11" s="45">
        <v>328.664</v>
      </c>
      <c r="VQ11" s="45">
        <v>325.229</v>
      </c>
      <c r="VR11" s="45">
        <v>331.482</v>
      </c>
      <c r="VS11" s="45">
        <v>334.784</v>
      </c>
      <c r="VT11" s="45">
        <v>333.88</v>
      </c>
      <c r="VU11" s="45">
        <v>332.197</v>
      </c>
      <c r="VV11" s="45">
        <v>331.619</v>
      </c>
      <c r="VW11" s="45">
        <v>326.91</v>
      </c>
      <c r="VX11" s="45">
        <v>330.401</v>
      </c>
      <c r="VY11" s="45">
        <v>334.988</v>
      </c>
      <c r="VZ11" s="45">
        <v>333.659</v>
      </c>
      <c r="WA11" s="45">
        <v>334.604</v>
      </c>
      <c r="WB11" s="45">
        <v>334.604</v>
      </c>
      <c r="WC11" s="45">
        <v>332.62</v>
      </c>
      <c r="WD11" s="45">
        <v>338.783</v>
      </c>
      <c r="WE11" s="45">
        <v>335.006</v>
      </c>
      <c r="WF11" s="45">
        <v>333.415</v>
      </c>
      <c r="WG11" s="45">
        <v>332.431</v>
      </c>
      <c r="WH11" s="45">
        <v>326.382</v>
      </c>
      <c r="WI11" s="45">
        <v>322.013</v>
      </c>
      <c r="WJ11" s="45">
        <v>324.726</v>
      </c>
      <c r="WK11" s="45">
        <v>325.388</v>
      </c>
      <c r="WL11" s="45">
        <v>321.497</v>
      </c>
      <c r="WM11" s="45">
        <v>318.317</v>
      </c>
      <c r="WN11" s="45">
        <v>319.399</v>
      </c>
      <c r="WO11" s="45">
        <v>316.803</v>
      </c>
      <c r="WP11" s="45">
        <v>318.818</v>
      </c>
      <c r="WQ11" s="45">
        <v>321.016</v>
      </c>
      <c r="WR11" s="45">
        <v>318.306</v>
      </c>
      <c r="WS11" s="45">
        <v>318.035</v>
      </c>
      <c r="WT11" s="45">
        <v>314.958</v>
      </c>
      <c r="WU11" s="45">
        <v>315.178</v>
      </c>
      <c r="WV11" s="45">
        <v>318.562</v>
      </c>
      <c r="WW11" s="45">
        <v>315.254</v>
      </c>
      <c r="WX11" s="45">
        <v>315.994</v>
      </c>
      <c r="WY11" s="45">
        <v>325.423</v>
      </c>
      <c r="WZ11" s="45">
        <v>330.898</v>
      </c>
      <c r="XA11" s="45">
        <v>326.992</v>
      </c>
      <c r="XB11" s="45">
        <v>325.359</v>
      </c>
      <c r="XC11" s="45">
        <v>320.421</v>
      </c>
      <c r="XD11" s="45">
        <v>320.224</v>
      </c>
      <c r="XE11" s="45">
        <v>320.463</v>
      </c>
      <c r="XF11" s="45">
        <v>319.309</v>
      </c>
      <c r="XG11" s="45">
        <v>319.309</v>
      </c>
      <c r="XH11" s="45">
        <v>321.672</v>
      </c>
      <c r="XI11" s="45">
        <v>322.636</v>
      </c>
      <c r="XJ11" s="45">
        <v>320.842</v>
      </c>
      <c r="XK11" s="45">
        <v>322.739</v>
      </c>
      <c r="XL11" s="45">
        <v>317.49</v>
      </c>
      <c r="XM11" s="45">
        <v>318.985</v>
      </c>
      <c r="XN11" s="45">
        <v>317.975</v>
      </c>
      <c r="XO11" s="45">
        <v>318.507</v>
      </c>
      <c r="XP11" s="45">
        <v>318.241</v>
      </c>
      <c r="XQ11" s="45">
        <v>318.027</v>
      </c>
      <c r="XR11" s="45">
        <v>318.526</v>
      </c>
      <c r="XS11" s="45">
        <v>321.574</v>
      </c>
      <c r="XT11" s="45">
        <v>322.725</v>
      </c>
      <c r="XU11" s="45">
        <v>324.616</v>
      </c>
      <c r="XV11" s="45">
        <v>322.717</v>
      </c>
      <c r="XW11" s="45">
        <v>331.489</v>
      </c>
      <c r="XX11" s="45">
        <v>333.541</v>
      </c>
      <c r="XY11" s="45">
        <v>334.759</v>
      </c>
      <c r="XZ11" s="45">
        <v>332.801</v>
      </c>
      <c r="YA11" s="45">
        <v>330.49</v>
      </c>
      <c r="YB11" s="45">
        <v>326.714</v>
      </c>
      <c r="YC11" s="45">
        <v>327.642</v>
      </c>
      <c r="YD11" s="45">
        <v>328.023</v>
      </c>
      <c r="YE11" s="45">
        <v>328.241</v>
      </c>
      <c r="YF11" s="45">
        <v>325.719</v>
      </c>
      <c r="YG11" s="45">
        <v>325.719</v>
      </c>
      <c r="YH11" s="45">
        <v>330.742</v>
      </c>
      <c r="YI11" s="45">
        <v>334.021</v>
      </c>
      <c r="YJ11" s="45">
        <v>334.098</v>
      </c>
      <c r="YK11" s="45">
        <v>330.225</v>
      </c>
      <c r="YL11" s="45">
        <v>331.281</v>
      </c>
      <c r="YM11" s="45">
        <v>328.465</v>
      </c>
      <c r="YN11" s="45">
        <v>326.284</v>
      </c>
      <c r="YO11" s="45">
        <v>326.292</v>
      </c>
      <c r="YP11" s="45">
        <v>325.827</v>
      </c>
      <c r="YQ11" s="45">
        <v>326.745</v>
      </c>
      <c r="YR11" s="45">
        <v>324.559</v>
      </c>
      <c r="YS11" s="45">
        <v>325.241</v>
      </c>
      <c r="YT11" s="45">
        <v>325.52</v>
      </c>
      <c r="YU11" s="45">
        <v>328.781</v>
      </c>
      <c r="YV11" s="45">
        <v>324.401</v>
      </c>
      <c r="YW11" s="45">
        <v>324.784</v>
      </c>
      <c r="YX11" s="45">
        <v>321.966</v>
      </c>
      <c r="YY11" s="45">
        <v>326.03</v>
      </c>
      <c r="YZ11" s="45">
        <v>324.237</v>
      </c>
      <c r="ZA11" s="45">
        <v>327.087</v>
      </c>
      <c r="ZB11" s="45">
        <v>324.01</v>
      </c>
      <c r="ZC11" s="45">
        <v>322.497</v>
      </c>
      <c r="ZD11" s="45">
        <v>321.359</v>
      </c>
      <c r="ZE11" s="45">
        <v>321.233</v>
      </c>
      <c r="ZF11" s="45">
        <v>318.649</v>
      </c>
      <c r="ZG11" s="45">
        <v>325.593</v>
      </c>
      <c r="ZH11" s="45">
        <v>331.492</v>
      </c>
      <c r="ZI11" s="45">
        <v>333.804</v>
      </c>
      <c r="ZJ11" s="45">
        <v>327.583</v>
      </c>
      <c r="ZK11" s="45">
        <v>324.421</v>
      </c>
      <c r="ZL11" s="45">
        <v>325.762</v>
      </c>
      <c r="ZM11" s="45">
        <v>328.518</v>
      </c>
      <c r="ZN11" s="45">
        <v>327.192</v>
      </c>
      <c r="ZO11" s="45">
        <v>327.483</v>
      </c>
      <c r="ZP11" s="45">
        <v>324.741</v>
      </c>
      <c r="ZQ11" s="45">
        <v>328.926</v>
      </c>
      <c r="ZR11" s="45">
        <v>322.877</v>
      </c>
      <c r="ZS11" s="45">
        <v>322.12</v>
      </c>
      <c r="ZT11" s="45">
        <v>324.865</v>
      </c>
      <c r="ZU11" s="45">
        <v>325.233</v>
      </c>
      <c r="ZV11" s="45">
        <v>322.557</v>
      </c>
      <c r="ZW11" s="45">
        <v>321.019</v>
      </c>
      <c r="ZX11" s="45">
        <v>316.712</v>
      </c>
      <c r="ZY11" s="45">
        <v>316.712</v>
      </c>
      <c r="ZZ11" s="45">
        <v>321.712</v>
      </c>
      <c r="AAA11" s="45">
        <v>318.262</v>
      </c>
      <c r="AAB11" s="45">
        <v>319.469</v>
      </c>
      <c r="AAC11" s="45">
        <v>317.865</v>
      </c>
      <c r="AAD11" s="45">
        <v>313.036</v>
      </c>
      <c r="AAE11" s="45">
        <v>312.679</v>
      </c>
      <c r="AAF11" s="45">
        <v>310.265</v>
      </c>
      <c r="AAG11" s="45">
        <v>310.778</v>
      </c>
      <c r="AAH11" s="45">
        <v>309.942</v>
      </c>
      <c r="AAI11" s="45">
        <v>308.241</v>
      </c>
      <c r="AAJ11" s="45">
        <v>310.352</v>
      </c>
      <c r="AAK11" s="45">
        <v>310.055</v>
      </c>
      <c r="AAL11" s="45">
        <v>313.114</v>
      </c>
      <c r="AAM11" s="45">
        <v>311.792</v>
      </c>
      <c r="AAN11" s="45">
        <v>316.717</v>
      </c>
      <c r="AAO11" s="45">
        <v>314.685</v>
      </c>
      <c r="AAP11" s="45">
        <v>314.235</v>
      </c>
      <c r="AAQ11" s="45">
        <v>313.597</v>
      </c>
      <c r="AAR11" s="45">
        <v>307.634</v>
      </c>
      <c r="AAS11" s="45">
        <v>306.442</v>
      </c>
      <c r="AAT11" s="45">
        <v>306.011</v>
      </c>
      <c r="AAU11" s="45">
        <v>304.998</v>
      </c>
      <c r="AAV11" s="45">
        <v>303.542</v>
      </c>
      <c r="AAW11" s="45">
        <v>305.231</v>
      </c>
      <c r="AAX11" s="45">
        <v>305.231</v>
      </c>
      <c r="AAY11" s="45">
        <v>307.492</v>
      </c>
      <c r="AAZ11" s="45">
        <v>307.096</v>
      </c>
      <c r="ABA11" s="45">
        <v>306.688</v>
      </c>
      <c r="ABB11" s="45">
        <v>309.618</v>
      </c>
      <c r="ABC11" s="45">
        <v>307.476</v>
      </c>
      <c r="ABD11" s="45">
        <v>307.167</v>
      </c>
      <c r="ABE11" s="45">
        <v>303.204</v>
      </c>
      <c r="ABF11" s="45">
        <v>304.596</v>
      </c>
      <c r="ABG11" s="45">
        <v>303.668</v>
      </c>
      <c r="ABH11" s="45">
        <v>306.193</v>
      </c>
      <c r="ABI11" s="45">
        <v>304.313</v>
      </c>
      <c r="ABJ11" s="45">
        <v>304.326</v>
      </c>
      <c r="ABK11" s="45">
        <v>307.534</v>
      </c>
      <c r="ABL11" s="45">
        <v>305.532</v>
      </c>
      <c r="ABM11" s="45">
        <v>305.789</v>
      </c>
      <c r="ABN11" s="45">
        <v>306.685</v>
      </c>
      <c r="ABO11" s="45">
        <v>305.819</v>
      </c>
      <c r="ABP11" s="45">
        <v>305.943</v>
      </c>
      <c r="ABQ11" s="45">
        <v>316.697</v>
      </c>
      <c r="ABR11" s="45">
        <v>320.206</v>
      </c>
      <c r="ABS11" s="45">
        <v>328.57</v>
      </c>
      <c r="ABT11" s="45">
        <v>328.167</v>
      </c>
      <c r="ABU11" s="45">
        <v>329.792</v>
      </c>
      <c r="ABV11" s="45">
        <v>323.916</v>
      </c>
      <c r="ABW11" s="45">
        <v>321.872</v>
      </c>
      <c r="ABX11" s="45">
        <v>325.125</v>
      </c>
      <c r="ABY11" s="45">
        <v>327.544</v>
      </c>
      <c r="ABZ11" s="45">
        <v>321.579</v>
      </c>
      <c r="ACA11" s="45">
        <v>320.79</v>
      </c>
      <c r="ACB11" s="45">
        <v>320.124</v>
      </c>
      <c r="ACC11" s="45">
        <v>320.252</v>
      </c>
      <c r="ACD11" s="45">
        <v>320.973</v>
      </c>
      <c r="ACE11" s="45">
        <v>320.973</v>
      </c>
      <c r="ACF11" s="45">
        <v>318.573</v>
      </c>
      <c r="ACG11" s="45">
        <v>316.773</v>
      </c>
      <c r="ACH11" s="45">
        <v>314.931</v>
      </c>
      <c r="ACI11" s="45">
        <v>315.07</v>
      </c>
      <c r="ACJ11" s="45">
        <v>313.402</v>
      </c>
      <c r="ACK11" s="45">
        <v>317.045</v>
      </c>
      <c r="ACL11" s="45">
        <v>315.778</v>
      </c>
      <c r="ACM11" s="45">
        <v>315.21</v>
      </c>
      <c r="ACN11" s="45">
        <v>316.99</v>
      </c>
      <c r="ACO11" s="45">
        <v>315.614</v>
      </c>
      <c r="ACP11" s="45">
        <v>315.735</v>
      </c>
      <c r="ACQ11" s="45">
        <v>315.151</v>
      </c>
      <c r="ACR11" s="45">
        <v>314.351</v>
      </c>
      <c r="ACS11" s="45">
        <v>317.268</v>
      </c>
      <c r="ACT11" s="45">
        <v>316.887</v>
      </c>
      <c r="ACU11" s="45">
        <v>315.191</v>
      </c>
      <c r="ACV11" s="45">
        <v>310.77</v>
      </c>
      <c r="ACW11" s="45">
        <v>306.468</v>
      </c>
      <c r="ACX11" s="45">
        <v>305.181</v>
      </c>
      <c r="ACY11" s="45">
        <v>307.642</v>
      </c>
      <c r="ACZ11" s="45">
        <v>308.022</v>
      </c>
      <c r="ADA11" s="45">
        <v>308.022</v>
      </c>
      <c r="ADB11" s="45">
        <v>308.488</v>
      </c>
      <c r="ADC11" s="45">
        <v>311.89</v>
      </c>
      <c r="ADD11" s="45">
        <v>309.972</v>
      </c>
      <c r="ADE11" s="45">
        <v>310.981</v>
      </c>
      <c r="ADF11" s="45">
        <v>310.981</v>
      </c>
      <c r="ADG11" s="45">
        <v>306.834</v>
      </c>
      <c r="ADH11" s="45">
        <v>306.031</v>
      </c>
      <c r="ADI11" s="45">
        <v>303.765</v>
      </c>
      <c r="ADJ11" s="45">
        <v>300.419</v>
      </c>
      <c r="ADK11" s="45">
        <v>301.032</v>
      </c>
      <c r="ADL11" s="45">
        <v>297.632</v>
      </c>
      <c r="ADM11" s="45">
        <v>301.834</v>
      </c>
      <c r="ADN11" s="45">
        <v>301.834</v>
      </c>
      <c r="ADO11" s="45">
        <v>299.806</v>
      </c>
      <c r="ADP11" s="45">
        <v>299.806</v>
      </c>
      <c r="ADQ11" s="45">
        <v>297.759</v>
      </c>
      <c r="ADR11" s="45">
        <v>295.897</v>
      </c>
      <c r="ADS11" s="45">
        <v>295.013</v>
      </c>
      <c r="ADT11" s="45">
        <v>297.293</v>
      </c>
      <c r="ADU11" s="45">
        <v>296.13</v>
      </c>
      <c r="ADV11" s="45">
        <v>297.82</v>
      </c>
      <c r="ADW11" s="45">
        <v>296.845</v>
      </c>
      <c r="ADX11" s="45">
        <v>297.406</v>
      </c>
      <c r="ADY11" s="45">
        <v>292.935</v>
      </c>
      <c r="ADZ11" s="45">
        <v>295.414</v>
      </c>
      <c r="AEA11" s="45">
        <v>294.357</v>
      </c>
      <c r="AEB11" s="45">
        <v>292.325</v>
      </c>
      <c r="AEC11" s="45">
        <v>288.53</v>
      </c>
      <c r="AED11" s="45">
        <v>289.96</v>
      </c>
      <c r="AEE11" s="45">
        <v>306.534</v>
      </c>
      <c r="AEF11" s="45">
        <v>302.877</v>
      </c>
      <c r="AEG11" s="45">
        <v>295.12</v>
      </c>
      <c r="AEH11" s="45">
        <v>306.89</v>
      </c>
      <c r="AEI11" s="45">
        <v>322.066</v>
      </c>
      <c r="AEJ11" s="45">
        <v>318.582</v>
      </c>
      <c r="AEK11" s="45">
        <v>321.524</v>
      </c>
      <c r="AEL11" s="45">
        <v>318.781</v>
      </c>
      <c r="AEM11" s="45">
        <v>314.354</v>
      </c>
      <c r="AEN11" s="45">
        <v>308.782</v>
      </c>
      <c r="AEO11" s="45">
        <v>308.782</v>
      </c>
      <c r="AEP11" s="45">
        <v>310.471</v>
      </c>
      <c r="AEQ11" s="45">
        <v>306.551</v>
      </c>
      <c r="AER11" s="45">
        <v>310.74</v>
      </c>
      <c r="AES11" s="45">
        <v>312.723</v>
      </c>
      <c r="AET11" s="45">
        <v>309.036</v>
      </c>
      <c r="AEU11" s="45">
        <v>305.705</v>
      </c>
      <c r="AEV11" s="45">
        <v>311.163</v>
      </c>
      <c r="AEW11" s="45">
        <v>318.175</v>
      </c>
      <c r="AEX11" s="45">
        <v>315.387</v>
      </c>
      <c r="AEY11" s="45">
        <v>313.071</v>
      </c>
      <c r="AEZ11" s="45">
        <v>311.746</v>
      </c>
      <c r="AFA11" s="45">
        <v>313.617</v>
      </c>
      <c r="AFB11" s="45">
        <v>314.056</v>
      </c>
      <c r="AFC11" s="45">
        <v>310.569</v>
      </c>
      <c r="AFD11" s="45">
        <v>313.77</v>
      </c>
      <c r="AFE11" s="45">
        <v>316.497</v>
      </c>
      <c r="AFF11" s="45">
        <v>318.11</v>
      </c>
      <c r="AFG11" s="45">
        <v>317.945</v>
      </c>
      <c r="AFH11" s="45">
        <v>315.977</v>
      </c>
      <c r="AFI11" s="45">
        <v>319.902</v>
      </c>
      <c r="AFJ11" s="45">
        <v>319.622</v>
      </c>
      <c r="AFK11" s="45">
        <v>319.058</v>
      </c>
      <c r="AFL11" s="45">
        <v>324.069</v>
      </c>
      <c r="AFM11" s="45">
        <v>329.425</v>
      </c>
      <c r="AFN11" s="45">
        <v>325.827</v>
      </c>
      <c r="AFO11" s="45">
        <v>326.546</v>
      </c>
      <c r="AFP11" s="45">
        <v>326.172</v>
      </c>
      <c r="AFQ11" s="45">
        <v>325.969</v>
      </c>
      <c r="AFR11" s="45">
        <v>325.969</v>
      </c>
      <c r="AFS11" s="45">
        <v>328.354</v>
      </c>
      <c r="AFT11" s="45">
        <v>321.438</v>
      </c>
      <c r="AFU11" s="45">
        <v>321.621</v>
      </c>
      <c r="AFV11" s="45">
        <v>315.418</v>
      </c>
      <c r="AFW11" s="45">
        <v>319.421</v>
      </c>
      <c r="AFX11" s="45">
        <v>321.544</v>
      </c>
      <c r="AFY11" s="45">
        <v>322.121</v>
      </c>
      <c r="AFZ11" s="45">
        <v>322.593</v>
      </c>
      <c r="AGA11" s="45">
        <v>317.779</v>
      </c>
      <c r="AGB11" s="45">
        <v>318.165</v>
      </c>
      <c r="AGC11" s="45">
        <v>321.158</v>
      </c>
      <c r="AGD11" s="45">
        <v>323.418</v>
      </c>
      <c r="AGE11" s="45">
        <v>317.664</v>
      </c>
      <c r="AGF11" s="45">
        <v>318.444</v>
      </c>
      <c r="AGG11" s="45">
        <v>319.346</v>
      </c>
      <c r="AGH11" s="45">
        <v>322.704</v>
      </c>
      <c r="AGI11" s="45">
        <v>321.827</v>
      </c>
      <c r="AGJ11" s="45">
        <v>324.773</v>
      </c>
      <c r="AGK11" s="45">
        <v>327.983</v>
      </c>
      <c r="AGL11" s="45">
        <v>331.67</v>
      </c>
      <c r="AGM11" s="45">
        <v>334.932</v>
      </c>
      <c r="AGN11" s="45">
        <v>336.883</v>
      </c>
      <c r="AGO11" s="45">
        <v>345.218</v>
      </c>
      <c r="AGP11" s="45">
        <v>352.464</v>
      </c>
      <c r="AGQ11" s="45">
        <v>353.197</v>
      </c>
      <c r="AGR11" s="45">
        <v>354.515</v>
      </c>
      <c r="AGS11" s="45">
        <v>361.902</v>
      </c>
      <c r="AGT11" s="45">
        <v>361.673</v>
      </c>
      <c r="AGU11" s="45">
        <v>350.186</v>
      </c>
      <c r="AGV11" s="45">
        <v>346.502</v>
      </c>
      <c r="AGW11" s="45">
        <v>345.304</v>
      </c>
      <c r="AGX11" s="45">
        <v>347.751</v>
      </c>
      <c r="AGY11" s="45">
        <v>343.754</v>
      </c>
      <c r="AGZ11" s="45">
        <v>348.154</v>
      </c>
      <c r="AHA11" s="45">
        <v>356.176</v>
      </c>
      <c r="AHB11" s="45">
        <v>358.085</v>
      </c>
      <c r="AHC11" s="45">
        <v>351.489</v>
      </c>
      <c r="AHD11" s="45">
        <v>351.358</v>
      </c>
      <c r="AHE11" s="45">
        <v>348.466</v>
      </c>
      <c r="AHF11" s="45">
        <v>349.371</v>
      </c>
      <c r="AHG11" s="45">
        <v>349.371</v>
      </c>
      <c r="AHH11" s="45">
        <v>365.032</v>
      </c>
      <c r="AHI11" s="45">
        <v>360.689</v>
      </c>
      <c r="AHJ11" s="45">
        <v>366.683</v>
      </c>
      <c r="AHK11" s="45">
        <v>366.199</v>
      </c>
      <c r="AHL11" s="45">
        <v>359.642</v>
      </c>
      <c r="AHM11" s="45">
        <v>362.472</v>
      </c>
      <c r="AHN11" s="45">
        <v>360.775</v>
      </c>
      <c r="AHO11" s="45">
        <v>366.899</v>
      </c>
      <c r="AHP11" s="45">
        <v>368.02</v>
      </c>
      <c r="AHQ11" s="45">
        <v>369.764</v>
      </c>
      <c r="AHR11" s="45">
        <v>373.676</v>
      </c>
      <c r="AHS11" s="45">
        <v>374.685</v>
      </c>
      <c r="AHT11" s="45">
        <v>376.484</v>
      </c>
      <c r="AHU11" s="45">
        <v>379.212</v>
      </c>
      <c r="AHV11" s="45">
        <v>386.583</v>
      </c>
      <c r="AHW11" s="45">
        <v>394.265</v>
      </c>
      <c r="AHX11" s="45">
        <v>384.409</v>
      </c>
      <c r="AHY11" s="45">
        <v>383.501</v>
      </c>
      <c r="AHZ11" s="45">
        <v>376.003</v>
      </c>
      <c r="AIA11" s="45">
        <v>382.058</v>
      </c>
      <c r="AIB11" s="45">
        <v>384.241</v>
      </c>
      <c r="AIC11" s="45">
        <v>389.689</v>
      </c>
      <c r="AID11" s="45">
        <v>389.063</v>
      </c>
      <c r="AIE11" s="45">
        <v>388.064</v>
      </c>
      <c r="AIF11" s="45">
        <v>389.041</v>
      </c>
      <c r="AIG11" s="45">
        <v>386.226</v>
      </c>
      <c r="AIH11" s="45">
        <v>386.226</v>
      </c>
      <c r="AII11" s="45">
        <v>379.573</v>
      </c>
      <c r="AIJ11" s="45">
        <v>373.712</v>
      </c>
      <c r="AIK11" s="45">
        <v>365.209</v>
      </c>
      <c r="AIL11" s="45">
        <v>364.759</v>
      </c>
      <c r="AIM11" s="45">
        <v>370.533</v>
      </c>
      <c r="AIN11" s="45">
        <v>368.47</v>
      </c>
      <c r="AIO11" s="45">
        <v>364.504</v>
      </c>
      <c r="AIP11" s="45">
        <v>364.203</v>
      </c>
      <c r="AIQ11" s="45">
        <v>365.023</v>
      </c>
      <c r="AIR11" s="45">
        <v>362.1</v>
      </c>
      <c r="AIS11" s="45">
        <v>366.164</v>
      </c>
      <c r="AIT11" s="45">
        <v>361.969</v>
      </c>
      <c r="AIU11" s="45">
        <v>358.054</v>
      </c>
      <c r="AIV11" s="45">
        <v>360.216</v>
      </c>
      <c r="AIW11" s="45">
        <v>357.628</v>
      </c>
      <c r="AIX11" s="45">
        <v>348.999</v>
      </c>
      <c r="AIY11" s="45">
        <v>349.406</v>
      </c>
      <c r="AIZ11" s="45">
        <v>352.076</v>
      </c>
      <c r="AJA11" s="45">
        <v>354.174</v>
      </c>
      <c r="AJB11" s="45">
        <v>356.557</v>
      </c>
      <c r="AJC11" s="45">
        <v>360.652</v>
      </c>
      <c r="AJD11" s="45">
        <v>360.401</v>
      </c>
      <c r="AJE11" s="45">
        <v>363.349</v>
      </c>
      <c r="AJF11" s="45">
        <v>362.121</v>
      </c>
      <c r="AJG11" s="45">
        <v>365.796</v>
      </c>
      <c r="AJH11" s="45">
        <v>372.688</v>
      </c>
      <c r="AJI11" s="45">
        <v>391.71</v>
      </c>
      <c r="AJJ11" s="45">
        <v>404.589</v>
      </c>
      <c r="AJK11" s="45">
        <v>392.594</v>
      </c>
      <c r="AJL11" s="45">
        <v>396.192</v>
      </c>
      <c r="AJM11" s="45">
        <v>390.337</v>
      </c>
      <c r="AJN11" s="45">
        <v>390.196</v>
      </c>
      <c r="AJO11" s="45">
        <v>394.169</v>
      </c>
      <c r="AJP11" s="45">
        <v>389.827</v>
      </c>
      <c r="AJQ11" s="45">
        <v>386.427</v>
      </c>
      <c r="AJR11" s="45">
        <v>388.394</v>
      </c>
      <c r="AJS11" s="45">
        <v>390.263</v>
      </c>
      <c r="AJT11" s="45">
        <v>386.741</v>
      </c>
      <c r="AJU11" s="45">
        <v>383.351</v>
      </c>
      <c r="AJV11" s="45">
        <v>388.194</v>
      </c>
      <c r="AJW11" s="45">
        <v>395.88</v>
      </c>
      <c r="AJX11" s="45">
        <v>399.915</v>
      </c>
      <c r="AJY11" s="45">
        <v>399.915</v>
      </c>
      <c r="AJZ11" s="45">
        <v>406.879</v>
      </c>
      <c r="AKA11" s="45">
        <v>405.907</v>
      </c>
      <c r="AKB11" s="45">
        <v>402.133</v>
      </c>
      <c r="AKC11" s="45">
        <v>397.451</v>
      </c>
      <c r="AKD11" s="45">
        <v>402.666</v>
      </c>
      <c r="AKE11" s="45">
        <v>402.376</v>
      </c>
      <c r="AKF11" s="45">
        <v>398.193</v>
      </c>
      <c r="AKG11" s="45">
        <v>388.774</v>
      </c>
      <c r="AKH11" s="45">
        <v>382.531</v>
      </c>
      <c r="AKI11" s="45">
        <v>385.6</v>
      </c>
      <c r="AKJ11" s="45">
        <v>382.968</v>
      </c>
      <c r="AKK11" s="45">
        <v>378.467</v>
      </c>
      <c r="AKL11" s="45">
        <v>373.652</v>
      </c>
      <c r="AKM11" s="45">
        <v>370.311</v>
      </c>
      <c r="AKN11" s="45">
        <v>369.488</v>
      </c>
      <c r="AKO11" s="45">
        <v>368.161</v>
      </c>
      <c r="AKP11" s="45">
        <v>367.961</v>
      </c>
      <c r="AKQ11" s="45">
        <v>361.782</v>
      </c>
      <c r="AKR11" s="45">
        <v>361.729</v>
      </c>
      <c r="AKS11" s="45">
        <v>362.073</v>
      </c>
      <c r="AKT11" s="45">
        <v>365.731</v>
      </c>
      <c r="AKU11" s="45">
        <v>358.467</v>
      </c>
      <c r="AKV11" s="45">
        <v>367.811</v>
      </c>
      <c r="AKW11" s="45">
        <v>368.774</v>
      </c>
      <c r="AKX11" s="45">
        <v>368.774</v>
      </c>
      <c r="AKY11" s="45">
        <v>372.542</v>
      </c>
      <c r="AKZ11" s="45">
        <v>373.464</v>
      </c>
      <c r="ALA11" s="45">
        <v>381.973</v>
      </c>
      <c r="ALB11" s="45">
        <v>376.502</v>
      </c>
      <c r="ALC11" s="45">
        <v>374.232</v>
      </c>
      <c r="ALD11" s="45">
        <v>372.607</v>
      </c>
      <c r="ALE11" s="45">
        <v>369.151</v>
      </c>
      <c r="ALF11" s="45">
        <v>375.435</v>
      </c>
      <c r="ALG11" s="45">
        <v>376.68</v>
      </c>
      <c r="ALH11" s="45">
        <v>379.437</v>
      </c>
      <c r="ALI11" s="45">
        <v>383.272</v>
      </c>
      <c r="ALJ11" s="45">
        <v>388.749</v>
      </c>
      <c r="ALK11" s="45">
        <v>387.149</v>
      </c>
      <c r="ALL11" s="45">
        <v>391.457</v>
      </c>
      <c r="ALM11" s="45">
        <v>394.852</v>
      </c>
      <c r="ALN11" s="45">
        <v>395.372</v>
      </c>
      <c r="ALO11" s="45">
        <v>392.353</v>
      </c>
      <c r="ALP11" s="45">
        <v>391.467</v>
      </c>
      <c r="ALQ11" s="45">
        <v>381.893</v>
      </c>
      <c r="ALR11" s="45">
        <v>382.394</v>
      </c>
      <c r="ALS11" s="45">
        <v>381.177</v>
      </c>
      <c r="ALT11" s="45">
        <v>378.317</v>
      </c>
      <c r="ALU11" s="45">
        <v>381.642</v>
      </c>
      <c r="ALV11" s="45">
        <v>387.83</v>
      </c>
      <c r="ALW11" s="45">
        <v>387.83</v>
      </c>
      <c r="ALX11" s="45">
        <v>398.592</v>
      </c>
      <c r="ALY11" s="45">
        <v>401.464</v>
      </c>
      <c r="ALZ11" s="45">
        <v>404.692</v>
      </c>
      <c r="AMA11" s="45">
        <v>407.615</v>
      </c>
      <c r="AMB11" s="45">
        <v>411.356</v>
      </c>
      <c r="AMC11" s="45">
        <v>423.498</v>
      </c>
      <c r="AMD11" s="45">
        <v>420.547</v>
      </c>
      <c r="AME11" s="45">
        <v>420.547</v>
      </c>
      <c r="AMF11" s="45">
        <v>423.117</v>
      </c>
      <c r="AMG11" s="45">
        <v>424.611</v>
      </c>
      <c r="AMH11" s="45">
        <v>429.908</v>
      </c>
      <c r="AMI11" s="45">
        <v>425.517</v>
      </c>
      <c r="AMJ11" s="45">
        <v>418.871</v>
      </c>
      <c r="AMK11" s="45">
        <v>419.688</v>
      </c>
      <c r="AML11" s="45">
        <v>411.612</v>
      </c>
      <c r="AMM11" s="45">
        <v>420.92</v>
      </c>
      <c r="AMN11" s="45">
        <v>420.92</v>
      </c>
      <c r="AMO11" s="45">
        <v>425.689</v>
      </c>
      <c r="AMP11" s="45">
        <v>423.011</v>
      </c>
      <c r="AMQ11" s="45">
        <v>425.237</v>
      </c>
      <c r="AMR11" s="45">
        <v>421.457</v>
      </c>
      <c r="AMS11" s="45">
        <v>414.271</v>
      </c>
      <c r="AMT11" s="45">
        <v>410.292</v>
      </c>
      <c r="AMU11" s="45">
        <v>412.837</v>
      </c>
      <c r="AMV11" s="45">
        <v>414.141</v>
      </c>
      <c r="AMW11" s="45">
        <v>418.184</v>
      </c>
      <c r="AMX11" s="45">
        <v>424.328</v>
      </c>
      <c r="AMY11" s="45">
        <v>422.757</v>
      </c>
      <c r="AMZ11" s="45">
        <v>425.918</v>
      </c>
      <c r="ANA11" s="45">
        <v>430.628</v>
      </c>
      <c r="ANB11" s="45">
        <v>430.628</v>
      </c>
      <c r="ANC11" s="45">
        <v>426.471</v>
      </c>
      <c r="AND11" s="45">
        <v>430.406</v>
      </c>
      <c r="ANE11" s="45">
        <v>431.525</v>
      </c>
      <c r="ANF11" s="45">
        <v>434.614</v>
      </c>
      <c r="ANG11" s="45">
        <v>434.614</v>
      </c>
      <c r="ANH11" s="45">
        <v>435.426</v>
      </c>
      <c r="ANI11" s="45">
        <v>440.607</v>
      </c>
      <c r="ANJ11" s="45">
        <v>422.432</v>
      </c>
      <c r="ANK11" s="45">
        <v>412.443</v>
      </c>
      <c r="ANL11" s="45">
        <v>411.493</v>
      </c>
      <c r="ANM11" s="45">
        <v>404.507</v>
      </c>
      <c r="ANN11" s="45">
        <v>407.619</v>
      </c>
      <c r="ANO11" s="45">
        <v>409.533</v>
      </c>
      <c r="ANP11" s="45">
        <v>408.248</v>
      </c>
      <c r="ANQ11" s="45">
        <v>404.822</v>
      </c>
      <c r="ANR11" s="45">
        <v>400.411</v>
      </c>
      <c r="ANS11" s="45">
        <v>398.572</v>
      </c>
      <c r="ANT11" s="45">
        <v>388.458</v>
      </c>
      <c r="ANU11" s="45">
        <v>388.458</v>
      </c>
      <c r="ANV11" s="45">
        <v>391.962</v>
      </c>
      <c r="ANW11" s="45">
        <v>382.636</v>
      </c>
      <c r="ANX11" s="45">
        <v>381.45</v>
      </c>
      <c r="ANY11" s="45">
        <v>376.925</v>
      </c>
      <c r="ANZ11" s="45">
        <v>380.471</v>
      </c>
      <c r="AOA11" s="45">
        <v>386.111</v>
      </c>
      <c r="AOB11" s="45">
        <v>389.06</v>
      </c>
      <c r="AOC11" s="45">
        <v>377.909</v>
      </c>
      <c r="AOD11" s="45">
        <v>370.3</v>
      </c>
      <c r="AOE11" s="45">
        <v>368.451</v>
      </c>
      <c r="AOF11" s="45">
        <v>363.163</v>
      </c>
      <c r="AOG11" s="45">
        <v>365.825</v>
      </c>
      <c r="AOH11" s="45">
        <v>374.327</v>
      </c>
      <c r="AOI11" s="45">
        <v>379.038</v>
      </c>
      <c r="AOJ11" s="45">
        <v>380.603</v>
      </c>
      <c r="AOK11" s="45">
        <v>375.718</v>
      </c>
      <c r="AOL11" s="45">
        <v>370.695</v>
      </c>
      <c r="AOM11" s="45">
        <v>374.713</v>
      </c>
      <c r="AON11" s="45">
        <v>378.488</v>
      </c>
      <c r="AOO11" s="45">
        <v>378.488</v>
      </c>
      <c r="AOP11" s="45">
        <v>378.372</v>
      </c>
      <c r="AOQ11" s="45">
        <v>377.991</v>
      </c>
      <c r="AOR11" s="45">
        <v>375.43</v>
      </c>
      <c r="AOS11" s="45">
        <v>375.569</v>
      </c>
      <c r="AOT11" s="45">
        <v>372.506</v>
      </c>
      <c r="AOU11" s="45">
        <v>373.097</v>
      </c>
      <c r="AOV11" s="45">
        <v>367.31</v>
      </c>
      <c r="AOW11" s="45">
        <v>361.212</v>
      </c>
      <c r="AOX11" s="45">
        <v>361.391</v>
      </c>
      <c r="AOY11" s="45">
        <v>366.16</v>
      </c>
      <c r="AOZ11" s="45">
        <v>369.213</v>
      </c>
      <c r="APA11" s="45">
        <v>369.167</v>
      </c>
      <c r="APB11" s="45">
        <v>376.051</v>
      </c>
      <c r="APC11" s="45">
        <v>378.566</v>
      </c>
      <c r="APD11" s="45">
        <v>372.218</v>
      </c>
      <c r="APE11" s="45">
        <v>372.068</v>
      </c>
      <c r="APF11" s="45">
        <v>371.536</v>
      </c>
      <c r="APG11" s="45">
        <v>367.231</v>
      </c>
      <c r="APH11" s="45">
        <v>367.495</v>
      </c>
      <c r="API11" s="45">
        <v>364.333</v>
      </c>
      <c r="APJ11" s="45">
        <v>361.927</v>
      </c>
      <c r="APK11" s="45">
        <v>368.986</v>
      </c>
      <c r="APL11" s="45">
        <v>362.107</v>
      </c>
      <c r="APM11" s="45">
        <v>373.342</v>
      </c>
      <c r="APN11" s="45">
        <v>377.413</v>
      </c>
      <c r="APO11" s="45">
        <v>376.025</v>
      </c>
      <c r="APP11" s="45">
        <v>380.514</v>
      </c>
      <c r="APQ11" s="45">
        <v>380.399</v>
      </c>
      <c r="APR11" s="45">
        <v>372.774</v>
      </c>
      <c r="APS11" s="45">
        <v>363.888</v>
      </c>
      <c r="APT11" s="45">
        <v>365.833</v>
      </c>
      <c r="APU11" s="45">
        <v>362.714</v>
      </c>
      <c r="APV11" s="45">
        <v>361.83</v>
      </c>
      <c r="APW11" s="45">
        <v>362.506</v>
      </c>
      <c r="APX11" s="45">
        <v>362.535</v>
      </c>
      <c r="APY11" s="45">
        <v>362.556</v>
      </c>
      <c r="APZ11" s="45">
        <v>365.48</v>
      </c>
      <c r="AQA11" s="45">
        <v>364.837</v>
      </c>
      <c r="AQB11" s="45">
        <v>363.146</v>
      </c>
      <c r="AQC11" s="45">
        <v>364.621</v>
      </c>
      <c r="AQD11" s="45">
        <v>360.077</v>
      </c>
      <c r="AQE11" s="45">
        <v>359.734</v>
      </c>
      <c r="AQF11" s="45">
        <v>363.23</v>
      </c>
      <c r="AQG11" s="45">
        <v>363.23</v>
      </c>
      <c r="AQH11" s="45">
        <v>361.432</v>
      </c>
      <c r="AQI11" s="45">
        <v>361.933</v>
      </c>
      <c r="AQJ11" s="45">
        <v>367.475</v>
      </c>
      <c r="AQK11" s="45">
        <v>370.76</v>
      </c>
      <c r="AQL11" s="45">
        <v>370.438</v>
      </c>
      <c r="AQM11" s="45">
        <v>366.93</v>
      </c>
      <c r="AQN11" s="45">
        <v>364.777</v>
      </c>
      <c r="AQO11" s="45">
        <v>362.696</v>
      </c>
      <c r="AQP11" s="45">
        <v>362.119</v>
      </c>
      <c r="AQQ11" s="45">
        <v>361.232</v>
      </c>
      <c r="AQR11" s="45">
        <v>363.22</v>
      </c>
      <c r="AQS11" s="45">
        <v>369.762</v>
      </c>
      <c r="AQT11" s="45">
        <v>368.372</v>
      </c>
      <c r="AQU11" s="45">
        <v>374.683</v>
      </c>
      <c r="AQV11" s="45">
        <v>372.575</v>
      </c>
      <c r="AQW11" s="45">
        <v>381.661</v>
      </c>
      <c r="AQX11" s="45">
        <v>378.254</v>
      </c>
      <c r="AQY11" s="45">
        <v>379.484</v>
      </c>
      <c r="AQZ11" s="45">
        <v>376.392</v>
      </c>
      <c r="ARA11" s="45">
        <v>379.132</v>
      </c>
      <c r="ARB11" s="45">
        <v>376.284</v>
      </c>
      <c r="ARC11" s="45">
        <v>372.227</v>
      </c>
      <c r="ARD11" s="45">
        <v>374.953</v>
      </c>
      <c r="ARE11" s="45">
        <v>386.575</v>
      </c>
      <c r="ARF11" s="45">
        <v>383.737</v>
      </c>
      <c r="ARG11" s="45">
        <v>383.737</v>
      </c>
      <c r="ARH11" s="45">
        <v>387.092</v>
      </c>
      <c r="ARI11" s="45">
        <v>389.171</v>
      </c>
      <c r="ARJ11" s="45">
        <v>390.721</v>
      </c>
      <c r="ARK11" s="45">
        <v>392.675</v>
      </c>
      <c r="ARL11" s="45">
        <v>398.309</v>
      </c>
      <c r="ARM11" s="45">
        <v>388.019</v>
      </c>
      <c r="ARN11" s="45">
        <v>381.9</v>
      </c>
      <c r="ARO11" s="45">
        <v>379.427</v>
      </c>
      <c r="ARP11" s="45">
        <v>380.79</v>
      </c>
      <c r="ARQ11" s="45">
        <v>371.517</v>
      </c>
      <c r="ARR11" s="45">
        <v>371.572</v>
      </c>
      <c r="ARS11" s="45">
        <v>372.166</v>
      </c>
      <c r="ART11" s="45">
        <v>376.376</v>
      </c>
      <c r="ARU11" s="45">
        <v>377.231</v>
      </c>
      <c r="ARV11" s="45">
        <v>378.658</v>
      </c>
      <c r="ARW11" s="45">
        <v>372.098</v>
      </c>
      <c r="ARX11" s="45">
        <v>372.027</v>
      </c>
      <c r="ARY11" s="45">
        <v>361.957</v>
      </c>
      <c r="ARZ11" s="45">
        <v>361.281</v>
      </c>
      <c r="ASA11" s="45">
        <v>365.697</v>
      </c>
      <c r="ASB11" s="45">
        <v>369.757</v>
      </c>
      <c r="ASC11" s="45">
        <v>365.991</v>
      </c>
      <c r="ASD11" s="45">
        <v>368.239</v>
      </c>
      <c r="ASE11" s="45">
        <v>365.831</v>
      </c>
      <c r="ASF11" s="45">
        <v>356.674</v>
      </c>
      <c r="ASG11" s="45">
        <v>359.971</v>
      </c>
      <c r="ASH11" s="45">
        <v>359.209</v>
      </c>
      <c r="ASI11" s="45">
        <v>359.209</v>
      </c>
      <c r="ASJ11" s="45">
        <v>352.985</v>
      </c>
      <c r="ASK11" s="45">
        <v>357.126</v>
      </c>
      <c r="ASL11" s="45">
        <v>358.379</v>
      </c>
      <c r="ASM11" s="45">
        <v>359.462</v>
      </c>
      <c r="ASN11" s="45">
        <v>354.919</v>
      </c>
      <c r="ASO11" s="45">
        <v>356.723</v>
      </c>
      <c r="ASP11" s="45">
        <v>355.541</v>
      </c>
      <c r="ASQ11" s="45">
        <v>352.719</v>
      </c>
      <c r="ASR11" s="45">
        <v>356.459</v>
      </c>
      <c r="ASS11" s="45">
        <v>359.699</v>
      </c>
      <c r="AST11" s="45">
        <v>356.931</v>
      </c>
      <c r="ASU11" s="45">
        <v>355.099</v>
      </c>
      <c r="ASV11" s="45">
        <v>351.325</v>
      </c>
      <c r="ASW11" s="45">
        <v>351.19</v>
      </c>
      <c r="ASX11" s="45">
        <v>348.397</v>
      </c>
      <c r="ASY11" s="45">
        <v>348.678</v>
      </c>
      <c r="ASZ11" s="45">
        <v>348.833</v>
      </c>
      <c r="ATA11" s="45">
        <v>350.579</v>
      </c>
      <c r="ATB11" s="45">
        <v>332.978</v>
      </c>
      <c r="ATC11" s="45">
        <v>347.838</v>
      </c>
      <c r="ATD11" s="45">
        <v>348.246</v>
      </c>
      <c r="ATE11" s="45">
        <v>365.21</v>
      </c>
      <c r="ATF11" s="45">
        <v>363.668</v>
      </c>
      <c r="ATG11" s="45">
        <v>359.793</v>
      </c>
      <c r="ATH11" s="45">
        <v>355.76</v>
      </c>
      <c r="ATI11" s="45">
        <v>349.169</v>
      </c>
      <c r="ATJ11" s="45">
        <v>375.988</v>
      </c>
      <c r="ATK11" s="45">
        <v>375.502</v>
      </c>
      <c r="ATL11" s="45">
        <v>383.386</v>
      </c>
      <c r="ATM11" s="45">
        <v>386.503</v>
      </c>
      <c r="ATN11" s="45">
        <v>381.18</v>
      </c>
      <c r="ATO11" s="45">
        <v>380.093</v>
      </c>
      <c r="ATP11" s="45">
        <v>384.927</v>
      </c>
      <c r="ATQ11" s="45">
        <v>380.219</v>
      </c>
      <c r="ATR11" s="45">
        <v>375.411</v>
      </c>
      <c r="ATS11" s="45">
        <v>382.575</v>
      </c>
      <c r="ATT11" s="45">
        <v>380.456</v>
      </c>
      <c r="ATU11" s="45">
        <v>385.551</v>
      </c>
      <c r="ATV11" s="45">
        <v>384.819</v>
      </c>
      <c r="ATW11" s="45">
        <v>381.47</v>
      </c>
      <c r="ATX11" s="45">
        <v>360.996</v>
      </c>
      <c r="ATY11" s="45">
        <v>360.996</v>
      </c>
      <c r="ATZ11" s="45">
        <v>359.487</v>
      </c>
      <c r="AUA11" s="45">
        <v>354.292</v>
      </c>
      <c r="AUB11" s="45">
        <v>344.431</v>
      </c>
      <c r="AUC11" s="45">
        <v>348.146</v>
      </c>
      <c r="AUD11" s="45">
        <v>344.428</v>
      </c>
      <c r="AUE11" s="45">
        <v>342.48</v>
      </c>
      <c r="AUF11" s="45">
        <v>342.869</v>
      </c>
      <c r="AUG11" s="45">
        <v>334.721</v>
      </c>
      <c r="AUH11" s="45">
        <v>335.285</v>
      </c>
      <c r="AUI11" s="45">
        <v>342.915</v>
      </c>
      <c r="AUJ11" s="45">
        <v>344.004</v>
      </c>
      <c r="AUK11" s="45">
        <v>340.509</v>
      </c>
      <c r="AUL11" s="45">
        <v>341.077</v>
      </c>
      <c r="AUM11" s="45">
        <v>341.418</v>
      </c>
      <c r="AUN11" s="45">
        <v>342.948</v>
      </c>
      <c r="AUO11" s="45">
        <v>354.129</v>
      </c>
      <c r="AUP11" s="45">
        <v>351.63</v>
      </c>
      <c r="AUQ11" s="45">
        <v>354.332</v>
      </c>
      <c r="AUR11" s="45">
        <v>355.122</v>
      </c>
      <c r="AUS11" s="45">
        <v>337.513</v>
      </c>
      <c r="AUT11" s="45">
        <v>341.253</v>
      </c>
      <c r="AUU11" s="45">
        <v>347.884</v>
      </c>
      <c r="AUV11" s="45">
        <v>351.804</v>
      </c>
      <c r="AUW11" s="45">
        <v>348.73</v>
      </c>
      <c r="AUX11" s="45">
        <v>343.117</v>
      </c>
      <c r="AUY11" s="45">
        <v>347.274</v>
      </c>
      <c r="AUZ11" s="45">
        <v>344.621</v>
      </c>
      <c r="AVA11" s="45">
        <v>338.977</v>
      </c>
      <c r="AVB11" s="45">
        <v>332.324</v>
      </c>
      <c r="AVC11" s="45">
        <v>332.324</v>
      </c>
      <c r="AVD11" s="45">
        <v>330.942</v>
      </c>
      <c r="AVE11" s="45">
        <v>333.405</v>
      </c>
      <c r="AVF11" s="45">
        <v>331.686</v>
      </c>
      <c r="AVG11" s="45">
        <v>331.906</v>
      </c>
      <c r="AVH11" s="45">
        <v>330.574</v>
      </c>
      <c r="AVI11" s="45">
        <v>332.552</v>
      </c>
      <c r="AVJ11" s="45">
        <v>331.31</v>
      </c>
      <c r="AVK11" s="45">
        <v>329.186</v>
      </c>
      <c r="AVL11" s="45">
        <v>325.655</v>
      </c>
      <c r="AVM11" s="45">
        <v>323.946</v>
      </c>
      <c r="AVN11" s="45">
        <v>325.463</v>
      </c>
      <c r="AVO11" s="45">
        <v>333.736</v>
      </c>
      <c r="AVP11" s="45">
        <v>322.548</v>
      </c>
      <c r="AVQ11" s="45">
        <v>317.38</v>
      </c>
      <c r="AVR11" s="45">
        <v>312.858</v>
      </c>
      <c r="AVS11" s="45">
        <v>311.543</v>
      </c>
      <c r="AVT11" s="45">
        <v>315</v>
      </c>
      <c r="AVU11" s="45">
        <v>307.978</v>
      </c>
      <c r="AVV11" s="45">
        <v>309.164</v>
      </c>
      <c r="AVW11" s="45">
        <v>313.291</v>
      </c>
      <c r="AVX11" s="45">
        <v>313.291</v>
      </c>
      <c r="AVY11" s="45">
        <v>316.882</v>
      </c>
      <c r="AVZ11" s="45">
        <v>318.023</v>
      </c>
      <c r="AWA11" s="45">
        <v>317.296</v>
      </c>
      <c r="AWB11" s="45">
        <v>321.537</v>
      </c>
      <c r="AWC11" s="45">
        <v>326.714</v>
      </c>
      <c r="AWD11" s="45">
        <v>329.849</v>
      </c>
      <c r="AWE11" s="45">
        <v>325.819</v>
      </c>
      <c r="AWF11" s="45">
        <v>323.41</v>
      </c>
      <c r="AWG11" s="45">
        <v>324.307</v>
      </c>
      <c r="AWH11" s="45">
        <v>324.933</v>
      </c>
      <c r="AWI11" s="45">
        <v>323.989</v>
      </c>
      <c r="AWJ11" s="45">
        <v>323.989</v>
      </c>
      <c r="AWK11" s="45">
        <v>308.89</v>
      </c>
      <c r="AWL11" s="45">
        <v>309.716</v>
      </c>
      <c r="AWM11" s="45">
        <v>320.449</v>
      </c>
      <c r="AWN11" s="45">
        <v>311.387</v>
      </c>
      <c r="AWO11" s="45">
        <v>308.263</v>
      </c>
      <c r="AWP11" s="45">
        <v>302.508</v>
      </c>
      <c r="AWQ11" s="45">
        <v>300.252</v>
      </c>
      <c r="AWR11" s="45">
        <v>298.705</v>
      </c>
      <c r="AWS11" s="45">
        <v>300.605</v>
      </c>
      <c r="AWT11" s="45">
        <v>287.631</v>
      </c>
      <c r="AWU11" s="45">
        <v>292.27</v>
      </c>
      <c r="AWV11" s="45">
        <v>285.618</v>
      </c>
      <c r="AWW11" s="45">
        <v>281.297</v>
      </c>
      <c r="AWX11" s="45">
        <v>277.215</v>
      </c>
      <c r="AWY11" s="45">
        <v>280.612</v>
      </c>
      <c r="AWZ11" s="45">
        <v>280.195</v>
      </c>
      <c r="AXA11" s="45">
        <v>276.892</v>
      </c>
      <c r="AXB11" s="45">
        <v>280.015</v>
      </c>
      <c r="AXC11" s="45">
        <v>280.015</v>
      </c>
      <c r="AXD11" s="45">
        <v>279.386</v>
      </c>
      <c r="AXE11" s="45">
        <v>279.393</v>
      </c>
      <c r="AXF11" s="45">
        <v>278.733</v>
      </c>
      <c r="AXG11" s="45">
        <v>277.391</v>
      </c>
      <c r="AXH11" s="45">
        <v>277.391</v>
      </c>
      <c r="AXI11" s="45">
        <v>280.344</v>
      </c>
      <c r="AXJ11" s="45">
        <v>288.939</v>
      </c>
      <c r="AXK11" s="45">
        <v>287.12</v>
      </c>
      <c r="AXL11" s="45">
        <v>284.292</v>
      </c>
      <c r="AXM11" s="45">
        <v>278.783</v>
      </c>
      <c r="AXN11" s="45">
        <v>282.006</v>
      </c>
      <c r="AXO11" s="45">
        <v>283.181</v>
      </c>
      <c r="AXP11" s="45">
        <v>281.247</v>
      </c>
      <c r="AXQ11" s="45">
        <v>283.451</v>
      </c>
      <c r="AXR11" s="45">
        <v>282.565</v>
      </c>
      <c r="AXS11" s="45">
        <v>278.923</v>
      </c>
      <c r="AXT11" s="45">
        <v>277.63</v>
      </c>
      <c r="AXU11" s="45">
        <v>277.63</v>
      </c>
      <c r="AXV11" s="45">
        <v>283.154</v>
      </c>
      <c r="AXW11" s="45">
        <v>282.741</v>
      </c>
      <c r="AXX11" s="45">
        <v>287.062</v>
      </c>
      <c r="AXY11" s="45">
        <v>292.046</v>
      </c>
      <c r="AXZ11" s="45">
        <v>302.212</v>
      </c>
      <c r="AYA11" s="45">
        <v>294.973</v>
      </c>
      <c r="AYB11" s="45">
        <v>296.272</v>
      </c>
      <c r="AYC11" s="45">
        <v>296.682</v>
      </c>
      <c r="AYD11" s="45">
        <v>299.357</v>
      </c>
      <c r="AYE11" s="45">
        <v>297.95</v>
      </c>
      <c r="AYF11" s="45">
        <v>291.916</v>
      </c>
      <c r="AYG11" s="45">
        <v>286.907</v>
      </c>
      <c r="AYH11" s="45">
        <v>287.006</v>
      </c>
      <c r="AYI11" s="45">
        <v>291.783</v>
      </c>
      <c r="AYJ11" s="45">
        <v>295.55</v>
      </c>
      <c r="AYK11" s="45">
        <v>291.713</v>
      </c>
      <c r="AYL11" s="45">
        <v>286.4</v>
      </c>
      <c r="AYM11" s="45">
        <v>287.366</v>
      </c>
      <c r="AYN11" s="45">
        <v>287.084</v>
      </c>
      <c r="AYO11" s="45">
        <v>287.084</v>
      </c>
      <c r="AYP11" s="45">
        <v>288.914</v>
      </c>
      <c r="AYQ11" s="45">
        <v>286.771</v>
      </c>
      <c r="AYR11" s="45">
        <v>290.659</v>
      </c>
      <c r="AYS11" s="45">
        <v>292.72</v>
      </c>
      <c r="AYT11" s="45">
        <v>302.249</v>
      </c>
      <c r="AYU11" s="45">
        <v>310.005</v>
      </c>
      <c r="AYV11" s="45">
        <v>314.515</v>
      </c>
      <c r="AYW11" s="45">
        <v>326.474</v>
      </c>
      <c r="AYX11" s="45">
        <v>353.579</v>
      </c>
      <c r="AYY11" s="45">
        <v>348.507</v>
      </c>
      <c r="AYZ11" s="45">
        <v>346.012</v>
      </c>
      <c r="AZA11" s="45">
        <v>335.287</v>
      </c>
      <c r="AZB11" s="45">
        <v>348.15</v>
      </c>
      <c r="AZC11" s="45">
        <v>379.199</v>
      </c>
      <c r="AZD11" s="45">
        <v>445.07</v>
      </c>
      <c r="AZE11" s="45">
        <v>425.583</v>
      </c>
      <c r="AZF11" s="45">
        <v>443.941</v>
      </c>
      <c r="AZG11" s="45">
        <v>498.111</v>
      </c>
      <c r="AZH11" s="45">
        <v>484.962</v>
      </c>
      <c r="AZI11" s="45">
        <v>542.792</v>
      </c>
      <c r="AZJ11" s="45">
        <v>532.29</v>
      </c>
      <c r="AZK11" s="45">
        <v>587.159</v>
      </c>
      <c r="AZL11" s="45">
        <v>634.39</v>
      </c>
      <c r="AZM11" s="45">
        <v>618.38</v>
      </c>
      <c r="AZN11" s="45">
        <v>661.749</v>
      </c>
      <c r="AZO11" s="45">
        <v>630.034</v>
      </c>
      <c r="AZP11" s="45">
        <v>576.629</v>
      </c>
      <c r="AZQ11" s="45">
        <v>551.074</v>
      </c>
      <c r="AZR11" s="45">
        <v>572.905</v>
      </c>
      <c r="AZS11" s="45">
        <v>590.697</v>
      </c>
      <c r="AZT11" s="45">
        <v>577.012</v>
      </c>
      <c r="AZU11" s="45">
        <v>598.783</v>
      </c>
      <c r="AZV11" s="45">
        <v>598.248</v>
      </c>
      <c r="AZW11" s="45">
        <v>596.763</v>
      </c>
      <c r="AZX11" s="45">
        <v>593.009</v>
      </c>
      <c r="AZY11" s="45">
        <v>579.987</v>
      </c>
      <c r="AZZ11" s="45">
        <v>581.773</v>
      </c>
      <c r="BAA11" t="s">
        <v>2012</v>
      </c>
      <c r="BAB11" s="45">
        <v>561.652</v>
      </c>
      <c r="BAC11" s="45">
        <v>552.466</v>
      </c>
      <c r="BAD11" s="45">
        <v>543.67</v>
      </c>
      <c r="BAE11" s="45">
        <v>566.41</v>
      </c>
      <c r="BAF11" s="45">
        <v>571.783</v>
      </c>
      <c r="BAG11" s="45">
        <v>562.976</v>
      </c>
      <c r="BAH11" s="45">
        <v>571.361</v>
      </c>
      <c r="BAI11" s="45">
        <v>588.474</v>
      </c>
      <c r="BAJ11" s="45">
        <v>587.286</v>
      </c>
      <c r="BAK11" s="45">
        <v>586.807</v>
      </c>
      <c r="BAL11" s="45">
        <v>590.103</v>
      </c>
      <c r="BAM11" s="45">
        <v>587.282</v>
      </c>
      <c r="BAN11" s="45">
        <v>591.023</v>
      </c>
      <c r="BAO11" s="45">
        <v>578.017</v>
      </c>
      <c r="BAP11" s="45">
        <v>557.281</v>
      </c>
      <c r="BAQ11" t="s">
        <v>2012</v>
      </c>
      <c r="BAR11" s="45">
        <v>558.285</v>
      </c>
      <c r="BAS11" s="45">
        <v>545.567</v>
      </c>
      <c r="BAT11" s="45">
        <v>542.5</v>
      </c>
      <c r="BAU11" s="45">
        <v>545.214</v>
      </c>
      <c r="BAV11" s="45">
        <v>534.735</v>
      </c>
      <c r="BAW11" s="45">
        <v>524.032</v>
      </c>
      <c r="BAX11" s="45">
        <v>523.509</v>
      </c>
      <c r="BAY11" s="45">
        <v>532.593</v>
      </c>
      <c r="BAZ11" s="45">
        <v>541.457</v>
      </c>
      <c r="BBA11" s="45">
        <v>530.373</v>
      </c>
      <c r="BBB11" s="45">
        <v>506.673</v>
      </c>
      <c r="BBC11" s="45">
        <v>502.762</v>
      </c>
      <c r="BBD11" s="45">
        <v>489.828</v>
      </c>
      <c r="BBE11" s="45">
        <v>479.782</v>
      </c>
      <c r="BBF11" s="45">
        <v>485.66</v>
      </c>
      <c r="BBG11" s="45">
        <v>485.66</v>
      </c>
      <c r="BBH11" s="45">
        <v>474.392</v>
      </c>
      <c r="BBI11" s="45">
        <v>476.69</v>
      </c>
      <c r="BBJ11" s="45">
        <v>475.51</v>
      </c>
      <c r="BBK11" s="45">
        <v>463.396</v>
      </c>
      <c r="BBL11" s="45">
        <v>457.68</v>
      </c>
      <c r="BBM11" s="45">
        <v>449.65</v>
      </c>
      <c r="BBN11" s="45">
        <v>430.827</v>
      </c>
      <c r="BBO11" s="45">
        <v>427.36</v>
      </c>
      <c r="BBP11" s="45">
        <v>415.042</v>
      </c>
      <c r="BBQ11" s="45">
        <v>409.731</v>
      </c>
      <c r="BBR11" s="45">
        <v>415.313</v>
      </c>
      <c r="BBS11" s="45">
        <v>423.134</v>
      </c>
      <c r="BBT11" s="45">
        <v>440.18</v>
      </c>
      <c r="BBU11" s="45">
        <v>438.249</v>
      </c>
      <c r="BBV11" s="45">
        <v>443.691</v>
      </c>
      <c r="BBW11" s="45">
        <v>424.204</v>
      </c>
      <c r="BBX11" s="45">
        <v>426.08</v>
      </c>
      <c r="BBY11" s="45">
        <v>430.392</v>
      </c>
      <c r="BBZ11" s="45">
        <v>426.416</v>
      </c>
      <c r="BCA11" s="45">
        <v>424.839</v>
      </c>
      <c r="BCB11" s="45">
        <v>422.516</v>
      </c>
      <c r="BCC11" s="45">
        <v>428.531</v>
      </c>
      <c r="BCD11" s="45">
        <v>430.675</v>
      </c>
      <c r="BCE11" s="45">
        <v>433.433</v>
      </c>
      <c r="BCF11" s="45">
        <v>434.923</v>
      </c>
      <c r="BCG11" s="45">
        <v>433.31</v>
      </c>
      <c r="BCH11" s="45">
        <v>426.25</v>
      </c>
      <c r="BCI11" s="45">
        <v>421.406</v>
      </c>
      <c r="BCJ11" s="45">
        <v>421.406</v>
      </c>
      <c r="BCK11" s="45">
        <v>413.695</v>
      </c>
      <c r="BCL11" s="45">
        <v>418.763</v>
      </c>
      <c r="BCM11" s="45">
        <v>419.411</v>
      </c>
      <c r="BCN11" s="45">
        <v>425.724</v>
      </c>
      <c r="BCO11" s="45">
        <v>425.862</v>
      </c>
      <c r="BCP11" s="45">
        <v>423.515</v>
      </c>
      <c r="BCQ11" s="45">
        <v>428.466</v>
      </c>
      <c r="BCR11" s="45">
        <v>422.457</v>
      </c>
      <c r="BCS11" s="45">
        <v>422.816</v>
      </c>
      <c r="BCT11" s="45">
        <v>418.544</v>
      </c>
      <c r="BCU11" s="45">
        <v>414.106</v>
      </c>
      <c r="BCV11" s="45">
        <v>407.208</v>
      </c>
      <c r="BCW11" s="45">
        <v>403.681</v>
      </c>
      <c r="BCX11" s="45">
        <v>405.145</v>
      </c>
      <c r="BCY11" s="45">
        <v>408.52</v>
      </c>
      <c r="BCZ11" s="45">
        <v>404.571</v>
      </c>
      <c r="BDA11" s="45">
        <v>408.866</v>
      </c>
      <c r="BDB11" s="45">
        <v>405.088</v>
      </c>
      <c r="BDC11" s="45">
        <v>408.579</v>
      </c>
      <c r="BDD11" s="45">
        <v>401.379</v>
      </c>
      <c r="BDE11" s="45">
        <v>397.116</v>
      </c>
      <c r="BDF11" s="45">
        <v>397.326</v>
      </c>
      <c r="BDG11" s="45">
        <v>389.329</v>
      </c>
      <c r="BDH11" s="45">
        <v>386.885</v>
      </c>
      <c r="BDI11" s="45">
        <v>384</v>
      </c>
      <c r="BDJ11" s="45">
        <v>381</v>
      </c>
      <c r="BDK11" s="45">
        <v>374</v>
      </c>
      <c r="BDL11" s="45">
        <v>375</v>
      </c>
      <c r="BDM11" s="45">
        <v>371</v>
      </c>
      <c r="BDN11" s="45">
        <v>377</v>
      </c>
      <c r="BDO11" s="45">
        <v>381</v>
      </c>
      <c r="BDP11" s="45">
        <v>385</v>
      </c>
      <c r="BDQ11" s="45">
        <v>381</v>
      </c>
      <c r="BDR11" s="45">
        <v>387</v>
      </c>
      <c r="BDS11" s="45">
        <v>386</v>
      </c>
      <c r="BDT11" s="45">
        <v>382</v>
      </c>
      <c r="BDU11" s="45">
        <v>383</v>
      </c>
      <c r="BDV11" s="45">
        <v>385</v>
      </c>
      <c r="BDW11" s="45">
        <v>381</v>
      </c>
      <c r="BDX11" s="45">
        <v>383</v>
      </c>
      <c r="BDY11" s="45">
        <v>385</v>
      </c>
      <c r="BDZ11" s="45">
        <v>380</v>
      </c>
      <c r="BEA11" s="45">
        <v>375</v>
      </c>
      <c r="BEB11" s="45">
        <v>379</v>
      </c>
      <c r="BEC11" s="45">
        <v>375</v>
      </c>
      <c r="BED11" s="45">
        <v>375</v>
      </c>
      <c r="BEE11" s="45">
        <v>382</v>
      </c>
      <c r="BEF11" s="45">
        <v>381</v>
      </c>
      <c r="BEG11" s="45">
        <v>371</v>
      </c>
      <c r="BEH11" s="45">
        <v>374</v>
      </c>
      <c r="BEI11" s="45">
        <v>375</v>
      </c>
      <c r="BEJ11" s="45">
        <v>372</v>
      </c>
      <c r="BEK11" s="45">
        <v>373</v>
      </c>
      <c r="BEL11" s="45">
        <v>378</v>
      </c>
      <c r="BEM11" s="45">
        <v>380</v>
      </c>
      <c r="BEN11" s="45">
        <v>394</v>
      </c>
      <c r="BEO11" s="45">
        <v>398</v>
      </c>
      <c r="BEP11" s="45">
        <v>405</v>
      </c>
      <c r="BEQ11" s="45">
        <v>409</v>
      </c>
      <c r="BER11" s="45">
        <v>405</v>
      </c>
      <c r="BES11" s="45">
        <v>404</v>
      </c>
      <c r="BET11" s="45">
        <v>406</v>
      </c>
      <c r="BEU11" s="45">
        <v>406</v>
      </c>
      <c r="BEV11" s="45">
        <v>398</v>
      </c>
      <c r="BEW11" s="45">
        <v>397</v>
      </c>
      <c r="BEX11" s="45">
        <v>388</v>
      </c>
      <c r="BEY11" s="45">
        <v>388</v>
      </c>
      <c r="BEZ11" s="45">
        <v>383</v>
      </c>
      <c r="BFA11" s="45">
        <v>379</v>
      </c>
      <c r="BFB11" s="45">
        <v>374</v>
      </c>
      <c r="BFC11" s="45">
        <v>374</v>
      </c>
      <c r="BFD11" s="45">
        <v>376</v>
      </c>
      <c r="BFE11" s="45">
        <v>378</v>
      </c>
      <c r="BFF11" s="45">
        <v>379</v>
      </c>
      <c r="BFG11" s="45">
        <v>377</v>
      </c>
      <c r="BFH11" s="45">
        <v>377</v>
      </c>
      <c r="BFI11" s="45">
        <v>377</v>
      </c>
      <c r="BFJ11" s="45">
        <v>379</v>
      </c>
      <c r="BFK11" s="45">
        <v>379</v>
      </c>
      <c r="BFL11" s="45">
        <v>382</v>
      </c>
      <c r="BFM11" s="45">
        <v>386</v>
      </c>
      <c r="BFN11" s="45">
        <v>385</v>
      </c>
      <c r="BFO11" s="45">
        <v>390</v>
      </c>
      <c r="BFP11" s="45">
        <v>389</v>
      </c>
      <c r="BFQ11" s="45">
        <v>388</v>
      </c>
      <c r="BFR11" s="45">
        <v>390</v>
      </c>
      <c r="BFS11" s="45">
        <v>382</v>
      </c>
      <c r="BFT11" s="45">
        <v>379</v>
      </c>
      <c r="BFU11" s="45">
        <v>368</v>
      </c>
      <c r="BFV11" s="45">
        <v>366</v>
      </c>
      <c r="BFW11" s="45">
        <v>345</v>
      </c>
      <c r="BFX11" s="45">
        <v>347</v>
      </c>
      <c r="BFY11" s="45">
        <v>347</v>
      </c>
      <c r="BFZ11" s="45">
        <v>349</v>
      </c>
      <c r="BGA11" s="45">
        <v>348</v>
      </c>
      <c r="BGB11" s="45">
        <v>345</v>
      </c>
      <c r="BGC11" s="45">
        <v>351</v>
      </c>
      <c r="BGD11" s="45">
        <v>349</v>
      </c>
      <c r="BGE11" s="45">
        <v>351</v>
      </c>
      <c r="BGF11" s="45">
        <v>351</v>
      </c>
      <c r="BGG11" s="45">
        <v>350</v>
      </c>
      <c r="BGH11" s="45">
        <v>347</v>
      </c>
      <c r="BGI11" s="45">
        <v>347</v>
      </c>
      <c r="BGJ11" s="45">
        <v>347</v>
      </c>
      <c r="BGK11" s="45">
        <v>349</v>
      </c>
      <c r="BGL11" s="45">
        <v>350</v>
      </c>
      <c r="BGM11" s="45">
        <v>341</v>
      </c>
      <c r="BGN11" s="45">
        <v>339</v>
      </c>
      <c r="BGO11" s="45">
        <v>338</v>
      </c>
      <c r="BGP11" s="45">
        <v>331</v>
      </c>
      <c r="BGQ11" s="45">
        <v>336</v>
      </c>
      <c r="BGR11" s="45">
        <v>339</v>
      </c>
      <c r="BGS11" s="45">
        <v>337</v>
      </c>
      <c r="BGT11" s="45">
        <v>339</v>
      </c>
      <c r="BGU11" s="45">
        <v>339</v>
      </c>
      <c r="BGV11" s="45">
        <v>337</v>
      </c>
      <c r="BGW11" s="45">
        <v>333</v>
      </c>
      <c r="BGX11" s="45">
        <v>331</v>
      </c>
      <c r="BGY11" s="45">
        <v>327</v>
      </c>
      <c r="BGZ11" s="45">
        <v>326</v>
      </c>
      <c r="BHA11" s="45">
        <v>329</v>
      </c>
      <c r="BHB11" s="45">
        <v>330</v>
      </c>
      <c r="BHC11" s="45">
        <v>327</v>
      </c>
      <c r="BHD11" s="45">
        <v>329</v>
      </c>
      <c r="BHE11" s="45">
        <v>329</v>
      </c>
      <c r="BHF11" s="45">
        <v>328</v>
      </c>
      <c r="BHG11" s="45">
        <v>326</v>
      </c>
      <c r="BHH11" s="45">
        <v>326</v>
      </c>
      <c r="BHI11" s="45">
        <v>323</v>
      </c>
    </row>
    <row r="12" spans="1:1569">
      <c r="A12">
        <v>1</v>
      </c>
      <c r="C12">
        <v>0.0001</v>
      </c>
    </row>
    <row r="13" spans="1:1569">
      <c r="A13" s="53">
        <f>C2</f>
        <v>926.9091490723</v>
      </c>
      <c r="B13" s="53"/>
      <c r="C13" s="57">
        <f>(A13*C12)/A12</f>
        <v>0.09269091490723</v>
      </c>
      <c r="E13">
        <v>0.0001</v>
      </c>
    </row>
    <row r="14" spans="1:1569">
      <c r="A14">
        <f>A12/C12</f>
        <v>10000</v>
      </c>
      <c r="C14">
        <f>A13/A14</f>
        <v>0.09269091490723</v>
      </c>
      <c r="E14" s="27">
        <v>0.0001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K11" sqref="K11"/>
    </sheetView>
  </sheetViews>
  <sheetFormatPr defaultRowHeight="14.4" defaultColWidth="11.42578125" outlineLevelRow="0" outlineLevelCol="0"/>
  <cols>
    <col min="7" max="7" width="5.85546875" customWidth="true" style="0"/>
    <col min="8" max="8" width="24.7109375" customWidth="true" style="0"/>
    <col min="11" max="11" width="38.7109375" customWidth="true" style="0"/>
  </cols>
  <sheetData>
    <row r="1" spans="1:12">
      <c r="A1" s="322" t="s">
        <v>2015</v>
      </c>
      <c r="B1" s="322"/>
      <c r="C1" s="322"/>
      <c r="D1" s="322"/>
      <c r="E1" s="322"/>
      <c r="I1" s="44" t="s">
        <v>79</v>
      </c>
    </row>
    <row r="2" spans="1:12" customHeight="1" ht="34.5">
      <c r="A2" s="84" t="s">
        <v>2016</v>
      </c>
      <c r="B2" s="84" t="s">
        <v>2017</v>
      </c>
      <c r="C2" s="84" t="s">
        <v>2018</v>
      </c>
      <c r="D2" s="84" t="s">
        <v>2019</v>
      </c>
      <c r="E2" s="84" t="s">
        <v>2020</v>
      </c>
      <c r="F2">
        <v>365</v>
      </c>
      <c r="H2" s="48" t="s">
        <v>80</v>
      </c>
      <c r="I2" s="45" t="s">
        <v>2021</v>
      </c>
      <c r="K2" s="84" t="s">
        <v>2022</v>
      </c>
      <c r="L2">
        <f>IF('Bono EE.UU'!$F$5="",Flujos!$C$4,'Bono EE.UU'!$F$5)</f>
        <v>5</v>
      </c>
    </row>
    <row r="3" spans="1:12">
      <c r="A3" s="85">
        <v>1</v>
      </c>
      <c r="B3" s="86">
        <v>44341</v>
      </c>
      <c r="C3" s="85">
        <v>0</v>
      </c>
      <c r="D3" s="87">
        <f>C3/$F$2</f>
        <v>0</v>
      </c>
      <c r="E3" s="85">
        <v>0.2502126</v>
      </c>
      <c r="F3" s="88">
        <f>E3/100</f>
        <v>0.002502126</v>
      </c>
      <c r="H3" s="46">
        <f>1/12</f>
        <v>0.083333333333333</v>
      </c>
      <c r="I3" s="49">
        <v>0.0001</v>
      </c>
    </row>
    <row r="4" spans="1:12">
      <c r="A4" s="85">
        <v>2</v>
      </c>
      <c r="B4" s="86">
        <v>44341</v>
      </c>
      <c r="C4" s="85">
        <v>90</v>
      </c>
      <c r="D4" s="87">
        <f>C4/$F$2</f>
        <v>0.24657534246575</v>
      </c>
      <c r="E4" s="85">
        <v>0.3868553</v>
      </c>
      <c r="F4" s="88">
        <f>E4/100</f>
        <v>0.003868553</v>
      </c>
      <c r="H4" s="46">
        <f>2/12</f>
        <v>0.16666666666667</v>
      </c>
      <c r="I4" s="49">
        <v>0.0001</v>
      </c>
      <c r="J4" s="28"/>
    </row>
    <row r="5" spans="1:12">
      <c r="A5" s="85">
        <v>3</v>
      </c>
      <c r="B5" s="86">
        <v>44341</v>
      </c>
      <c r="C5" s="85">
        <v>180</v>
      </c>
      <c r="D5" s="87">
        <f>C5/$F$2</f>
        <v>0.49315068493151</v>
      </c>
      <c r="E5" s="85">
        <v>0.5284977</v>
      </c>
      <c r="F5" s="88">
        <f>E5/100</f>
        <v>0.005284977</v>
      </c>
      <c r="H5" s="44">
        <f>3/12</f>
        <v>0.25</v>
      </c>
      <c r="I5" s="49">
        <v>0.0002</v>
      </c>
      <c r="J5" s="28"/>
    </row>
    <row r="6" spans="1:12">
      <c r="A6" s="85">
        <v>4</v>
      </c>
      <c r="B6" s="86">
        <v>44341</v>
      </c>
      <c r="C6" s="85">
        <v>270</v>
      </c>
      <c r="D6" s="87">
        <f>C6/$F$2</f>
        <v>0.73972602739726</v>
      </c>
      <c r="E6" s="85">
        <v>0.6740733</v>
      </c>
      <c r="F6" s="88">
        <f>E6/100</f>
        <v>0.006740733</v>
      </c>
      <c r="H6" s="44">
        <f>6/12</f>
        <v>0.5</v>
      </c>
      <c r="I6" s="49">
        <v>0.0004</v>
      </c>
      <c r="J6" s="28"/>
    </row>
    <row r="7" spans="1:12">
      <c r="A7" s="85">
        <v>5</v>
      </c>
      <c r="B7" s="86">
        <v>44341</v>
      </c>
      <c r="C7" s="85">
        <v>360</v>
      </c>
      <c r="D7" s="87">
        <f>C7/$F$2</f>
        <v>0.98630136986301</v>
      </c>
      <c r="E7" s="85">
        <v>0.8226356</v>
      </c>
      <c r="F7" s="88">
        <f>E7/100</f>
        <v>0.008226356</v>
      </c>
      <c r="H7" s="44">
        <v>1</v>
      </c>
      <c r="I7" s="49">
        <v>0.0004</v>
      </c>
      <c r="J7" s="28"/>
    </row>
    <row r="8" spans="1:12">
      <c r="A8" s="85">
        <v>6</v>
      </c>
      <c r="B8" s="86">
        <v>44341</v>
      </c>
      <c r="C8" s="85">
        <v>450</v>
      </c>
      <c r="D8" s="87">
        <f>C8/$F$2</f>
        <v>1.2328767123288</v>
      </c>
      <c r="E8" s="85">
        <v>0.9733457</v>
      </c>
      <c r="F8" s="88">
        <f>E8/100</f>
        <v>0.009733457</v>
      </c>
      <c r="H8" s="44">
        <v>2</v>
      </c>
      <c r="I8" s="49">
        <v>0.0015</v>
      </c>
      <c r="J8" s="28"/>
    </row>
    <row r="9" spans="1:12">
      <c r="A9" s="85">
        <v>7</v>
      </c>
      <c r="B9" s="86">
        <v>44341</v>
      </c>
      <c r="C9" s="85">
        <v>540</v>
      </c>
      <c r="D9" s="87">
        <f>C9/$F$2</f>
        <v>1.4794520547945</v>
      </c>
      <c r="E9" s="85">
        <v>1.1254617</v>
      </c>
      <c r="F9" s="88">
        <f>E9/100</f>
        <v>0.011254617</v>
      </c>
      <c r="H9" s="44">
        <v>3</v>
      </c>
      <c r="I9" s="49">
        <v>0.003</v>
      </c>
      <c r="J9" s="28"/>
    </row>
    <row r="10" spans="1:12">
      <c r="A10" s="85">
        <v>8</v>
      </c>
      <c r="B10" s="86">
        <v>44341</v>
      </c>
      <c r="C10" s="85">
        <v>630</v>
      </c>
      <c r="D10" s="87">
        <f>C10/$F$2</f>
        <v>1.7260273972603</v>
      </c>
      <c r="E10" s="85">
        <v>1.2783297</v>
      </c>
      <c r="F10" s="88">
        <f>E10/100</f>
        <v>0.012783297</v>
      </c>
      <c r="H10" s="44">
        <v>5</v>
      </c>
      <c r="I10" s="49">
        <v>0.0079</v>
      </c>
      <c r="J10" s="28"/>
    </row>
    <row r="11" spans="1:12">
      <c r="A11" s="85">
        <v>9</v>
      </c>
      <c r="B11" s="86">
        <v>44341</v>
      </c>
      <c r="C11" s="85">
        <v>720</v>
      </c>
      <c r="D11" s="87">
        <f>C11/$F$2</f>
        <v>1.972602739726</v>
      </c>
      <c r="E11" s="85">
        <v>1.431374</v>
      </c>
      <c r="F11" s="88">
        <f>E11/100</f>
        <v>0.01431374</v>
      </c>
      <c r="H11" s="44">
        <v>7</v>
      </c>
      <c r="I11" s="49">
        <v>0.0123</v>
      </c>
      <c r="J11" s="28"/>
    </row>
    <row r="12" spans="1:12">
      <c r="A12" s="85">
        <v>10</v>
      </c>
      <c r="B12" s="86">
        <v>44341</v>
      </c>
      <c r="C12" s="85">
        <v>810</v>
      </c>
      <c r="D12" s="87">
        <f>C12/$F$2</f>
        <v>2.2191780821918</v>
      </c>
      <c r="E12" s="85">
        <v>1.5840905</v>
      </c>
      <c r="F12" s="88">
        <f>E12/100</f>
        <v>0.015840905</v>
      </c>
      <c r="H12" s="44">
        <v>10</v>
      </c>
      <c r="I12" s="49">
        <v>0.0156</v>
      </c>
      <c r="J12" s="28"/>
    </row>
    <row r="13" spans="1:12">
      <c r="A13" s="85">
        <v>11</v>
      </c>
      <c r="B13" s="86">
        <v>44341</v>
      </c>
      <c r="C13" s="85">
        <v>900</v>
      </c>
      <c r="D13" s="87">
        <f>C13/$F$2</f>
        <v>2.4657534246575</v>
      </c>
      <c r="E13" s="85">
        <v>1.7360386</v>
      </c>
      <c r="F13" s="88">
        <f>E13/100</f>
        <v>0.017360386</v>
      </c>
      <c r="H13" s="44">
        <v>20</v>
      </c>
      <c r="I13" s="49">
        <v>0.0216</v>
      </c>
      <c r="J13" s="28"/>
    </row>
    <row r="14" spans="1:12">
      <c r="A14" s="85">
        <v>12</v>
      </c>
      <c r="B14" s="86">
        <v>44341</v>
      </c>
      <c r="C14" s="85">
        <v>990</v>
      </c>
      <c r="D14" s="87">
        <f>C14/$F$2</f>
        <v>2.7123287671233</v>
      </c>
      <c r="E14" s="85">
        <v>1.8868353</v>
      </c>
      <c r="F14" s="88">
        <f>E14/100</f>
        <v>0.018868353</v>
      </c>
      <c r="H14" s="44">
        <v>30</v>
      </c>
      <c r="I14" s="49">
        <v>0.0226</v>
      </c>
      <c r="J14" s="28"/>
    </row>
    <row r="15" spans="1:12">
      <c r="A15" s="85">
        <v>13</v>
      </c>
      <c r="B15" s="86">
        <v>44341</v>
      </c>
      <c r="C15" s="85">
        <v>1080</v>
      </c>
      <c r="D15" s="87">
        <f>C15/$F$2</f>
        <v>2.958904109589</v>
      </c>
      <c r="E15" s="85">
        <v>2.0361492</v>
      </c>
      <c r="F15" s="88">
        <f>E15/100</f>
        <v>0.020361492</v>
      </c>
      <c r="J15" s="28"/>
    </row>
    <row r="16" spans="1:12">
      <c r="A16" s="85">
        <v>14</v>
      </c>
      <c r="B16" s="86">
        <v>44341</v>
      </c>
      <c r="C16" s="85">
        <v>1170</v>
      </c>
      <c r="D16" s="87">
        <f>C16/$F$2</f>
        <v>3.2054794520548</v>
      </c>
      <c r="E16" s="85">
        <v>2.1836953</v>
      </c>
      <c r="F16" s="88">
        <f>E16/100</f>
        <v>0.021836953</v>
      </c>
      <c r="H16" s="271"/>
      <c r="I16" s="151"/>
      <c r="J16" s="31"/>
    </row>
    <row r="17" spans="1:12">
      <c r="A17" s="85">
        <v>15</v>
      </c>
      <c r="B17" s="86">
        <v>44341</v>
      </c>
      <c r="C17" s="85">
        <v>1260</v>
      </c>
      <c r="D17" s="87">
        <f>C17/$F$2</f>
        <v>3.4520547945205</v>
      </c>
      <c r="E17" s="85">
        <v>2.3292305</v>
      </c>
      <c r="F17" s="88">
        <f>E17/100</f>
        <v>0.023292305</v>
      </c>
      <c r="H17" s="47" t="s">
        <v>2023</v>
      </c>
      <c r="I17" s="52">
        <f>VLOOKUP($L$2,$H$3:$I$14,2,TRUE)</f>
        <v>0.0079</v>
      </c>
    </row>
    <row r="18" spans="1:12">
      <c r="A18" s="85">
        <v>16</v>
      </c>
      <c r="B18" s="86">
        <v>44341</v>
      </c>
      <c r="C18" s="85">
        <v>1350</v>
      </c>
      <c r="D18" s="87">
        <f>C18/$F$2</f>
        <v>3.6986301369863</v>
      </c>
      <c r="E18" s="85">
        <v>2.4725485</v>
      </c>
      <c r="F18" s="88">
        <f>E18/100</f>
        <v>0.024725485</v>
      </c>
    </row>
    <row r="19" spans="1:12">
      <c r="A19" s="85">
        <v>17</v>
      </c>
      <c r="B19" s="86">
        <v>44341</v>
      </c>
      <c r="C19" s="85">
        <v>1440</v>
      </c>
      <c r="D19" s="87">
        <f>C19/$F$2</f>
        <v>3.9452054794521</v>
      </c>
      <c r="E19" s="85">
        <v>2.6134768</v>
      </c>
      <c r="F19" s="88">
        <f>E19/100</f>
        <v>0.026134768</v>
      </c>
      <c r="H19" s="47" t="s">
        <v>2024</v>
      </c>
      <c r="I19" s="52">
        <f>VLOOKUP($L$2,$D$3:$F$163,3,TRUE)</f>
        <v>0.031508194</v>
      </c>
    </row>
    <row r="20" spans="1:12" customHeight="1" ht="15.75">
      <c r="A20" s="85">
        <v>18</v>
      </c>
      <c r="B20" s="86">
        <v>44341</v>
      </c>
      <c r="C20" s="85">
        <v>1530</v>
      </c>
      <c r="D20" s="87">
        <f>C20/$F$2</f>
        <v>4.1917808219178</v>
      </c>
      <c r="E20" s="85">
        <v>2.7518726</v>
      </c>
      <c r="F20" s="88">
        <f>E20/100</f>
        <v>0.027518726</v>
      </c>
    </row>
    <row r="21" spans="1:12" customHeight="1" ht="15.75">
      <c r="A21" s="85">
        <v>19</v>
      </c>
      <c r="B21" s="86">
        <v>44341</v>
      </c>
      <c r="C21" s="85">
        <v>1620</v>
      </c>
      <c r="D21" s="87">
        <f>C21/$F$2</f>
        <v>4.4383561643836</v>
      </c>
      <c r="E21" s="85">
        <v>2.8876197</v>
      </c>
      <c r="F21" s="88">
        <f>E21/100</f>
        <v>0.028876197</v>
      </c>
      <c r="H21" s="89" t="s">
        <v>2025</v>
      </c>
      <c r="I21" s="90">
        <f>(1+$I$19)/(1+$I$17)-1</f>
        <v>0.02342315110626</v>
      </c>
    </row>
    <row r="22" spans="1:12">
      <c r="A22" s="85">
        <v>20</v>
      </c>
      <c r="B22" s="86">
        <v>44341</v>
      </c>
      <c r="C22" s="85">
        <v>1710</v>
      </c>
      <c r="D22" s="87">
        <f>C22/$F$2</f>
        <v>4.6849315068493</v>
      </c>
      <c r="E22" s="85">
        <v>3.0206257</v>
      </c>
      <c r="F22" s="88">
        <f>E22/100</f>
        <v>0.030206257</v>
      </c>
    </row>
    <row r="23" spans="1:12">
      <c r="A23" s="85">
        <v>21</v>
      </c>
      <c r="B23" s="86">
        <v>44341</v>
      </c>
      <c r="C23" s="85">
        <v>1800</v>
      </c>
      <c r="D23" s="87">
        <f>C23/$F$2</f>
        <v>4.9315068493151</v>
      </c>
      <c r="E23" s="85">
        <v>3.1508194</v>
      </c>
      <c r="F23" s="88">
        <f>E23/100</f>
        <v>0.031508194</v>
      </c>
    </row>
    <row r="24" spans="1:12">
      <c r="A24" s="85">
        <v>22</v>
      </c>
      <c r="B24" s="86">
        <v>44341</v>
      </c>
      <c r="C24" s="85">
        <v>1890</v>
      </c>
      <c r="D24" s="87">
        <f>C24/$F$2</f>
        <v>5.1780821917808</v>
      </c>
      <c r="E24" s="85">
        <v>3.278148</v>
      </c>
      <c r="F24" s="88">
        <f>E24/100</f>
        <v>0.03278148</v>
      </c>
    </row>
    <row r="25" spans="1:12">
      <c r="A25" s="85">
        <v>23</v>
      </c>
      <c r="B25" s="86">
        <v>44341</v>
      </c>
      <c r="C25" s="85">
        <v>1980</v>
      </c>
      <c r="D25" s="87">
        <f>C25/$F$2</f>
        <v>5.4246575342466</v>
      </c>
      <c r="E25" s="85">
        <v>3.4025756</v>
      </c>
      <c r="F25" s="88">
        <f>E25/100</f>
        <v>0.034025756</v>
      </c>
    </row>
    <row r="26" spans="1:12">
      <c r="A26" s="85">
        <v>24</v>
      </c>
      <c r="B26" s="86">
        <v>44341</v>
      </c>
      <c r="C26" s="85">
        <v>2070</v>
      </c>
      <c r="D26" s="87">
        <f>C26/$F$2</f>
        <v>5.6712328767123</v>
      </c>
      <c r="E26" s="85">
        <v>3.5240808</v>
      </c>
      <c r="F26" s="88">
        <f>E26/100</f>
        <v>0.035240808</v>
      </c>
    </row>
    <row r="27" spans="1:12">
      <c r="A27" s="85">
        <v>25</v>
      </c>
      <c r="B27" s="86">
        <v>44341</v>
      </c>
      <c r="C27" s="85">
        <v>2160</v>
      </c>
      <c r="D27" s="87">
        <f>C27/$F$2</f>
        <v>5.9178082191781</v>
      </c>
      <c r="E27" s="85">
        <v>3.6426551</v>
      </c>
      <c r="F27" s="88">
        <f>E27/100</f>
        <v>0.036426551</v>
      </c>
    </row>
    <row r="28" spans="1:12">
      <c r="A28" s="85">
        <v>26</v>
      </c>
      <c r="B28" s="86">
        <v>44341</v>
      </c>
      <c r="C28" s="85">
        <v>2250</v>
      </c>
      <c r="D28" s="87">
        <f>C28/$F$2</f>
        <v>6.1643835616438</v>
      </c>
      <c r="E28" s="85">
        <v>3.7583011</v>
      </c>
      <c r="F28" s="88">
        <f>E28/100</f>
        <v>0.037583011</v>
      </c>
    </row>
    <row r="29" spans="1:12">
      <c r="A29" s="85">
        <v>27</v>
      </c>
      <c r="B29" s="86">
        <v>44341</v>
      </c>
      <c r="C29" s="85">
        <v>2340</v>
      </c>
      <c r="D29" s="87">
        <f>C29/$F$2</f>
        <v>6.4109589041096</v>
      </c>
      <c r="E29" s="85">
        <v>3.8710316</v>
      </c>
      <c r="F29" s="88">
        <f>E29/100</f>
        <v>0.038710316</v>
      </c>
    </row>
    <row r="30" spans="1:12">
      <c r="A30" s="85">
        <v>28</v>
      </c>
      <c r="B30" s="86">
        <v>44341</v>
      </c>
      <c r="C30" s="85">
        <v>2430</v>
      </c>
      <c r="D30" s="87">
        <f>C30/$F$2</f>
        <v>6.6575342465753</v>
      </c>
      <c r="E30" s="85">
        <v>3.9808676</v>
      </c>
      <c r="F30" s="88">
        <f>E30/100</f>
        <v>0.039808676</v>
      </c>
    </row>
    <row r="31" spans="1:12">
      <c r="A31" s="85">
        <v>29</v>
      </c>
      <c r="B31" s="86">
        <v>44341</v>
      </c>
      <c r="C31" s="85">
        <v>2520</v>
      </c>
      <c r="D31" s="87">
        <f>C31/$F$2</f>
        <v>6.9041095890411</v>
      </c>
      <c r="E31" s="85">
        <v>4.0878378</v>
      </c>
      <c r="F31" s="88">
        <f>E31/100</f>
        <v>0.040878378</v>
      </c>
    </row>
    <row r="32" spans="1:12">
      <c r="A32" s="85">
        <v>30</v>
      </c>
      <c r="B32" s="86">
        <v>44341</v>
      </c>
      <c r="C32" s="85">
        <v>2610</v>
      </c>
      <c r="D32" s="87">
        <f>C32/$F$2</f>
        <v>7.1506849315068</v>
      </c>
      <c r="E32" s="85">
        <v>4.191977</v>
      </c>
      <c r="F32" s="88">
        <f>E32/100</f>
        <v>0.04191977</v>
      </c>
    </row>
    <row r="33" spans="1:12">
      <c r="A33" s="85">
        <v>31</v>
      </c>
      <c r="B33" s="86">
        <v>44341</v>
      </c>
      <c r="C33" s="85">
        <v>2700</v>
      </c>
      <c r="D33" s="87">
        <f>C33/$F$2</f>
        <v>7.3972602739726</v>
      </c>
      <c r="E33" s="85">
        <v>4.2933258</v>
      </c>
      <c r="F33" s="88">
        <f>E33/100</f>
        <v>0.042933258</v>
      </c>
    </row>
    <row r="34" spans="1:12">
      <c r="A34" s="85">
        <v>32</v>
      </c>
      <c r="B34" s="86">
        <v>44341</v>
      </c>
      <c r="C34" s="85">
        <v>2790</v>
      </c>
      <c r="D34" s="87">
        <f>C34/$F$2</f>
        <v>7.6438356164384</v>
      </c>
      <c r="E34" s="85">
        <v>4.391929</v>
      </c>
      <c r="F34" s="88">
        <f>E34/100</f>
        <v>0.04391929</v>
      </c>
    </row>
    <row r="35" spans="1:12">
      <c r="A35" s="85">
        <v>33</v>
      </c>
      <c r="B35" s="86">
        <v>44341</v>
      </c>
      <c r="C35" s="85">
        <v>2880</v>
      </c>
      <c r="D35" s="87">
        <f>C35/$F$2</f>
        <v>7.8904109589041</v>
      </c>
      <c r="E35" s="85">
        <v>4.4878356</v>
      </c>
      <c r="F35" s="88">
        <f>E35/100</f>
        <v>0.044878356</v>
      </c>
    </row>
    <row r="36" spans="1:12">
      <c r="A36" s="85">
        <v>34</v>
      </c>
      <c r="B36" s="86">
        <v>44341</v>
      </c>
      <c r="C36" s="85">
        <v>2970</v>
      </c>
      <c r="D36" s="87">
        <f>C36/$F$2</f>
        <v>8.1369863013699</v>
      </c>
      <c r="E36" s="85">
        <v>4.5810975</v>
      </c>
      <c r="F36" s="88">
        <f>E36/100</f>
        <v>0.045810975</v>
      </c>
    </row>
    <row r="37" spans="1:12">
      <c r="A37" s="85">
        <v>35</v>
      </c>
      <c r="B37" s="86">
        <v>44341</v>
      </c>
      <c r="C37" s="85">
        <v>3060</v>
      </c>
      <c r="D37" s="87">
        <f>C37/$F$2</f>
        <v>8.3835616438356</v>
      </c>
      <c r="E37" s="85">
        <v>4.6717694</v>
      </c>
      <c r="F37" s="88">
        <f>E37/100</f>
        <v>0.046717694</v>
      </c>
    </row>
    <row r="38" spans="1:12">
      <c r="A38" s="85">
        <v>36</v>
      </c>
      <c r="B38" s="86">
        <v>44341</v>
      </c>
      <c r="C38" s="85">
        <v>3150</v>
      </c>
      <c r="D38" s="87">
        <f>C38/$F$2</f>
        <v>8.6301369863014</v>
      </c>
      <c r="E38" s="85">
        <v>4.7599079</v>
      </c>
      <c r="F38" s="88">
        <f>E38/100</f>
        <v>0.047599079</v>
      </c>
    </row>
    <row r="39" spans="1:12">
      <c r="A39" s="85">
        <v>37</v>
      </c>
      <c r="B39" s="86">
        <v>44341</v>
      </c>
      <c r="C39" s="85">
        <v>3240</v>
      </c>
      <c r="D39" s="87">
        <f>C39/$F$2</f>
        <v>8.8767123287671</v>
      </c>
      <c r="E39" s="85">
        <v>4.8455713</v>
      </c>
      <c r="F39" s="88">
        <f>E39/100</f>
        <v>0.048455713</v>
      </c>
    </row>
    <row r="40" spans="1:12">
      <c r="A40" s="85">
        <v>38</v>
      </c>
      <c r="B40" s="86">
        <v>44341</v>
      </c>
      <c r="C40" s="85">
        <v>3330</v>
      </c>
      <c r="D40" s="87">
        <f>C40/$F$2</f>
        <v>9.1232876712329</v>
      </c>
      <c r="E40" s="85">
        <v>4.9288189</v>
      </c>
      <c r="F40" s="88">
        <f>E40/100</f>
        <v>0.049288189</v>
      </c>
    </row>
    <row r="41" spans="1:12">
      <c r="A41" s="85">
        <v>39</v>
      </c>
      <c r="B41" s="86">
        <v>44341</v>
      </c>
      <c r="C41" s="85">
        <v>3420</v>
      </c>
      <c r="D41" s="87">
        <f>C41/$F$2</f>
        <v>9.3698630136986</v>
      </c>
      <c r="E41" s="85">
        <v>5.009711</v>
      </c>
      <c r="F41" s="88">
        <f>E41/100</f>
        <v>0.05009711</v>
      </c>
    </row>
    <row r="42" spans="1:12">
      <c r="A42" s="85">
        <v>40</v>
      </c>
      <c r="B42" s="86">
        <v>44341</v>
      </c>
      <c r="C42" s="85">
        <v>3510</v>
      </c>
      <c r="D42" s="87">
        <f>C42/$F$2</f>
        <v>9.6164383561644</v>
      </c>
      <c r="E42" s="85">
        <v>5.0883083</v>
      </c>
      <c r="F42" s="88">
        <f>E42/100</f>
        <v>0.050883083</v>
      </c>
    </row>
    <row r="43" spans="1:12">
      <c r="A43" s="85">
        <v>41</v>
      </c>
      <c r="B43" s="86">
        <v>44341</v>
      </c>
      <c r="C43" s="85">
        <v>3600</v>
      </c>
      <c r="D43" s="87">
        <f>C43/$F$2</f>
        <v>9.8630136986301</v>
      </c>
      <c r="E43" s="85">
        <v>5.1646716</v>
      </c>
      <c r="F43" s="88">
        <f>E43/100</f>
        <v>0.051646716</v>
      </c>
    </row>
    <row r="44" spans="1:12">
      <c r="A44" s="85">
        <v>42</v>
      </c>
      <c r="B44" s="86">
        <v>44341</v>
      </c>
      <c r="C44" s="85">
        <v>3690</v>
      </c>
      <c r="D44" s="87">
        <f>C44/$F$2</f>
        <v>10.109589041096</v>
      </c>
      <c r="E44" s="85">
        <v>5.2388617</v>
      </c>
      <c r="F44" s="88">
        <f>E44/100</f>
        <v>0.052388617</v>
      </c>
    </row>
    <row r="45" spans="1:12">
      <c r="A45" s="85">
        <v>43</v>
      </c>
      <c r="B45" s="86">
        <v>44341</v>
      </c>
      <c r="C45" s="85">
        <v>3780</v>
      </c>
      <c r="D45" s="87">
        <f>C45/$F$2</f>
        <v>10.356164383562</v>
      </c>
      <c r="E45" s="85">
        <v>5.310939</v>
      </c>
      <c r="F45" s="88">
        <f>E45/100</f>
        <v>0.05310939</v>
      </c>
    </row>
    <row r="46" spans="1:12">
      <c r="A46" s="85">
        <v>44</v>
      </c>
      <c r="B46" s="86">
        <v>44341</v>
      </c>
      <c r="C46" s="85">
        <v>3870</v>
      </c>
      <c r="D46" s="87">
        <f>C46/$F$2</f>
        <v>10.602739726027</v>
      </c>
      <c r="E46" s="85">
        <v>5.3809637</v>
      </c>
      <c r="F46" s="88">
        <f>E46/100</f>
        <v>0.053809637</v>
      </c>
    </row>
    <row r="47" spans="1:12">
      <c r="A47" s="85">
        <v>45</v>
      </c>
      <c r="B47" s="86">
        <v>44341</v>
      </c>
      <c r="C47" s="85">
        <v>3960</v>
      </c>
      <c r="D47" s="87">
        <f>C47/$F$2</f>
        <v>10.849315068493</v>
      </c>
      <c r="E47" s="85">
        <v>5.4489951</v>
      </c>
      <c r="F47" s="88">
        <f>E47/100</f>
        <v>0.054489951</v>
      </c>
    </row>
    <row r="48" spans="1:12">
      <c r="A48" s="85">
        <v>46</v>
      </c>
      <c r="B48" s="86">
        <v>44341</v>
      </c>
      <c r="C48" s="85">
        <v>4050</v>
      </c>
      <c r="D48" s="87">
        <f>C48/$F$2</f>
        <v>11.095890410959</v>
      </c>
      <c r="E48" s="85">
        <v>5.5150918</v>
      </c>
      <c r="F48" s="88">
        <f>E48/100</f>
        <v>0.055150918</v>
      </c>
    </row>
    <row r="49" spans="1:12">
      <c r="A49" s="85">
        <v>47</v>
      </c>
      <c r="B49" s="86">
        <v>44341</v>
      </c>
      <c r="C49" s="85">
        <v>4140</v>
      </c>
      <c r="D49" s="87">
        <f>C49/$F$2</f>
        <v>11.342465753425</v>
      </c>
      <c r="E49" s="85">
        <v>5.5793116</v>
      </c>
      <c r="F49" s="88">
        <f>E49/100</f>
        <v>0.055793116</v>
      </c>
    </row>
    <row r="50" spans="1:12">
      <c r="A50" s="85">
        <v>48</v>
      </c>
      <c r="B50" s="86">
        <v>44341</v>
      </c>
      <c r="C50" s="85">
        <v>4230</v>
      </c>
      <c r="D50" s="87">
        <f>C50/$F$2</f>
        <v>11.58904109589</v>
      </c>
      <c r="E50" s="85">
        <v>5.6417111</v>
      </c>
      <c r="F50" s="88">
        <f>E50/100</f>
        <v>0.056417111</v>
      </c>
    </row>
    <row r="51" spans="1:12">
      <c r="A51" s="85">
        <v>49</v>
      </c>
      <c r="B51" s="86">
        <v>44341</v>
      </c>
      <c r="C51" s="85">
        <v>4320</v>
      </c>
      <c r="D51" s="87">
        <f>C51/$F$2</f>
        <v>11.835616438356</v>
      </c>
      <c r="E51" s="85">
        <v>5.702346</v>
      </c>
      <c r="F51" s="88">
        <f>E51/100</f>
        <v>0.05702346</v>
      </c>
    </row>
    <row r="52" spans="1:12">
      <c r="A52" s="85">
        <v>50</v>
      </c>
      <c r="B52" s="86">
        <v>44341</v>
      </c>
      <c r="C52" s="85">
        <v>4410</v>
      </c>
      <c r="D52" s="87">
        <f>C52/$F$2</f>
        <v>12.082191780822</v>
      </c>
      <c r="E52" s="85">
        <v>5.7612708</v>
      </c>
      <c r="F52" s="88">
        <f>E52/100</f>
        <v>0.057612708</v>
      </c>
    </row>
    <row r="53" spans="1:12">
      <c r="A53" s="85">
        <v>51</v>
      </c>
      <c r="B53" s="86">
        <v>44341</v>
      </c>
      <c r="C53" s="85">
        <v>4500</v>
      </c>
      <c r="D53" s="87">
        <f>C53/$F$2</f>
        <v>12.328767123288</v>
      </c>
      <c r="E53" s="85">
        <v>5.8185387</v>
      </c>
      <c r="F53" s="88">
        <f>E53/100</f>
        <v>0.058185387</v>
      </c>
    </row>
    <row r="54" spans="1:12">
      <c r="A54" s="85">
        <v>52</v>
      </c>
      <c r="B54" s="86">
        <v>44341</v>
      </c>
      <c r="C54" s="85">
        <v>4590</v>
      </c>
      <c r="D54" s="87">
        <f>C54/$F$2</f>
        <v>12.575342465753</v>
      </c>
      <c r="E54" s="85">
        <v>5.8742019</v>
      </c>
      <c r="F54" s="88">
        <f>E54/100</f>
        <v>0.058742019</v>
      </c>
    </row>
    <row r="55" spans="1:12">
      <c r="A55" s="85">
        <v>53</v>
      </c>
      <c r="B55" s="86">
        <v>44341</v>
      </c>
      <c r="C55" s="85">
        <v>4680</v>
      </c>
      <c r="D55" s="87">
        <f>C55/$F$2</f>
        <v>12.821917808219</v>
      </c>
      <c r="E55" s="85">
        <v>5.928311</v>
      </c>
      <c r="F55" s="88">
        <f>E55/100</f>
        <v>0.05928311</v>
      </c>
    </row>
    <row r="56" spans="1:12">
      <c r="A56" s="85">
        <v>54</v>
      </c>
      <c r="B56" s="86">
        <v>44341</v>
      </c>
      <c r="C56" s="85">
        <v>4770</v>
      </c>
      <c r="D56" s="87">
        <f>C56/$F$2</f>
        <v>13.068493150685</v>
      </c>
      <c r="E56" s="85">
        <v>5.9809155</v>
      </c>
      <c r="F56" s="88">
        <f>E56/100</f>
        <v>0.059809155</v>
      </c>
    </row>
    <row r="57" spans="1:12">
      <c r="A57" s="85">
        <v>55</v>
      </c>
      <c r="B57" s="86">
        <v>44341</v>
      </c>
      <c r="C57" s="85">
        <v>4860</v>
      </c>
      <c r="D57" s="87">
        <f>C57/$F$2</f>
        <v>13.315068493151</v>
      </c>
      <c r="E57" s="85">
        <v>6.0320635</v>
      </c>
      <c r="F57" s="88">
        <f>E57/100</f>
        <v>0.060320635</v>
      </c>
    </row>
    <row r="58" spans="1:12">
      <c r="A58" s="85">
        <v>56</v>
      </c>
      <c r="B58" s="86">
        <v>44341</v>
      </c>
      <c r="C58" s="85">
        <v>4950</v>
      </c>
      <c r="D58" s="87">
        <f>C58/$F$2</f>
        <v>13.561643835616</v>
      </c>
      <c r="E58" s="85">
        <v>6.0818019</v>
      </c>
      <c r="F58" s="88">
        <f>E58/100</f>
        <v>0.060818019</v>
      </c>
    </row>
    <row r="59" spans="1:12">
      <c r="A59" s="85">
        <v>57</v>
      </c>
      <c r="B59" s="86">
        <v>44341</v>
      </c>
      <c r="C59" s="85">
        <v>5040</v>
      </c>
      <c r="D59" s="87">
        <f>C59/$F$2</f>
        <v>13.808219178082</v>
      </c>
      <c r="E59" s="85">
        <v>6.1301762</v>
      </c>
      <c r="F59" s="88">
        <f>E59/100</f>
        <v>0.061301762</v>
      </c>
    </row>
    <row r="60" spans="1:12">
      <c r="A60" s="85">
        <v>58</v>
      </c>
      <c r="B60" s="86">
        <v>44341</v>
      </c>
      <c r="C60" s="85">
        <v>5130</v>
      </c>
      <c r="D60" s="87">
        <f>C60/$F$2</f>
        <v>14.054794520548</v>
      </c>
      <c r="E60" s="85">
        <v>6.1772305</v>
      </c>
      <c r="F60" s="88">
        <f>E60/100</f>
        <v>0.061772305</v>
      </c>
    </row>
    <row r="61" spans="1:12">
      <c r="A61" s="85">
        <v>59</v>
      </c>
      <c r="B61" s="86">
        <v>44341</v>
      </c>
      <c r="C61" s="85">
        <v>5220</v>
      </c>
      <c r="D61" s="87">
        <f>C61/$F$2</f>
        <v>14.301369863014</v>
      </c>
      <c r="E61" s="85">
        <v>6.2230076</v>
      </c>
      <c r="F61" s="88">
        <f>E61/100</f>
        <v>0.062230076</v>
      </c>
    </row>
    <row r="62" spans="1:12">
      <c r="A62" s="85">
        <v>60</v>
      </c>
      <c r="B62" s="86">
        <v>44341</v>
      </c>
      <c r="C62" s="85">
        <v>5310</v>
      </c>
      <c r="D62" s="87">
        <f>C62/$F$2</f>
        <v>14.547945205479</v>
      </c>
      <c r="E62" s="85">
        <v>6.267549</v>
      </c>
      <c r="F62" s="88">
        <f>E62/100</f>
        <v>0.06267549</v>
      </c>
    </row>
    <row r="63" spans="1:12">
      <c r="A63" s="85">
        <v>61</v>
      </c>
      <c r="B63" s="86">
        <v>44341</v>
      </c>
      <c r="C63" s="85">
        <v>5400</v>
      </c>
      <c r="D63" s="87">
        <f>C63/$F$2</f>
        <v>14.794520547945</v>
      </c>
      <c r="E63" s="85">
        <v>6.3108951</v>
      </c>
      <c r="F63" s="88">
        <f>E63/100</f>
        <v>0.063108951</v>
      </c>
    </row>
    <row r="64" spans="1:12">
      <c r="A64" s="85">
        <v>62</v>
      </c>
      <c r="B64" s="86">
        <v>44341</v>
      </c>
      <c r="C64" s="85">
        <v>5490</v>
      </c>
      <c r="D64" s="87">
        <f>C64/$F$2</f>
        <v>15.041095890411</v>
      </c>
      <c r="E64" s="85">
        <v>6.3530848</v>
      </c>
      <c r="F64" s="88">
        <f>E64/100</f>
        <v>0.063530848</v>
      </c>
    </row>
    <row r="65" spans="1:12">
      <c r="A65" s="85">
        <v>63</v>
      </c>
      <c r="B65" s="86">
        <v>44341</v>
      </c>
      <c r="C65" s="85">
        <v>5580</v>
      </c>
      <c r="D65" s="87">
        <f>C65/$F$2</f>
        <v>15.287671232877</v>
      </c>
      <c r="E65" s="85">
        <v>6.3941558</v>
      </c>
      <c r="F65" s="88">
        <f>E65/100</f>
        <v>0.063941558</v>
      </c>
    </row>
    <row r="66" spans="1:12">
      <c r="A66" s="85">
        <v>64</v>
      </c>
      <c r="B66" s="86">
        <v>44341</v>
      </c>
      <c r="C66" s="85">
        <v>5670</v>
      </c>
      <c r="D66" s="87">
        <f>C66/$F$2</f>
        <v>15.534246575342</v>
      </c>
      <c r="E66" s="85">
        <v>6.4341446</v>
      </c>
      <c r="F66" s="88">
        <f>E66/100</f>
        <v>0.064341446</v>
      </c>
    </row>
    <row r="67" spans="1:12">
      <c r="A67" s="85">
        <v>65</v>
      </c>
      <c r="B67" s="86">
        <v>44341</v>
      </c>
      <c r="C67" s="85">
        <v>5760</v>
      </c>
      <c r="D67" s="87">
        <f>C67/$F$2</f>
        <v>15.780821917808</v>
      </c>
      <c r="E67" s="85">
        <v>6.4730866</v>
      </c>
      <c r="F67" s="88">
        <f>E67/100</f>
        <v>0.064730866</v>
      </c>
    </row>
    <row r="68" spans="1:12">
      <c r="A68" s="85">
        <v>66</v>
      </c>
      <c r="B68" s="86">
        <v>44341</v>
      </c>
      <c r="C68" s="85">
        <v>5850</v>
      </c>
      <c r="D68" s="87">
        <f>C68/$F$2</f>
        <v>16.027397260274</v>
      </c>
      <c r="E68" s="85">
        <v>6.5110158</v>
      </c>
      <c r="F68" s="88">
        <f>E68/100</f>
        <v>0.065110158</v>
      </c>
    </row>
    <row r="69" spans="1:12">
      <c r="A69" s="85">
        <v>67</v>
      </c>
      <c r="B69" s="86">
        <v>44341</v>
      </c>
      <c r="C69" s="85">
        <v>5940</v>
      </c>
      <c r="D69" s="87">
        <f>C69/$F$2</f>
        <v>16.27397260274</v>
      </c>
      <c r="E69" s="85">
        <v>6.5479653</v>
      </c>
      <c r="F69" s="88">
        <f>E69/100</f>
        <v>0.065479653</v>
      </c>
    </row>
    <row r="70" spans="1:12">
      <c r="A70" s="85">
        <v>68</v>
      </c>
      <c r="B70" s="86">
        <v>44341</v>
      </c>
      <c r="C70" s="85">
        <v>6030</v>
      </c>
      <c r="D70" s="87">
        <f>C70/$F$2</f>
        <v>16.520547945205</v>
      </c>
      <c r="E70" s="85">
        <v>6.5839669</v>
      </c>
      <c r="F70" s="88">
        <f>E70/100</f>
        <v>0.065839669</v>
      </c>
    </row>
    <row r="71" spans="1:12">
      <c r="A71" s="85">
        <v>69</v>
      </c>
      <c r="B71" s="86">
        <v>44341</v>
      </c>
      <c r="C71" s="85">
        <v>6120</v>
      </c>
      <c r="D71" s="87">
        <f>C71/$F$2</f>
        <v>16.767123287671</v>
      </c>
      <c r="E71" s="85">
        <v>6.6190513</v>
      </c>
      <c r="F71" s="88">
        <f>E71/100</f>
        <v>0.066190513</v>
      </c>
    </row>
    <row r="72" spans="1:12">
      <c r="A72" s="85">
        <v>70</v>
      </c>
      <c r="B72" s="86">
        <v>44341</v>
      </c>
      <c r="C72" s="85">
        <v>6210</v>
      </c>
      <c r="D72" s="87">
        <f>C72/$F$2</f>
        <v>17.013698630137</v>
      </c>
      <c r="E72" s="85">
        <v>6.6532484</v>
      </c>
      <c r="F72" s="88">
        <f>E72/100</f>
        <v>0.066532484</v>
      </c>
    </row>
    <row r="73" spans="1:12">
      <c r="A73" s="85">
        <v>71</v>
      </c>
      <c r="B73" s="86">
        <v>44341</v>
      </c>
      <c r="C73" s="85">
        <v>6300</v>
      </c>
      <c r="D73" s="87">
        <f>C73/$F$2</f>
        <v>17.260273972603</v>
      </c>
      <c r="E73" s="85">
        <v>6.6865868</v>
      </c>
      <c r="F73" s="88">
        <f>E73/100</f>
        <v>0.066865868</v>
      </c>
    </row>
    <row r="74" spans="1:12">
      <c r="A74" s="85">
        <v>72</v>
      </c>
      <c r="B74" s="86">
        <v>44341</v>
      </c>
      <c r="C74" s="85">
        <v>6390</v>
      </c>
      <c r="D74" s="87">
        <f>C74/$F$2</f>
        <v>17.506849315068</v>
      </c>
      <c r="E74" s="85">
        <v>6.7190942</v>
      </c>
      <c r="F74" s="88">
        <f>E74/100</f>
        <v>0.067190942</v>
      </c>
    </row>
    <row r="75" spans="1:12">
      <c r="A75" s="85">
        <v>73</v>
      </c>
      <c r="B75" s="86">
        <v>44341</v>
      </c>
      <c r="C75" s="85">
        <v>6480</v>
      </c>
      <c r="D75" s="87">
        <f>C75/$F$2</f>
        <v>17.753424657534</v>
      </c>
      <c r="E75" s="85">
        <v>6.7507974</v>
      </c>
      <c r="F75" s="88">
        <f>E75/100</f>
        <v>0.067507974</v>
      </c>
    </row>
    <row r="76" spans="1:12">
      <c r="A76" s="85">
        <v>74</v>
      </c>
      <c r="B76" s="86">
        <v>44341</v>
      </c>
      <c r="C76" s="85">
        <v>6570</v>
      </c>
      <c r="D76" s="87">
        <f>C76/$F$2</f>
        <v>18</v>
      </c>
      <c r="E76" s="85">
        <v>6.7817221</v>
      </c>
      <c r="F76" s="88">
        <f>E76/100</f>
        <v>0.067817221</v>
      </c>
    </row>
    <row r="77" spans="1:12">
      <c r="A77" s="85">
        <v>75</v>
      </c>
      <c r="B77" s="86">
        <v>44341</v>
      </c>
      <c r="C77" s="85">
        <v>6660</v>
      </c>
      <c r="D77" s="87">
        <f>C77/$F$2</f>
        <v>18.246575342466</v>
      </c>
      <c r="E77" s="85">
        <v>6.8118932</v>
      </c>
      <c r="F77" s="88">
        <f>E77/100</f>
        <v>0.068118932</v>
      </c>
    </row>
    <row r="78" spans="1:12">
      <c r="A78" s="85">
        <v>76</v>
      </c>
      <c r="B78" s="86">
        <v>44341</v>
      </c>
      <c r="C78" s="85">
        <v>6750</v>
      </c>
      <c r="D78" s="87">
        <f>C78/$F$2</f>
        <v>18.493150684932</v>
      </c>
      <c r="E78" s="85">
        <v>6.8413348</v>
      </c>
      <c r="F78" s="88">
        <f>E78/100</f>
        <v>0.068413348</v>
      </c>
    </row>
    <row r="79" spans="1:12">
      <c r="A79" s="85">
        <v>77</v>
      </c>
      <c r="B79" s="86">
        <v>44341</v>
      </c>
      <c r="C79" s="85">
        <v>6840</v>
      </c>
      <c r="D79" s="87">
        <f>C79/$F$2</f>
        <v>18.739726027397</v>
      </c>
      <c r="E79" s="85">
        <v>6.8700699</v>
      </c>
      <c r="F79" s="88">
        <f>E79/100</f>
        <v>0.068700699</v>
      </c>
    </row>
    <row r="80" spans="1:12">
      <c r="A80" s="85">
        <v>78</v>
      </c>
      <c r="B80" s="86">
        <v>44341</v>
      </c>
      <c r="C80" s="85">
        <v>6930</v>
      </c>
      <c r="D80" s="87">
        <f>C80/$F$2</f>
        <v>18.986301369863</v>
      </c>
      <c r="E80" s="85">
        <v>6.898121</v>
      </c>
      <c r="F80" s="88">
        <f>E80/100</f>
        <v>0.06898121</v>
      </c>
    </row>
    <row r="81" spans="1:12">
      <c r="A81" s="85">
        <v>79</v>
      </c>
      <c r="B81" s="86">
        <v>44341</v>
      </c>
      <c r="C81" s="85">
        <v>7020</v>
      </c>
      <c r="D81" s="87">
        <f>C81/$F$2</f>
        <v>19.232876712329</v>
      </c>
      <c r="E81" s="85">
        <v>6.9255095</v>
      </c>
      <c r="F81" s="88">
        <f>E81/100</f>
        <v>0.069255095</v>
      </c>
    </row>
    <row r="82" spans="1:12">
      <c r="A82" s="85">
        <v>80</v>
      </c>
      <c r="B82" s="86">
        <v>44341</v>
      </c>
      <c r="C82" s="85">
        <v>7110</v>
      </c>
      <c r="D82" s="87">
        <f>C82/$F$2</f>
        <v>19.479452054795</v>
      </c>
      <c r="E82" s="85">
        <v>6.9522563</v>
      </c>
      <c r="F82" s="88">
        <f>E82/100</f>
        <v>0.069522563</v>
      </c>
    </row>
    <row r="83" spans="1:12">
      <c r="A83" s="85">
        <v>81</v>
      </c>
      <c r="B83" s="86">
        <v>44341</v>
      </c>
      <c r="C83" s="85">
        <v>7200</v>
      </c>
      <c r="D83" s="87">
        <f>C83/$F$2</f>
        <v>19.72602739726</v>
      </c>
      <c r="E83" s="85">
        <v>6.9783813</v>
      </c>
      <c r="F83" s="88">
        <f>E83/100</f>
        <v>0.069783813</v>
      </c>
    </row>
    <row r="84" spans="1:12">
      <c r="A84" s="85">
        <v>82</v>
      </c>
      <c r="B84" s="86">
        <v>44341</v>
      </c>
      <c r="C84" s="85">
        <v>7290</v>
      </c>
      <c r="D84" s="87">
        <f>C84/$F$2</f>
        <v>19.972602739726</v>
      </c>
      <c r="E84" s="85">
        <v>7.003904</v>
      </c>
      <c r="F84" s="88">
        <f>E84/100</f>
        <v>0.07003904</v>
      </c>
    </row>
    <row r="85" spans="1:12">
      <c r="A85" s="85">
        <v>83</v>
      </c>
      <c r="B85" s="86">
        <v>44341</v>
      </c>
      <c r="C85" s="85">
        <v>7380</v>
      </c>
      <c r="D85" s="87">
        <f>C85/$F$2</f>
        <v>20.219178082192</v>
      </c>
      <c r="E85" s="85">
        <v>7.0288429</v>
      </c>
      <c r="F85" s="88">
        <f>E85/100</f>
        <v>0.070288429</v>
      </c>
    </row>
    <row r="86" spans="1:12">
      <c r="A86" s="85">
        <v>84</v>
      </c>
      <c r="B86" s="86">
        <v>44341</v>
      </c>
      <c r="C86" s="85">
        <v>7470</v>
      </c>
      <c r="D86" s="87">
        <f>C86/$F$2</f>
        <v>20.465753424658</v>
      </c>
      <c r="E86" s="85">
        <v>7.053216</v>
      </c>
      <c r="F86" s="88">
        <f>E86/100</f>
        <v>0.07053216</v>
      </c>
    </row>
    <row r="87" spans="1:12">
      <c r="A87" s="85">
        <v>85</v>
      </c>
      <c r="B87" s="86">
        <v>44341</v>
      </c>
      <c r="C87" s="85">
        <v>7560</v>
      </c>
      <c r="D87" s="87">
        <f>C87/$F$2</f>
        <v>20.712328767123</v>
      </c>
      <c r="E87" s="85">
        <v>7.0770406</v>
      </c>
      <c r="F87" s="88">
        <f>E87/100</f>
        <v>0.070770406</v>
      </c>
    </row>
    <row r="88" spans="1:12">
      <c r="A88" s="85">
        <v>86</v>
      </c>
      <c r="B88" s="86">
        <v>44341</v>
      </c>
      <c r="C88" s="85">
        <v>7650</v>
      </c>
      <c r="D88" s="87">
        <f>C88/$F$2</f>
        <v>20.958904109589</v>
      </c>
      <c r="E88" s="85">
        <v>7.1003335</v>
      </c>
      <c r="F88" s="88">
        <f>E88/100</f>
        <v>0.071003335</v>
      </c>
    </row>
    <row r="89" spans="1:12">
      <c r="A89" s="85">
        <v>87</v>
      </c>
      <c r="B89" s="86">
        <v>44341</v>
      </c>
      <c r="C89" s="85">
        <v>7740</v>
      </c>
      <c r="D89" s="87">
        <f>C89/$F$2</f>
        <v>21.205479452055</v>
      </c>
      <c r="E89" s="85">
        <v>7.1231107</v>
      </c>
      <c r="F89" s="88">
        <f>E89/100</f>
        <v>0.071231107</v>
      </c>
    </row>
    <row r="90" spans="1:12">
      <c r="A90" s="85">
        <v>88</v>
      </c>
      <c r="B90" s="86">
        <v>44341</v>
      </c>
      <c r="C90" s="85">
        <v>7830</v>
      </c>
      <c r="D90" s="87">
        <f>C90/$F$2</f>
        <v>21.452054794521</v>
      </c>
      <c r="E90" s="85">
        <v>7.1453878</v>
      </c>
      <c r="F90" s="88">
        <f>E90/100</f>
        <v>0.071453878</v>
      </c>
    </row>
    <row r="91" spans="1:12">
      <c r="A91" s="85">
        <v>89</v>
      </c>
      <c r="B91" s="86">
        <v>44341</v>
      </c>
      <c r="C91" s="85">
        <v>7920</v>
      </c>
      <c r="D91" s="87">
        <f>C91/$F$2</f>
        <v>21.698630136986</v>
      </c>
      <c r="E91" s="85">
        <v>7.1671799</v>
      </c>
      <c r="F91" s="88">
        <f>E91/100</f>
        <v>0.071671799</v>
      </c>
    </row>
    <row r="92" spans="1:12">
      <c r="A92" s="85">
        <v>90</v>
      </c>
      <c r="B92" s="86">
        <v>44341</v>
      </c>
      <c r="C92" s="85">
        <v>8010</v>
      </c>
      <c r="D92" s="87">
        <f>C92/$F$2</f>
        <v>21.945205479452</v>
      </c>
      <c r="E92" s="85">
        <v>7.1885013</v>
      </c>
      <c r="F92" s="88">
        <f>E92/100</f>
        <v>0.071885013</v>
      </c>
    </row>
    <row r="93" spans="1:12">
      <c r="A93" s="85">
        <v>91</v>
      </c>
      <c r="B93" s="86">
        <v>44341</v>
      </c>
      <c r="C93" s="85">
        <v>8100</v>
      </c>
      <c r="D93" s="87">
        <f>C93/$F$2</f>
        <v>22.191780821918</v>
      </c>
      <c r="E93" s="85">
        <v>7.2093661</v>
      </c>
      <c r="F93" s="88">
        <f>E93/100</f>
        <v>0.072093661</v>
      </c>
    </row>
    <row r="94" spans="1:12">
      <c r="A94" s="85">
        <v>92</v>
      </c>
      <c r="B94" s="86">
        <v>44341</v>
      </c>
      <c r="C94" s="85">
        <v>8190</v>
      </c>
      <c r="D94" s="87">
        <f>C94/$F$2</f>
        <v>22.438356164384</v>
      </c>
      <c r="E94" s="85">
        <v>7.2297876</v>
      </c>
      <c r="F94" s="88">
        <f>E94/100</f>
        <v>0.072297876</v>
      </c>
    </row>
    <row r="95" spans="1:12">
      <c r="A95" s="85">
        <v>93</v>
      </c>
      <c r="B95" s="86">
        <v>44341</v>
      </c>
      <c r="C95" s="85">
        <v>8280</v>
      </c>
      <c r="D95" s="87">
        <f>C95/$F$2</f>
        <v>22.684931506849</v>
      </c>
      <c r="E95" s="85">
        <v>7.2497789</v>
      </c>
      <c r="F95" s="88">
        <f>E95/100</f>
        <v>0.072497789</v>
      </c>
    </row>
    <row r="96" spans="1:12">
      <c r="A96" s="85">
        <v>94</v>
      </c>
      <c r="B96" s="86">
        <v>44341</v>
      </c>
      <c r="C96" s="85">
        <v>8370</v>
      </c>
      <c r="D96" s="87">
        <f>C96/$F$2</f>
        <v>22.931506849315</v>
      </c>
      <c r="E96" s="85">
        <v>7.2693526</v>
      </c>
      <c r="F96" s="88">
        <f>E96/100</f>
        <v>0.072693526</v>
      </c>
    </row>
    <row r="97" spans="1:12">
      <c r="A97" s="85">
        <v>95</v>
      </c>
      <c r="B97" s="86">
        <v>44341</v>
      </c>
      <c r="C97" s="85">
        <v>8460</v>
      </c>
      <c r="D97" s="87">
        <f>C97/$F$2</f>
        <v>23.178082191781</v>
      </c>
      <c r="E97" s="85">
        <v>7.2885206</v>
      </c>
      <c r="F97" s="88">
        <f>E97/100</f>
        <v>0.072885206</v>
      </c>
    </row>
    <row r="98" spans="1:12">
      <c r="A98" s="85">
        <v>96</v>
      </c>
      <c r="B98" s="86">
        <v>44341</v>
      </c>
      <c r="C98" s="85">
        <v>8550</v>
      </c>
      <c r="D98" s="87">
        <f>C98/$F$2</f>
        <v>23.424657534247</v>
      </c>
      <c r="E98" s="85">
        <v>7.3072947</v>
      </c>
      <c r="F98" s="88">
        <f>E98/100</f>
        <v>0.073072947</v>
      </c>
    </row>
    <row r="99" spans="1:12">
      <c r="A99" s="85">
        <v>97</v>
      </c>
      <c r="B99" s="86">
        <v>44341</v>
      </c>
      <c r="C99" s="85">
        <v>8640</v>
      </c>
      <c r="D99" s="87">
        <f>C99/$F$2</f>
        <v>23.671232876712</v>
      </c>
      <c r="E99" s="85">
        <v>7.3256862</v>
      </c>
      <c r="F99" s="88">
        <f>E99/100</f>
        <v>0.073256862</v>
      </c>
    </row>
    <row r="100" spans="1:12">
      <c r="A100" s="85">
        <v>98</v>
      </c>
      <c r="B100" s="86">
        <v>44341</v>
      </c>
      <c r="C100" s="85">
        <v>8730</v>
      </c>
      <c r="D100" s="87">
        <f>C100/$F$2</f>
        <v>23.917808219178</v>
      </c>
      <c r="E100" s="85">
        <v>7.3437059</v>
      </c>
      <c r="F100" s="88">
        <f>E100/100</f>
        <v>0.073437059</v>
      </c>
    </row>
    <row r="101" spans="1:12">
      <c r="A101" s="85">
        <v>99</v>
      </c>
      <c r="B101" s="86">
        <v>44341</v>
      </c>
      <c r="C101" s="85">
        <v>8820</v>
      </c>
      <c r="D101" s="87">
        <f>C101/$F$2</f>
        <v>24.164383561644</v>
      </c>
      <c r="E101" s="85">
        <v>7.3613644</v>
      </c>
      <c r="F101" s="88">
        <f>E101/100</f>
        <v>0.073613644</v>
      </c>
    </row>
    <row r="102" spans="1:12">
      <c r="A102" s="85">
        <v>100</v>
      </c>
      <c r="B102" s="86">
        <v>44341</v>
      </c>
      <c r="C102" s="85">
        <v>8910</v>
      </c>
      <c r="D102" s="87">
        <f>C102/$F$2</f>
        <v>24.41095890411</v>
      </c>
      <c r="E102" s="85">
        <v>7.3786717</v>
      </c>
      <c r="F102" s="88">
        <f>E102/100</f>
        <v>0.073786717</v>
      </c>
    </row>
    <row r="103" spans="1:12">
      <c r="A103" s="85">
        <v>101</v>
      </c>
      <c r="B103" s="86">
        <v>44341</v>
      </c>
      <c r="C103" s="85">
        <v>9000</v>
      </c>
      <c r="D103" s="87">
        <f>C103/$F$2</f>
        <v>24.657534246575</v>
      </c>
      <c r="E103" s="85">
        <v>7.3956377</v>
      </c>
      <c r="F103" s="88">
        <f>E103/100</f>
        <v>0.073956377</v>
      </c>
    </row>
    <row r="104" spans="1:12">
      <c r="A104" s="85">
        <v>102</v>
      </c>
      <c r="B104" s="86">
        <v>44341</v>
      </c>
      <c r="C104" s="85">
        <v>9090</v>
      </c>
      <c r="D104" s="87">
        <f>C104/$F$2</f>
        <v>24.904109589041</v>
      </c>
      <c r="E104" s="85">
        <v>7.4122719</v>
      </c>
      <c r="F104" s="88">
        <f>E104/100</f>
        <v>0.074122719</v>
      </c>
    </row>
    <row r="105" spans="1:12">
      <c r="A105" s="85">
        <v>103</v>
      </c>
      <c r="B105" s="86">
        <v>44341</v>
      </c>
      <c r="C105" s="85">
        <v>9180</v>
      </c>
      <c r="D105" s="87">
        <f>C105/$F$2</f>
        <v>25.150684931507</v>
      </c>
      <c r="E105" s="85">
        <v>7.4285833</v>
      </c>
      <c r="F105" s="88">
        <f>E105/100</f>
        <v>0.074285833</v>
      </c>
    </row>
    <row r="106" spans="1:12">
      <c r="A106" s="85">
        <v>104</v>
      </c>
      <c r="B106" s="86">
        <v>44341</v>
      </c>
      <c r="C106" s="85">
        <v>9270</v>
      </c>
      <c r="D106" s="87">
        <f>C106/$F$2</f>
        <v>25.397260273973</v>
      </c>
      <c r="E106" s="85">
        <v>7.4445808</v>
      </c>
      <c r="F106" s="88">
        <f>E106/100</f>
        <v>0.074445808</v>
      </c>
    </row>
    <row r="107" spans="1:12">
      <c r="A107" s="85">
        <v>105</v>
      </c>
      <c r="B107" s="86">
        <v>44341</v>
      </c>
      <c r="C107" s="85">
        <v>9360</v>
      </c>
      <c r="D107" s="87">
        <f>C107/$F$2</f>
        <v>25.643835616438</v>
      </c>
      <c r="E107" s="85">
        <v>7.460273</v>
      </c>
      <c r="F107" s="88">
        <f>E107/100</f>
        <v>0.07460273</v>
      </c>
    </row>
    <row r="108" spans="1:12">
      <c r="A108" s="85">
        <v>106</v>
      </c>
      <c r="B108" s="86">
        <v>44341</v>
      </c>
      <c r="C108" s="85">
        <v>9450</v>
      </c>
      <c r="D108" s="87">
        <f>C108/$F$2</f>
        <v>25.890410958904</v>
      </c>
      <c r="E108" s="85">
        <v>7.4756681</v>
      </c>
      <c r="F108" s="88">
        <f>E108/100</f>
        <v>0.074756681</v>
      </c>
    </row>
    <row r="109" spans="1:12">
      <c r="A109" s="85">
        <v>107</v>
      </c>
      <c r="B109" s="86">
        <v>44341</v>
      </c>
      <c r="C109" s="85">
        <v>9540</v>
      </c>
      <c r="D109" s="87">
        <f>C109/$F$2</f>
        <v>26.13698630137</v>
      </c>
      <c r="E109" s="85">
        <v>7.490774</v>
      </c>
      <c r="F109" s="88">
        <f>E109/100</f>
        <v>0.07490774</v>
      </c>
    </row>
    <row r="110" spans="1:12">
      <c r="A110" s="85">
        <v>108</v>
      </c>
      <c r="B110" s="86">
        <v>44341</v>
      </c>
      <c r="C110" s="85">
        <v>9630</v>
      </c>
      <c r="D110" s="87">
        <f>C110/$F$2</f>
        <v>26.383561643836</v>
      </c>
      <c r="E110" s="85">
        <v>7.5055985</v>
      </c>
      <c r="F110" s="88">
        <f>E110/100</f>
        <v>0.075055985</v>
      </c>
    </row>
    <row r="111" spans="1:12">
      <c r="A111" s="85">
        <v>109</v>
      </c>
      <c r="B111" s="86">
        <v>44341</v>
      </c>
      <c r="C111" s="85">
        <v>9720</v>
      </c>
      <c r="D111" s="87">
        <f>C111/$F$2</f>
        <v>26.630136986301</v>
      </c>
      <c r="E111" s="85">
        <v>7.520149</v>
      </c>
      <c r="F111" s="88">
        <f>E111/100</f>
        <v>0.07520149</v>
      </c>
    </row>
    <row r="112" spans="1:12">
      <c r="A112" s="85">
        <v>110</v>
      </c>
      <c r="B112" s="86">
        <v>44341</v>
      </c>
      <c r="C112" s="85">
        <v>9810</v>
      </c>
      <c r="D112" s="87">
        <f>C112/$F$2</f>
        <v>26.876712328767</v>
      </c>
      <c r="E112" s="85">
        <v>7.5344327</v>
      </c>
      <c r="F112" s="88">
        <f>E112/100</f>
        <v>0.075344327</v>
      </c>
    </row>
    <row r="113" spans="1:12">
      <c r="A113" s="85">
        <v>111</v>
      </c>
      <c r="B113" s="86">
        <v>44341</v>
      </c>
      <c r="C113" s="85">
        <v>9900</v>
      </c>
      <c r="D113" s="87">
        <f>C113/$F$2</f>
        <v>27.123287671233</v>
      </c>
      <c r="E113" s="85">
        <v>7.5484566</v>
      </c>
      <c r="F113" s="88">
        <f>E113/100</f>
        <v>0.075484566</v>
      </c>
    </row>
    <row r="114" spans="1:12">
      <c r="A114" s="85">
        <v>112</v>
      </c>
      <c r="B114" s="86">
        <v>44341</v>
      </c>
      <c r="C114" s="85">
        <v>9990</v>
      </c>
      <c r="D114" s="87">
        <f>C114/$F$2</f>
        <v>27.369863013699</v>
      </c>
      <c r="E114" s="85">
        <v>7.5622274</v>
      </c>
      <c r="F114" s="88">
        <f>E114/100</f>
        <v>0.075622274</v>
      </c>
    </row>
    <row r="115" spans="1:12">
      <c r="A115" s="85">
        <v>113</v>
      </c>
      <c r="B115" s="86">
        <v>44341</v>
      </c>
      <c r="C115" s="85">
        <v>10080</v>
      </c>
      <c r="D115" s="87">
        <f>C115/$F$2</f>
        <v>27.616438356164</v>
      </c>
      <c r="E115" s="85">
        <v>7.5757517</v>
      </c>
      <c r="F115" s="88">
        <f>E115/100</f>
        <v>0.075757517</v>
      </c>
    </row>
    <row r="116" spans="1:12">
      <c r="A116" s="85">
        <v>114</v>
      </c>
      <c r="B116" s="86">
        <v>44341</v>
      </c>
      <c r="C116" s="85">
        <v>10170</v>
      </c>
      <c r="D116" s="87">
        <f>C116/$F$2</f>
        <v>27.86301369863</v>
      </c>
      <c r="E116" s="85">
        <v>7.5890357</v>
      </c>
      <c r="F116" s="88">
        <f>E116/100</f>
        <v>0.075890357</v>
      </c>
    </row>
    <row r="117" spans="1:12">
      <c r="A117" s="85">
        <v>115</v>
      </c>
      <c r="B117" s="86">
        <v>44341</v>
      </c>
      <c r="C117" s="85">
        <v>10260</v>
      </c>
      <c r="D117" s="87">
        <f>C117/$F$2</f>
        <v>28.109589041096</v>
      </c>
      <c r="E117" s="85">
        <v>7.6020857</v>
      </c>
      <c r="F117" s="88">
        <f>E117/100</f>
        <v>0.076020857</v>
      </c>
    </row>
    <row r="118" spans="1:12">
      <c r="A118" s="85">
        <v>116</v>
      </c>
      <c r="B118" s="86">
        <v>44341</v>
      </c>
      <c r="C118" s="85">
        <v>10350</v>
      </c>
      <c r="D118" s="87">
        <f>C118/$F$2</f>
        <v>28.356164383562</v>
      </c>
      <c r="E118" s="85">
        <v>7.6149074</v>
      </c>
      <c r="F118" s="88">
        <f>E118/100</f>
        <v>0.076149074</v>
      </c>
    </row>
    <row r="119" spans="1:12">
      <c r="A119" s="85">
        <v>117</v>
      </c>
      <c r="B119" s="86">
        <v>44341</v>
      </c>
      <c r="C119" s="85">
        <v>10440</v>
      </c>
      <c r="D119" s="87">
        <f>C119/$F$2</f>
        <v>28.602739726027</v>
      </c>
      <c r="E119" s="85">
        <v>7.6275066</v>
      </c>
      <c r="F119" s="88">
        <f>E119/100</f>
        <v>0.076275066</v>
      </c>
    </row>
    <row r="120" spans="1:12">
      <c r="A120" s="85">
        <v>118</v>
      </c>
      <c r="B120" s="86">
        <v>44341</v>
      </c>
      <c r="C120" s="85">
        <v>10530</v>
      </c>
      <c r="D120" s="87">
        <f>C120/$F$2</f>
        <v>28.849315068493</v>
      </c>
      <c r="E120" s="85">
        <v>7.6398889</v>
      </c>
      <c r="F120" s="88">
        <f>E120/100</f>
        <v>0.076398889</v>
      </c>
    </row>
    <row r="121" spans="1:12">
      <c r="A121" s="85">
        <v>119</v>
      </c>
      <c r="B121" s="86">
        <v>44341</v>
      </c>
      <c r="C121" s="85">
        <v>10620</v>
      </c>
      <c r="D121" s="87">
        <f>C121/$F$2</f>
        <v>29.095890410959</v>
      </c>
      <c r="E121" s="85">
        <v>7.6520597</v>
      </c>
      <c r="F121" s="88">
        <f>E121/100</f>
        <v>0.076520597</v>
      </c>
    </row>
    <row r="122" spans="1:12">
      <c r="A122" s="85">
        <v>120</v>
      </c>
      <c r="B122" s="86">
        <v>44341</v>
      </c>
      <c r="C122" s="85">
        <v>10710</v>
      </c>
      <c r="D122" s="87">
        <f>C122/$F$2</f>
        <v>29.342465753425</v>
      </c>
      <c r="E122" s="85">
        <v>7.664024</v>
      </c>
      <c r="F122" s="88">
        <f>E122/100</f>
        <v>0.07664024</v>
      </c>
    </row>
    <row r="123" spans="1:12">
      <c r="A123" s="85">
        <v>121</v>
      </c>
      <c r="B123" s="86">
        <v>44341</v>
      </c>
      <c r="C123" s="85">
        <v>10800</v>
      </c>
      <c r="D123" s="87">
        <f>C123/$F$2</f>
        <v>29.58904109589</v>
      </c>
      <c r="E123" s="85">
        <v>7.6757871</v>
      </c>
      <c r="F123" s="88">
        <f>E123/100</f>
        <v>0.076757871</v>
      </c>
    </row>
    <row r="124" spans="1:12">
      <c r="A124" s="85">
        <v>122</v>
      </c>
      <c r="B124" s="86">
        <v>44341</v>
      </c>
      <c r="C124" s="85">
        <v>10890</v>
      </c>
      <c r="D124" s="87">
        <f>C124/$F$2</f>
        <v>29.835616438356</v>
      </c>
      <c r="E124" s="85">
        <v>7.6873537</v>
      </c>
      <c r="F124" s="88">
        <f>E124/100</f>
        <v>0.076873537</v>
      </c>
    </row>
    <row r="125" spans="1:12">
      <c r="A125" s="85">
        <v>123</v>
      </c>
      <c r="B125" s="86">
        <v>44341</v>
      </c>
      <c r="C125" s="85">
        <v>10980</v>
      </c>
      <c r="D125" s="87">
        <f>C125/$F$2</f>
        <v>30.082191780822</v>
      </c>
      <c r="E125" s="85">
        <v>7.6987286</v>
      </c>
      <c r="F125" s="88">
        <f>E125/100</f>
        <v>0.076987286</v>
      </c>
    </row>
    <row r="126" spans="1:12">
      <c r="A126" s="85">
        <v>124</v>
      </c>
      <c r="B126" s="86">
        <v>44341</v>
      </c>
      <c r="C126" s="85">
        <v>11070</v>
      </c>
      <c r="D126" s="87">
        <f>C126/$F$2</f>
        <v>30.328767123288</v>
      </c>
      <c r="E126" s="85">
        <v>7.7099163</v>
      </c>
      <c r="F126" s="88">
        <f>E126/100</f>
        <v>0.077099163</v>
      </c>
    </row>
    <row r="127" spans="1:12">
      <c r="A127" s="85">
        <v>125</v>
      </c>
      <c r="B127" s="86">
        <v>44341</v>
      </c>
      <c r="C127" s="85">
        <v>11160</v>
      </c>
      <c r="D127" s="87">
        <f>C127/$F$2</f>
        <v>30.575342465753</v>
      </c>
      <c r="E127" s="85">
        <v>7.7209215</v>
      </c>
      <c r="F127" s="88">
        <f>E127/100</f>
        <v>0.077209215</v>
      </c>
    </row>
    <row r="128" spans="1:12">
      <c r="A128" s="85">
        <v>126</v>
      </c>
      <c r="B128" s="86">
        <v>44341</v>
      </c>
      <c r="C128" s="85">
        <v>11250</v>
      </c>
      <c r="D128" s="87">
        <f>C128/$F$2</f>
        <v>30.821917808219</v>
      </c>
      <c r="E128" s="85">
        <v>7.7317482</v>
      </c>
      <c r="F128" s="88">
        <f>E128/100</f>
        <v>0.077317482</v>
      </c>
    </row>
    <row r="129" spans="1:12">
      <c r="A129" s="85">
        <v>127</v>
      </c>
      <c r="B129" s="86">
        <v>44341</v>
      </c>
      <c r="C129" s="85">
        <v>11340</v>
      </c>
      <c r="D129" s="87">
        <f>C129/$F$2</f>
        <v>31.068493150685</v>
      </c>
      <c r="E129" s="85">
        <v>7.7424008</v>
      </c>
      <c r="F129" s="88">
        <f>E129/100</f>
        <v>0.077424008</v>
      </c>
    </row>
    <row r="130" spans="1:12">
      <c r="A130" s="85">
        <v>128</v>
      </c>
      <c r="B130" s="86">
        <v>44341</v>
      </c>
      <c r="C130" s="85">
        <v>11430</v>
      </c>
      <c r="D130" s="87">
        <f>C130/$F$2</f>
        <v>31.315068493151</v>
      </c>
      <c r="E130" s="85">
        <v>7.7528833</v>
      </c>
      <c r="F130" s="88">
        <f>E130/100</f>
        <v>0.077528833</v>
      </c>
    </row>
    <row r="131" spans="1:12">
      <c r="A131" s="85">
        <v>129</v>
      </c>
      <c r="B131" s="86">
        <v>44341</v>
      </c>
      <c r="C131" s="85">
        <v>11520</v>
      </c>
      <c r="D131" s="87">
        <f>C131/$F$2</f>
        <v>31.561643835616</v>
      </c>
      <c r="E131" s="85">
        <v>7.7631996</v>
      </c>
      <c r="F131" s="88">
        <f>E131/100</f>
        <v>0.077631996</v>
      </c>
    </row>
    <row r="132" spans="1:12">
      <c r="A132" s="85">
        <v>130</v>
      </c>
      <c r="B132" s="86">
        <v>44341</v>
      </c>
      <c r="C132" s="85">
        <v>11610</v>
      </c>
      <c r="D132" s="87">
        <f>C132/$F$2</f>
        <v>31.808219178082</v>
      </c>
      <c r="E132" s="85">
        <v>7.7733536</v>
      </c>
      <c r="F132" s="88">
        <f>E132/100</f>
        <v>0.077733536</v>
      </c>
    </row>
    <row r="133" spans="1:12">
      <c r="A133" s="85">
        <v>131</v>
      </c>
      <c r="B133" s="86">
        <v>44341</v>
      </c>
      <c r="C133" s="85">
        <v>11700</v>
      </c>
      <c r="D133" s="87">
        <f>C133/$F$2</f>
        <v>32.054794520548</v>
      </c>
      <c r="E133" s="85">
        <v>7.7833489</v>
      </c>
      <c r="F133" s="88">
        <f>E133/100</f>
        <v>0.077833489</v>
      </c>
    </row>
    <row r="134" spans="1:12">
      <c r="A134" s="85">
        <v>132</v>
      </c>
      <c r="B134" s="86">
        <v>44341</v>
      </c>
      <c r="C134" s="85">
        <v>11790</v>
      </c>
      <c r="D134" s="87">
        <f>C134/$F$2</f>
        <v>32.301369863014</v>
      </c>
      <c r="E134" s="85">
        <v>7.7931892</v>
      </c>
      <c r="F134" s="88">
        <f>E134/100</f>
        <v>0.077931892</v>
      </c>
    </row>
    <row r="135" spans="1:12">
      <c r="A135" s="85">
        <v>133</v>
      </c>
      <c r="B135" s="86">
        <v>44341</v>
      </c>
      <c r="C135" s="85">
        <v>11880</v>
      </c>
      <c r="D135" s="87">
        <f>C135/$F$2</f>
        <v>32.547945205479</v>
      </c>
      <c r="E135" s="85">
        <v>7.8028779</v>
      </c>
      <c r="F135" s="88">
        <f>E135/100</f>
        <v>0.078028779</v>
      </c>
    </row>
    <row r="136" spans="1:12">
      <c r="A136" s="85">
        <v>134</v>
      </c>
      <c r="B136" s="86">
        <v>44341</v>
      </c>
      <c r="C136" s="85">
        <v>11970</v>
      </c>
      <c r="D136" s="87">
        <f>C136/$F$2</f>
        <v>32.794520547945</v>
      </c>
      <c r="E136" s="85">
        <v>7.8124185</v>
      </c>
      <c r="F136" s="88">
        <f>E136/100</f>
        <v>0.078124185</v>
      </c>
    </row>
    <row r="137" spans="1:12">
      <c r="A137" s="85">
        <v>135</v>
      </c>
      <c r="B137" s="86">
        <v>44341</v>
      </c>
      <c r="C137" s="85">
        <v>12060</v>
      </c>
      <c r="D137" s="87">
        <f>C137/$F$2</f>
        <v>33.041095890411</v>
      </c>
      <c r="E137" s="85">
        <v>7.8218143</v>
      </c>
      <c r="F137" s="88">
        <f>E137/100</f>
        <v>0.078218143</v>
      </c>
    </row>
    <row r="138" spans="1:12">
      <c r="A138" s="85">
        <v>136</v>
      </c>
      <c r="B138" s="86">
        <v>44341</v>
      </c>
      <c r="C138" s="85">
        <v>12150</v>
      </c>
      <c r="D138" s="87">
        <f>C138/$F$2</f>
        <v>33.287671232877</v>
      </c>
      <c r="E138" s="85">
        <v>7.8310684</v>
      </c>
      <c r="F138" s="88">
        <f>E138/100</f>
        <v>0.078310684</v>
      </c>
    </row>
    <row r="139" spans="1:12">
      <c r="A139" s="85">
        <v>137</v>
      </c>
      <c r="B139" s="86">
        <v>44341</v>
      </c>
      <c r="C139" s="85">
        <v>12240</v>
      </c>
      <c r="D139" s="87">
        <f>C139/$F$2</f>
        <v>33.534246575342</v>
      </c>
      <c r="E139" s="85">
        <v>7.840184</v>
      </c>
      <c r="F139" s="88">
        <f>E139/100</f>
        <v>0.07840184</v>
      </c>
    </row>
    <row r="140" spans="1:12">
      <c r="A140" s="85">
        <v>138</v>
      </c>
      <c r="B140" s="86">
        <v>44341</v>
      </c>
      <c r="C140" s="85">
        <v>12330</v>
      </c>
      <c r="D140" s="87">
        <f>C140/$F$2</f>
        <v>33.780821917808</v>
      </c>
      <c r="E140" s="85">
        <v>7.8491641</v>
      </c>
      <c r="F140" s="88">
        <f>E140/100</f>
        <v>0.078491641</v>
      </c>
    </row>
    <row r="141" spans="1:12">
      <c r="A141" s="85">
        <v>139</v>
      </c>
      <c r="B141" s="86">
        <v>44341</v>
      </c>
      <c r="C141" s="85">
        <v>12420</v>
      </c>
      <c r="D141" s="87">
        <f>C141/$F$2</f>
        <v>34.027397260274</v>
      </c>
      <c r="E141" s="85">
        <v>7.8580116</v>
      </c>
      <c r="F141" s="88">
        <f>E141/100</f>
        <v>0.078580116</v>
      </c>
    </row>
    <row r="142" spans="1:12">
      <c r="A142" s="85">
        <v>140</v>
      </c>
      <c r="B142" s="86">
        <v>44341</v>
      </c>
      <c r="C142" s="85">
        <v>12510</v>
      </c>
      <c r="D142" s="87">
        <f>C142/$F$2</f>
        <v>34.27397260274</v>
      </c>
      <c r="E142" s="85">
        <v>7.8667293</v>
      </c>
      <c r="F142" s="88">
        <f>E142/100</f>
        <v>0.078667293</v>
      </c>
    </row>
    <row r="143" spans="1:12">
      <c r="A143" s="85">
        <v>141</v>
      </c>
      <c r="B143" s="86">
        <v>44341</v>
      </c>
      <c r="C143" s="85">
        <v>12600</v>
      </c>
      <c r="D143" s="87">
        <f>C143/$F$2</f>
        <v>34.520547945205</v>
      </c>
      <c r="E143" s="85">
        <v>7.8753202</v>
      </c>
      <c r="F143" s="88">
        <f>E143/100</f>
        <v>0.078753202</v>
      </c>
    </row>
    <row r="144" spans="1:12">
      <c r="A144" s="85">
        <v>142</v>
      </c>
      <c r="B144" s="86">
        <v>44341</v>
      </c>
      <c r="C144" s="85">
        <v>12690</v>
      </c>
      <c r="D144" s="87">
        <f>C144/$F$2</f>
        <v>34.767123287671</v>
      </c>
      <c r="E144" s="85">
        <v>7.8837868</v>
      </c>
      <c r="F144" s="88">
        <f>E144/100</f>
        <v>0.078837868</v>
      </c>
    </row>
    <row r="145" spans="1:12">
      <c r="A145" s="85">
        <v>143</v>
      </c>
      <c r="B145" s="86">
        <v>44341</v>
      </c>
      <c r="C145" s="85">
        <v>12780</v>
      </c>
      <c r="D145" s="87">
        <f>C145/$F$2</f>
        <v>35.013698630137</v>
      </c>
      <c r="E145" s="85">
        <v>7.8921318</v>
      </c>
      <c r="F145" s="88">
        <f>E145/100</f>
        <v>0.078921318</v>
      </c>
    </row>
    <row r="146" spans="1:12">
      <c r="A146" s="85">
        <v>144</v>
      </c>
      <c r="B146" s="86">
        <v>44341</v>
      </c>
      <c r="C146" s="85">
        <v>12870</v>
      </c>
      <c r="D146" s="87">
        <f>C146/$F$2</f>
        <v>35.260273972603</v>
      </c>
      <c r="E146" s="85">
        <v>7.9003577</v>
      </c>
      <c r="F146" s="88">
        <f>E146/100</f>
        <v>0.079003577</v>
      </c>
    </row>
    <row r="147" spans="1:12">
      <c r="A147" s="85">
        <v>145</v>
      </c>
      <c r="B147" s="86">
        <v>44341</v>
      </c>
      <c r="C147" s="85">
        <v>12960</v>
      </c>
      <c r="D147" s="87">
        <f>C147/$F$2</f>
        <v>35.506849315068</v>
      </c>
      <c r="E147" s="85">
        <v>7.9084671</v>
      </c>
      <c r="F147" s="88">
        <f>E147/100</f>
        <v>0.079084671</v>
      </c>
    </row>
    <row r="148" spans="1:12">
      <c r="A148" s="85">
        <v>146</v>
      </c>
      <c r="B148" s="86">
        <v>44341</v>
      </c>
      <c r="C148" s="85">
        <v>13050</v>
      </c>
      <c r="D148" s="87">
        <f>C148/$F$2</f>
        <v>35.753424657534</v>
      </c>
      <c r="E148" s="85">
        <v>7.9164623</v>
      </c>
      <c r="F148" s="88">
        <f>E148/100</f>
        <v>0.079164623</v>
      </c>
    </row>
    <row r="149" spans="1:12">
      <c r="A149" s="85">
        <v>147</v>
      </c>
      <c r="B149" s="86">
        <v>44341</v>
      </c>
      <c r="C149" s="85">
        <v>13140</v>
      </c>
      <c r="D149" s="87">
        <f>C149/$F$2</f>
        <v>36</v>
      </c>
      <c r="E149" s="85">
        <v>7.9243458</v>
      </c>
      <c r="F149" s="88">
        <f>E149/100</f>
        <v>0.079243458</v>
      </c>
    </row>
    <row r="150" spans="1:12">
      <c r="A150" s="85">
        <v>148</v>
      </c>
      <c r="B150" s="86">
        <v>44341</v>
      </c>
      <c r="C150" s="85">
        <v>13230</v>
      </c>
      <c r="D150" s="87">
        <f>C150/$F$2</f>
        <v>36.246575342466</v>
      </c>
      <c r="E150" s="85">
        <v>7.9321197</v>
      </c>
      <c r="F150" s="88">
        <f>E150/100</f>
        <v>0.079321197</v>
      </c>
    </row>
    <row r="151" spans="1:12">
      <c r="A151" s="85">
        <v>149</v>
      </c>
      <c r="B151" s="86">
        <v>44341</v>
      </c>
      <c r="C151" s="85">
        <v>13320</v>
      </c>
      <c r="D151" s="87">
        <f>C151/$F$2</f>
        <v>36.493150684932</v>
      </c>
      <c r="E151" s="85">
        <v>7.9397863</v>
      </c>
      <c r="F151" s="88">
        <f>E151/100</f>
        <v>0.079397863</v>
      </c>
    </row>
    <row r="152" spans="1:12">
      <c r="A152" s="85">
        <v>150</v>
      </c>
      <c r="B152" s="86">
        <v>44341</v>
      </c>
      <c r="C152" s="85">
        <v>13410</v>
      </c>
      <c r="D152" s="87">
        <f>C152/$F$2</f>
        <v>36.739726027397</v>
      </c>
      <c r="E152" s="85">
        <v>7.9473479</v>
      </c>
      <c r="F152" s="88">
        <f>E152/100</f>
        <v>0.079473479</v>
      </c>
    </row>
    <row r="153" spans="1:12">
      <c r="A153" s="85">
        <v>151</v>
      </c>
      <c r="B153" s="86">
        <v>44341</v>
      </c>
      <c r="C153" s="85">
        <v>13500</v>
      </c>
      <c r="D153" s="87">
        <f>C153/$F$2</f>
        <v>36.986301369863</v>
      </c>
      <c r="E153" s="85">
        <v>7.9548064</v>
      </c>
      <c r="F153" s="88">
        <f>E153/100</f>
        <v>0.079548064</v>
      </c>
    </row>
    <row r="154" spans="1:12">
      <c r="A154" s="85">
        <v>152</v>
      </c>
      <c r="B154" s="86">
        <v>44341</v>
      </c>
      <c r="C154" s="85">
        <v>13590</v>
      </c>
      <c r="D154" s="87">
        <f>C154/$F$2</f>
        <v>37.232876712329</v>
      </c>
      <c r="E154" s="85">
        <v>7.9621641</v>
      </c>
      <c r="F154" s="88">
        <f>E154/100</f>
        <v>0.079621641</v>
      </c>
    </row>
    <row r="155" spans="1:12">
      <c r="A155" s="85">
        <v>153</v>
      </c>
      <c r="B155" s="86">
        <v>44341</v>
      </c>
      <c r="C155" s="85">
        <v>13680</v>
      </c>
      <c r="D155" s="87">
        <f>C155/$F$2</f>
        <v>37.479452054795</v>
      </c>
      <c r="E155" s="85">
        <v>7.9694228</v>
      </c>
      <c r="F155" s="88">
        <f>E155/100</f>
        <v>0.079694228</v>
      </c>
    </row>
    <row r="156" spans="1:12">
      <c r="A156" s="85">
        <v>154</v>
      </c>
      <c r="B156" s="86">
        <v>44341</v>
      </c>
      <c r="C156" s="85">
        <v>13770</v>
      </c>
      <c r="D156" s="87">
        <f>C156/$F$2</f>
        <v>37.72602739726</v>
      </c>
      <c r="E156" s="85">
        <v>7.9765845</v>
      </c>
      <c r="F156" s="88">
        <f>E156/100</f>
        <v>0.079765845</v>
      </c>
    </row>
    <row r="157" spans="1:12">
      <c r="A157" s="85">
        <v>155</v>
      </c>
      <c r="B157" s="86">
        <v>44341</v>
      </c>
      <c r="C157" s="85">
        <v>13860</v>
      </c>
      <c r="D157" s="87">
        <f>C157/$F$2</f>
        <v>37.972602739726</v>
      </c>
      <c r="E157" s="85">
        <v>7.9836512</v>
      </c>
      <c r="F157" s="88">
        <f>E157/100</f>
        <v>0.079836512</v>
      </c>
    </row>
    <row r="158" spans="1:12">
      <c r="A158" s="85">
        <v>156</v>
      </c>
      <c r="B158" s="86">
        <v>44341</v>
      </c>
      <c r="C158" s="85">
        <v>13950</v>
      </c>
      <c r="D158" s="87">
        <f>C158/$F$2</f>
        <v>38.219178082192</v>
      </c>
      <c r="E158" s="85">
        <v>7.9906246</v>
      </c>
      <c r="F158" s="88">
        <f>E158/100</f>
        <v>0.079906246</v>
      </c>
    </row>
    <row r="159" spans="1:12">
      <c r="A159" s="85">
        <v>157</v>
      </c>
      <c r="B159" s="86">
        <v>44341</v>
      </c>
      <c r="C159" s="85">
        <v>14040</v>
      </c>
      <c r="D159" s="87">
        <f>C159/$F$2</f>
        <v>38.465753424658</v>
      </c>
      <c r="E159" s="85">
        <v>7.9975066</v>
      </c>
      <c r="F159" s="88">
        <f>E159/100</f>
        <v>0.079975066</v>
      </c>
    </row>
    <row r="160" spans="1:12">
      <c r="A160" s="85">
        <v>158</v>
      </c>
      <c r="B160" s="86">
        <v>44341</v>
      </c>
      <c r="C160" s="85">
        <v>14130</v>
      </c>
      <c r="D160" s="87">
        <f>C160/$F$2</f>
        <v>38.712328767123</v>
      </c>
      <c r="E160" s="85">
        <v>8.004299</v>
      </c>
      <c r="F160" s="88">
        <f>E160/100</f>
        <v>0.08004299</v>
      </c>
    </row>
    <row r="161" spans="1:12">
      <c r="A161" s="85">
        <v>159</v>
      </c>
      <c r="B161" s="86">
        <v>44341</v>
      </c>
      <c r="C161" s="85">
        <v>14220</v>
      </c>
      <c r="D161" s="87">
        <f>C161/$F$2</f>
        <v>38.958904109589</v>
      </c>
      <c r="E161" s="85">
        <v>8.0110035</v>
      </c>
      <c r="F161" s="88">
        <f>E161/100</f>
        <v>0.080110035</v>
      </c>
    </row>
    <row r="162" spans="1:12">
      <c r="A162" s="85">
        <v>160</v>
      </c>
      <c r="B162" s="86">
        <v>44341</v>
      </c>
      <c r="C162" s="85">
        <v>14310</v>
      </c>
      <c r="D162" s="87">
        <f>C162/$F$2</f>
        <v>39.205479452055</v>
      </c>
      <c r="E162" s="85">
        <v>8.0176218</v>
      </c>
      <c r="F162" s="88">
        <f>E162/100</f>
        <v>0.080176218</v>
      </c>
    </row>
    <row r="163" spans="1:12">
      <c r="A163" s="85">
        <v>161</v>
      </c>
      <c r="B163" s="86">
        <v>44341</v>
      </c>
      <c r="C163" s="85">
        <v>14400</v>
      </c>
      <c r="D163" s="87">
        <f>C163/$F$2</f>
        <v>39.452054794521</v>
      </c>
      <c r="E163" s="85">
        <v>8.0241554</v>
      </c>
      <c r="F163" s="88">
        <f>E163/100</f>
        <v>0.080241554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Pagina principal</vt:lpstr>
      <vt:lpstr>Selección Rf</vt:lpstr>
      <vt:lpstr>Bono EE.UU</vt:lpstr>
      <vt:lpstr>Ajustar Rf empleado</vt:lpstr>
      <vt:lpstr>Flujos</vt:lpstr>
      <vt:lpstr>Reporte Rf</vt:lpstr>
      <vt:lpstr>Reporte Koa Sectorial_10</vt:lpstr>
      <vt:lpstr>Koa_emercountry_sec_10</vt:lpstr>
      <vt:lpstr>Wacc_empresa_10</vt:lpstr>
      <vt:lpstr>Reporte Koa Sectorial</vt:lpstr>
      <vt:lpstr>Koa_emercountry_sec</vt:lpstr>
      <vt:lpstr>Wacc_empresa</vt:lpstr>
      <vt:lpstr>Cálculo del Rf</vt:lpstr>
      <vt:lpstr>Industry Averages</vt:lpstr>
      <vt:lpstr>Prima de mercado</vt:lpstr>
      <vt:lpstr>Tablas</vt:lpstr>
      <vt:lpstr>IR</vt:lpstr>
      <vt:lpstr>Embi</vt:lpstr>
      <vt:lpstr>Devaluación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Yajaira Tácunan</dc:creator>
  <cp:lastModifiedBy>Yajaira Tácunan</cp:lastModifiedBy>
  <dcterms:created xsi:type="dcterms:W3CDTF">2021-05-07T11:20:02-05:00</dcterms:created>
  <dcterms:modified xsi:type="dcterms:W3CDTF">2021-07-14T15:19:45-05:00</dcterms:modified>
  <dc:title/>
  <dc:description/>
  <dc:subject/>
  <cp:keywords/>
  <cp:category/>
</cp:coreProperties>
</file>