
<file path=[Content_Types].xml><?xml version="1.0" encoding="utf-8"?>
<Types xmlns="http://schemas.openxmlformats.org/package/2006/content-types"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worksheets/sheet6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ml.chartshapes+xml"/>
  <Override PartName="/xl/drawings/drawing5.xml" ContentType="application/vnd.openxmlformats-officedocument.drawingml.chartshapes+xml"/>
  <Override PartName="/xl/diagrams/data1.xml" ContentType="application/vnd.openxmlformats-officedocument.drawingml.diagramData+xml"/>
  <Override PartName="/xl/diagrams/colors1.xml" ContentType="application/vnd.openxmlformats-officedocument.drawingml.diagramColor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ml.chartshapes+xml"/>
  <Override PartName="/xl/diagrams/drawing1.xml" ContentType="application/vnd.ms-office.drawingml.diagram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docProps/core.xml" ContentType="application/vnd.openxmlformats-package.core-properties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Default Extension="png" ContentType="image/p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hidePivotFieldList="1" defaultThemeVersion="124226"/>
  <bookViews>
    <workbookView xWindow="240" yWindow="30" windowWidth="20115" windowHeight="8010" activeTab="4"/>
  </bookViews>
  <sheets>
    <sheet name="Raw Data" sheetId="1" r:id="rId1"/>
    <sheet name="Data Dictionary &amp; Sources" sheetId="2" r:id="rId2"/>
    <sheet name="Analysis Model" sheetId="3" r:id="rId3"/>
    <sheet name="Pivot Tables" sheetId="4" r:id="rId4"/>
    <sheet name="Dashboard" sheetId="5" r:id="rId5"/>
    <sheet name="Dashboard 2" sheetId="6" r:id="rId6"/>
  </sheets>
  <calcPr calcId="125725"/>
  <pivotCaches>
    <pivotCache cacheId="0" r:id="rId7"/>
  </pivotCaches>
</workbook>
</file>

<file path=xl/calcChain.xml><?xml version="1.0" encoding="utf-8"?>
<calcChain xmlns="http://schemas.openxmlformats.org/spreadsheetml/2006/main">
  <c r="Y21" i="3"/>
  <c r="X21"/>
  <c r="V21" s="1"/>
  <c r="U21"/>
  <c r="T21"/>
  <c r="R21"/>
  <c r="P21" s="1"/>
  <c r="O21"/>
  <c r="M21"/>
  <c r="K21"/>
  <c r="I21"/>
  <c r="H21"/>
  <c r="F21"/>
  <c r="D21"/>
  <c r="Y20" s="1"/>
  <c r="X20"/>
  <c r="V20" s="1"/>
  <c r="U20"/>
  <c r="T20"/>
  <c r="R20"/>
  <c r="P20" s="1"/>
  <c r="O20"/>
  <c r="M20"/>
  <c r="K20"/>
  <c r="I20"/>
  <c r="H20"/>
  <c r="F20"/>
  <c r="D20"/>
  <c r="Y19" s="1"/>
  <c r="X19"/>
  <c r="V19" s="1"/>
  <c r="U19"/>
  <c r="T19"/>
  <c r="R19"/>
  <c r="P19" s="1"/>
  <c r="O19"/>
  <c r="M19"/>
  <c r="K19"/>
  <c r="I19"/>
  <c r="H19"/>
  <c r="F19"/>
  <c r="D19"/>
  <c r="Y18" s="1"/>
  <c r="X18"/>
  <c r="V18" s="1"/>
  <c r="U18"/>
  <c r="T18"/>
  <c r="R18"/>
  <c r="P18" s="1"/>
  <c r="O18"/>
  <c r="M18"/>
  <c r="K18"/>
  <c r="I18"/>
  <c r="H18"/>
  <c r="F18"/>
  <c r="D18"/>
  <c r="Y17" s="1"/>
  <c r="X17"/>
  <c r="V17" s="1"/>
  <c r="U17"/>
  <c r="T17"/>
  <c r="R17"/>
  <c r="P17" s="1"/>
  <c r="O17"/>
  <c r="M17"/>
  <c r="K17"/>
  <c r="I17"/>
  <c r="H17"/>
  <c r="F17"/>
  <c r="D17"/>
  <c r="Y16" s="1"/>
  <c r="X16"/>
  <c r="V16" s="1"/>
  <c r="U16"/>
  <c r="T16"/>
  <c r="R16"/>
  <c r="P16" s="1"/>
  <c r="O16"/>
  <c r="M16"/>
  <c r="K16"/>
  <c r="I16"/>
  <c r="H16"/>
  <c r="F16"/>
  <c r="D16"/>
  <c r="Y15" s="1"/>
  <c r="X15"/>
  <c r="V15" s="1"/>
  <c r="U15"/>
  <c r="T15"/>
  <c r="R15"/>
  <c r="P15" s="1"/>
  <c r="O15"/>
  <c r="M15"/>
  <c r="K15"/>
  <c r="I15"/>
  <c r="H15"/>
  <c r="F15"/>
  <c r="D15"/>
  <c r="Y14" s="1"/>
  <c r="X14"/>
  <c r="V14" s="1"/>
  <c r="U14"/>
  <c r="T14"/>
  <c r="R14"/>
  <c r="P14" s="1"/>
  <c r="O14"/>
  <c r="M14"/>
  <c r="K14"/>
  <c r="I14"/>
  <c r="H14"/>
  <c r="F14"/>
  <c r="D14"/>
  <c r="Y13" s="1"/>
  <c r="X13"/>
  <c r="V13" s="1"/>
  <c r="U13"/>
  <c r="T13"/>
  <c r="R13"/>
  <c r="P13" s="1"/>
  <c r="O13"/>
  <c r="M13"/>
  <c r="K13"/>
  <c r="I13"/>
  <c r="H13"/>
  <c r="F13"/>
  <c r="D13"/>
  <c r="Y12" s="1"/>
  <c r="X12"/>
  <c r="V12" s="1"/>
  <c r="U12"/>
  <c r="T12"/>
  <c r="R12"/>
  <c r="P12" s="1"/>
  <c r="O12"/>
  <c r="M12"/>
  <c r="K12"/>
  <c r="I12"/>
  <c r="H12"/>
  <c r="F12"/>
  <c r="D12"/>
  <c r="Y11" s="1"/>
  <c r="X11"/>
  <c r="V11" s="1"/>
  <c r="U11"/>
  <c r="T11"/>
  <c r="R11"/>
  <c r="P11" s="1"/>
  <c r="O11"/>
  <c r="M11"/>
  <c r="K11"/>
  <c r="I11"/>
  <c r="H11"/>
  <c r="F11"/>
  <c r="D11"/>
  <c r="Y10" s="1"/>
  <c r="X10"/>
  <c r="V10" s="1"/>
  <c r="U10"/>
  <c r="T10"/>
  <c r="R10"/>
  <c r="P10" s="1"/>
  <c r="O10"/>
  <c r="M10"/>
  <c r="K10"/>
  <c r="I10"/>
  <c r="H10"/>
  <c r="F10"/>
  <c r="D10"/>
  <c r="Y9" s="1"/>
  <c r="X9"/>
  <c r="V9" s="1"/>
  <c r="U9"/>
  <c r="T9"/>
  <c r="R9"/>
  <c r="P9" s="1"/>
  <c r="O9"/>
  <c r="M9"/>
  <c r="K9"/>
  <c r="I9"/>
  <c r="H9"/>
  <c r="F9"/>
  <c r="D9"/>
  <c r="Y8" s="1"/>
  <c r="X8"/>
  <c r="V8" s="1"/>
  <c r="U8"/>
  <c r="T8"/>
  <c r="R8"/>
  <c r="P8" s="1"/>
  <c r="O8"/>
  <c r="M8"/>
  <c r="K8"/>
  <c r="I8"/>
  <c r="H8"/>
  <c r="F8"/>
  <c r="D8"/>
  <c r="Y7" s="1"/>
  <c r="X7"/>
  <c r="V7" s="1"/>
  <c r="U7"/>
  <c r="T7"/>
  <c r="R7"/>
  <c r="P7" s="1"/>
  <c r="O7"/>
  <c r="M7"/>
  <c r="K7"/>
  <c r="I7"/>
  <c r="H7"/>
  <c r="F7"/>
  <c r="D7"/>
  <c r="Y6" s="1"/>
  <c r="X6"/>
  <c r="V6" s="1"/>
  <c r="U6"/>
  <c r="T6"/>
  <c r="R6"/>
  <c r="P6" s="1"/>
  <c r="O6"/>
  <c r="M6"/>
  <c r="K6"/>
  <c r="I6"/>
  <c r="H6"/>
  <c r="F6"/>
  <c r="D6"/>
  <c r="Y5" s="1"/>
  <c r="X5"/>
  <c r="V5" s="1"/>
  <c r="U5"/>
  <c r="T5"/>
  <c r="R5"/>
  <c r="P5" s="1"/>
  <c r="O5"/>
  <c r="M5"/>
  <c r="K5"/>
  <c r="I5"/>
  <c r="H5"/>
  <c r="F5"/>
  <c r="D5"/>
  <c r="Y4" s="1"/>
  <c r="X4"/>
  <c r="V4" s="1"/>
  <c r="U4"/>
  <c r="T4"/>
  <c r="R4"/>
  <c r="P4" s="1"/>
  <c r="O4"/>
  <c r="M4"/>
  <c r="K4"/>
  <c r="I4"/>
  <c r="H4"/>
  <c r="F4"/>
  <c r="D4"/>
  <c r="Y3" s="1"/>
  <c r="X3"/>
  <c r="V3" s="1"/>
  <c r="U3"/>
  <c r="T3"/>
  <c r="R3"/>
  <c r="P3" s="1"/>
  <c r="O3"/>
  <c r="M3"/>
  <c r="K3"/>
  <c r="I3"/>
  <c r="H3"/>
  <c r="F3"/>
  <c r="D3"/>
  <c r="Y2" l="1"/>
  <c r="X2"/>
  <c r="W2"/>
  <c r="V2" s="1"/>
  <c r="U2"/>
  <c r="T2"/>
  <c r="R2"/>
  <c r="P2" s="1"/>
  <c r="O2"/>
  <c r="M2"/>
  <c r="K2"/>
  <c r="I2" l="1"/>
  <c r="H2"/>
  <c r="F2"/>
  <c r="D2"/>
</calcChain>
</file>

<file path=xl/sharedStrings.xml><?xml version="1.0" encoding="utf-8"?>
<sst xmlns="http://schemas.openxmlformats.org/spreadsheetml/2006/main" count="556" uniqueCount="200">
  <si>
    <t>Banks</t>
  </si>
  <si>
    <t>App Rating</t>
  </si>
  <si>
    <t>No. of Reviews</t>
  </si>
  <si>
    <t>Downloads</t>
  </si>
  <si>
    <t>Last Updated</t>
  </si>
  <si>
    <t>Version</t>
  </si>
  <si>
    <t>Branches</t>
  </si>
  <si>
    <t>SMS Alert Fee</t>
  </si>
  <si>
    <t>Mobile App Available</t>
  </si>
  <si>
    <t>5,000,000+</t>
  </si>
  <si>
    <t>10,000,000+</t>
  </si>
  <si>
    <t>28/6/2026</t>
  </si>
  <si>
    <t>27/5/2026</t>
  </si>
  <si>
    <t>1,000,000+</t>
  </si>
  <si>
    <t>1000000+</t>
  </si>
  <si>
    <t>4+</t>
  </si>
  <si>
    <t>3.1.2</t>
  </si>
  <si>
    <t>App Size</t>
  </si>
  <si>
    <t>238.1 MB</t>
  </si>
  <si>
    <t>127.7 MB</t>
  </si>
  <si>
    <t>8.4.78</t>
  </si>
  <si>
    <t>7.4.0</t>
  </si>
  <si>
    <t>269.7 MB</t>
  </si>
  <si>
    <t>5.1.2</t>
  </si>
  <si>
    <t>85.9 MB</t>
  </si>
  <si>
    <t>2.11.8</t>
  </si>
  <si>
    <t>124.2 MB</t>
  </si>
  <si>
    <t>5.0.6</t>
  </si>
  <si>
    <t>234.6 MB</t>
  </si>
  <si>
    <t>2.0.3</t>
  </si>
  <si>
    <t>189.7 MB</t>
  </si>
  <si>
    <t>5.79.16</t>
  </si>
  <si>
    <t>106.2 MB</t>
  </si>
  <si>
    <t>3.81.0</t>
  </si>
  <si>
    <t>536 MB</t>
  </si>
  <si>
    <t>3.0.6.1</t>
  </si>
  <si>
    <t>183 MB</t>
  </si>
  <si>
    <t>4.6.1</t>
  </si>
  <si>
    <t>289.2 MB</t>
  </si>
  <si>
    <t>30/6/2026</t>
  </si>
  <si>
    <t>*737#</t>
  </si>
  <si>
    <t>*901#</t>
  </si>
  <si>
    <t>*326#</t>
  </si>
  <si>
    <t>*770#</t>
  </si>
  <si>
    <t>*894#</t>
  </si>
  <si>
    <t>*329#</t>
  </si>
  <si>
    <t>*966#</t>
  </si>
  <si>
    <t>*919#</t>
  </si>
  <si>
    <t>*909#</t>
  </si>
  <si>
    <t>*822#</t>
  </si>
  <si>
    <t>*945#</t>
  </si>
  <si>
    <t>CBN Licensed Scope</t>
  </si>
  <si>
    <t>International</t>
  </si>
  <si>
    <t>National</t>
  </si>
  <si>
    <t>Card Issuance Fee</t>
  </si>
  <si>
    <t>18/3/2026</t>
  </si>
  <si>
    <t>5.1.0</t>
  </si>
  <si>
    <t>71.0 MB</t>
  </si>
  <si>
    <t>*833#</t>
  </si>
  <si>
    <t>3.9.4</t>
  </si>
  <si>
    <t>38.0 MB</t>
  </si>
  <si>
    <t>*826#</t>
  </si>
  <si>
    <t>14/5/2026</t>
  </si>
  <si>
    <t>3.2.0</t>
  </si>
  <si>
    <t>29.0 MB</t>
  </si>
  <si>
    <t>*7111#</t>
  </si>
  <si>
    <t>8.4.1</t>
  </si>
  <si>
    <t>85.0 MB</t>
  </si>
  <si>
    <t>N/A (Corporate)</t>
  </si>
  <si>
    <t>500,000+</t>
  </si>
  <si>
    <t>7.1.2</t>
  </si>
  <si>
    <t>64.0 MB</t>
  </si>
  <si>
    <t>*977#</t>
  </si>
  <si>
    <t>29/5/2026</t>
  </si>
  <si>
    <t>3.0.1</t>
  </si>
  <si>
    <t>31.0 MB</t>
  </si>
  <si>
    <t>*500*333#</t>
  </si>
  <si>
    <t>100,000+</t>
  </si>
  <si>
    <t>22/5/2026</t>
  </si>
  <si>
    <t>2.0.4</t>
  </si>
  <si>
    <t>27.0 MB</t>
  </si>
  <si>
    <t>*858#</t>
  </si>
  <si>
    <t>19/6/2026</t>
  </si>
  <si>
    <t>2.1.8</t>
  </si>
  <si>
    <t>22.0 MB</t>
  </si>
  <si>
    <t>*989#</t>
  </si>
  <si>
    <t>2.0.11</t>
  </si>
  <si>
    <t>24.5 MB</t>
  </si>
  <si>
    <t>*898#</t>
  </si>
  <si>
    <t>YES</t>
  </si>
  <si>
    <t>Total Assets</t>
  </si>
  <si>
    <t>+234 1 905 2326, +234 708 062 5000</t>
  </si>
  <si>
    <t>+234 1 271 2005, +234 1 280 2500</t>
  </si>
  <si>
    <t>+234 1 280 8822, +234 700 225 5822</t>
  </si>
  <si>
    <t>+234 1 278 7000, +234 292 7000</t>
  </si>
  <si>
    <t>+234 1 448 5252, 0700 343 35489</t>
  </si>
  <si>
    <t>+234 1 271 6816, 0700 700 7000</t>
  </si>
  <si>
    <t>+234 1 271 0391, +234 700 500 0000</t>
  </si>
  <si>
    <t>+234 1 448 0000, +234 803 900 3900</t>
  </si>
  <si>
    <t>+234 1 270 8500, 0700 765 2747</t>
  </si>
  <si>
    <t>+234 1 270 8900, 0700 326 2636</t>
  </si>
  <si>
    <t>+234 1 422 2222, 0700 909 9099</t>
  </si>
  <si>
    <t>+234 1 448 4481, 0700 783 75464</t>
  </si>
  <si>
    <t>+234 1 277 8600, 0700 078 7753</t>
  </si>
  <si>
    <t>+234 1 448 5742, 0700 200 03000</t>
  </si>
  <si>
    <t>+234 1 270 4611, 0700 225 5722</t>
  </si>
  <si>
    <t>+234 1 225 9000</t>
  </si>
  <si>
    <t>+234 1 448 5555, +234 700 776 84387</t>
  </si>
  <si>
    <t>+234 1 271 6000, +234 1 463 8400</t>
  </si>
  <si>
    <t>+234 1 236 1400, 0700 773 6486</t>
  </si>
  <si>
    <t>Customer Care Hotlines</t>
  </si>
  <si>
    <t>USSD Code</t>
  </si>
  <si>
    <t>Age Rating</t>
  </si>
  <si>
    <t>+234 9 902 4400</t>
  </si>
  <si>
    <t>WhatsApp Banking</t>
  </si>
  <si>
    <t>No</t>
  </si>
  <si>
    <t>Yes</t>
  </si>
  <si>
    <t>Google Play Store</t>
  </si>
  <si>
    <t>Apple App Store</t>
  </si>
  <si>
    <t>Official Bank Website / Customer Support Page</t>
  </si>
  <si>
    <t>Official Bank USSD Page/Bank Website</t>
  </si>
  <si>
    <t>Official Bank Contact Page/Bank Website</t>
  </si>
  <si>
    <t>Official Bank Branch Locator</t>
  </si>
  <si>
    <t>Central Bank of Nigeria / Official Bank website</t>
  </si>
  <si>
    <t>Online Researchs</t>
  </si>
  <si>
    <t>Official Bank Tarrif Guide/Bank Website</t>
  </si>
  <si>
    <t>COLUMNS</t>
  </si>
  <si>
    <t>SOURCES</t>
  </si>
  <si>
    <t>ACCESS BANK</t>
  </si>
  <si>
    <t>ZENITH BANK</t>
  </si>
  <si>
    <t>FIDELITY BANK</t>
  </si>
  <si>
    <t>STERLING BANK (OneBank)</t>
  </si>
  <si>
    <t>WEMA BANK</t>
  </si>
  <si>
    <t>ECOBANK NIGERIA</t>
  </si>
  <si>
    <t>POLARIS BANK (VULTe)</t>
  </si>
  <si>
    <t>UNION BANK</t>
  </si>
  <si>
    <t>KEYSTONE BANK (KeyMobile)</t>
  </si>
  <si>
    <t>CITIBANK NIGERIA (Global App)</t>
  </si>
  <si>
    <t>STANDARD CHARTERED BANK</t>
  </si>
  <si>
    <t>PROVIDUS BANK (Combined)</t>
  </si>
  <si>
    <t>PREMIUMTRUST BANK</t>
  </si>
  <si>
    <t>GLOBUS BANK</t>
  </si>
  <si>
    <t>TAJBANK NIGERIA</t>
  </si>
  <si>
    <t>WhatsApp Banking Available</t>
  </si>
  <si>
    <t>Bill Payments (VAT)</t>
  </si>
  <si>
    <t>USSD Purchase Fee</t>
  </si>
  <si>
    <t>Maximum Upgraded App Daily Limit</t>
  </si>
  <si>
    <t>FIRST BANK OF NIGERIA</t>
  </si>
  <si>
    <t>UNITED BANK FOR AFRICA (UBA)</t>
  </si>
  <si>
    <t>GUARANTY TRUST BANK (GTB)</t>
  </si>
  <si>
    <t>FIRST CITY MONUMENT BANK (FCMB)</t>
  </si>
  <si>
    <t>STANBIC IBTC BANK</t>
  </si>
  <si>
    <t>Bank Annual Report / Nigeria Exchange (NGX) / CBN</t>
  </si>
  <si>
    <t>Bill Payment (VAT)</t>
  </si>
  <si>
    <t>Bank Customer Support Portal/Bank Official FAQ Page</t>
  </si>
  <si>
    <t>Nigeria Communication Commission (NCC) Portal</t>
  </si>
  <si>
    <t>Central Bank of Nigeria (CBN) Publication database</t>
  </si>
  <si>
    <t>Federal Inland Revenue Service (FIRS)</t>
  </si>
  <si>
    <t>Total Assets(Trillion)</t>
  </si>
  <si>
    <t>National (Non-Interest)</t>
  </si>
  <si>
    <t>Digital Experience Score</t>
  </si>
  <si>
    <t>Cost Score</t>
  </si>
  <si>
    <t>Banking Services Score</t>
  </si>
  <si>
    <t>Final Rank</t>
  </si>
  <si>
    <t>Reviews Score</t>
  </si>
  <si>
    <t>Download Score</t>
  </si>
  <si>
    <t>Rating Score</t>
  </si>
  <si>
    <t>SMS Alert Fee Score</t>
  </si>
  <si>
    <t>USSD Purchase Fee Score</t>
  </si>
  <si>
    <t>Performance Category</t>
  </si>
  <si>
    <t>Number of Reviews</t>
  </si>
  <si>
    <t>Downloads Count</t>
  </si>
  <si>
    <t>Mobile App Score</t>
  </si>
  <si>
    <t>WhatsApp Score</t>
  </si>
  <si>
    <t>Card Issuance Fee Score</t>
  </si>
  <si>
    <t>Row Labels</t>
  </si>
  <si>
    <t>Grand Total</t>
  </si>
  <si>
    <t>Sum of Digital Experience Score</t>
  </si>
  <si>
    <t>Sum of Cost Score</t>
  </si>
  <si>
    <t>Sum of App Rating</t>
  </si>
  <si>
    <t>Sum of Number of Reviews</t>
  </si>
  <si>
    <t>Sum of Downloads Count</t>
  </si>
  <si>
    <t>Sum of Total Assets(Trillion)</t>
  </si>
  <si>
    <t>Banking Experience Index (BEI)</t>
  </si>
  <si>
    <t>Sum of Banking Experience Index (BEI)</t>
  </si>
  <si>
    <t>Average BEI</t>
  </si>
  <si>
    <t>Rank</t>
  </si>
  <si>
    <t>BEI Score</t>
  </si>
  <si>
    <t>Total Assets (Trillion NGN)</t>
  </si>
  <si>
    <t>GTBANK</t>
  </si>
  <si>
    <t xml:space="preserve">FIRST BANK </t>
  </si>
  <si>
    <t>UBA</t>
  </si>
  <si>
    <t>STANBIC IBTC</t>
  </si>
  <si>
    <t>FCMB</t>
  </si>
  <si>
    <t>STERLING BANK</t>
  </si>
  <si>
    <t>ECOBANK</t>
  </si>
  <si>
    <t>POLARIS BANK</t>
  </si>
  <si>
    <t>KEYSTONE BANK</t>
  </si>
  <si>
    <t>STANDARD CHARTERED</t>
  </si>
  <si>
    <t>PROVIDUS BANK</t>
  </si>
</sst>
</file>

<file path=xl/styles.xml><?xml version="1.0" encoding="utf-8"?>
<styleSheet xmlns="http://schemas.openxmlformats.org/spreadsheetml/2006/main">
  <numFmts count="5">
    <numFmt numFmtId="164" formatCode="[$₦-46A]#,##0"/>
    <numFmt numFmtId="165" formatCode="[$₦-46A]#,##0.00"/>
    <numFmt numFmtId="166" formatCode="0.0"/>
    <numFmt numFmtId="167" formatCode="#,##0.0"/>
    <numFmt numFmtId="168" formatCode="[$₦-46A]#,##0.00;[Red][$₦-46A]#,##0.00"/>
  </numFmts>
  <fonts count="6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b/>
      <sz val="12"/>
      <color theme="1"/>
      <name val="Segoe UI Black"/>
      <family val="2"/>
    </font>
    <font>
      <b/>
      <sz val="12"/>
      <color theme="1"/>
      <name val="Segoe UI Semibold"/>
      <family val="2"/>
    </font>
    <font>
      <sz val="12"/>
      <color theme="1"/>
      <name val="Segoe UI Semibold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3" fontId="0" fillId="0" borderId="0" xfId="0" applyNumberFormat="1"/>
    <xf numFmtId="0" fontId="1" fillId="0" borderId="0" xfId="0" applyFont="1"/>
    <xf numFmtId="14" fontId="0" fillId="0" borderId="0" xfId="0" applyNumberFormat="1" applyAlignment="1">
      <alignment horizontal="right"/>
    </xf>
    <xf numFmtId="1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2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Alignment="1">
      <alignment horizontal="left" indent="1"/>
    </xf>
    <xf numFmtId="166" fontId="0" fillId="0" borderId="0" xfId="0" applyNumberFormat="1" applyAlignment="1">
      <alignment horizontal="left" indent="2"/>
    </xf>
    <xf numFmtId="165" fontId="0" fillId="0" borderId="0" xfId="0" applyNumberFormat="1" applyAlignment="1">
      <alignment horizontal="left" indent="3"/>
    </xf>
    <xf numFmtId="0" fontId="4" fillId="0" borderId="1" xfId="0" applyFont="1" applyBorder="1"/>
    <xf numFmtId="166" fontId="5" fillId="0" borderId="1" xfId="0" applyNumberFormat="1" applyFont="1" applyBorder="1"/>
    <xf numFmtId="165" fontId="5" fillId="0" borderId="1" xfId="0" applyNumberFormat="1" applyFont="1" applyBorder="1"/>
    <xf numFmtId="0" fontId="5" fillId="0" borderId="1" xfId="0" applyFont="1" applyBorder="1"/>
    <xf numFmtId="0" fontId="3" fillId="2" borderId="1" xfId="0" applyFont="1" applyFill="1" applyBorder="1"/>
  </cellXfs>
  <cellStyles count="1">
    <cellStyle name="Normal" xfId="0" builtinId="0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6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6" formatCode="0.0"/>
    </dxf>
    <dxf>
      <numFmt numFmtId="166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6" formatCode="0.0"/>
    </dxf>
    <dxf>
      <numFmt numFmtId="168" formatCode="[$₦-46A]#,##0.00;[Red][$₦-46A]#,##0.00"/>
    </dxf>
    <dxf>
      <numFmt numFmtId="166" formatCode="0.0"/>
    </dxf>
    <dxf>
      <numFmt numFmtId="165" formatCode="[$₦-46A]#,##0.00"/>
    </dxf>
    <dxf>
      <numFmt numFmtId="166" formatCode="0.0"/>
    </dxf>
    <dxf>
      <numFmt numFmtId="165" formatCode="[$₦-46A]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6" formatCode="0.0"/>
    </dxf>
    <dxf>
      <numFmt numFmtId="167" formatCode="#,##0.0"/>
    </dxf>
    <dxf>
      <numFmt numFmtId="3" formatCode="#,##0"/>
    </dxf>
    <dxf>
      <numFmt numFmtId="166" formatCode="0.0"/>
    </dxf>
    <dxf>
      <numFmt numFmtId="3" formatCode="#,##0"/>
    </dxf>
    <dxf>
      <numFmt numFmtId="166" formatCode="0.0"/>
    </dxf>
    <dxf>
      <numFmt numFmtId="166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[$₦-46A]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5" formatCode="[$₦-46A]#,##0.00"/>
    </dxf>
    <dxf>
      <numFmt numFmtId="14" formatCode="0.00%"/>
    </dxf>
    <dxf>
      <numFmt numFmtId="165" formatCode="[$₦-46A]#,##0.00"/>
    </dxf>
    <dxf>
      <numFmt numFmtId="165" formatCode="[$₦-46A]#,##0.00"/>
    </dxf>
    <dxf>
      <numFmt numFmtId="164" formatCode="[$₦-46A]#,##0"/>
    </dxf>
    <dxf>
      <numFmt numFmtId="19" formatCode="m/d/yyyy"/>
      <alignment horizontal="right" vertical="bottom" textRotation="0" wrapText="0" indent="0" relativeIndent="0" justifyLastLine="0" shrinkToFit="0" mergeCell="0" readingOrder="0"/>
    </dxf>
    <dxf>
      <numFmt numFmtId="3" formatCode="#,##0"/>
    </dxf>
    <dxf>
      <numFmt numFmtId="166" formatCode="0.0"/>
    </dxf>
    <dxf>
      <numFmt numFmtId="1" formatCode="0"/>
    </dxf>
    <dxf>
      <numFmt numFmtId="165" formatCode="[$₦-46A]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9" defaultPivotStyle="PivotStyleLight16"/>
  <colors>
    <mruColors>
      <color rgb="FF005400"/>
      <color rgb="FFF1F5E7"/>
      <color rgb="FFFDFEFC"/>
      <color rgb="FF046414"/>
      <color rgb="FF0080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[Nigeria-Major-Banking-Experience-Analysis.xlsx]Pivot Tables!PivotTable1</c:name>
    <c:fmtId val="2"/>
  </c:pivotSource>
  <c:chart>
    <c:title>
      <c:tx>
        <c:rich>
          <a:bodyPr/>
          <a:lstStyle/>
          <a:p>
            <a:pPr algn="ctr">
              <a:defRPr/>
            </a:pPr>
            <a:endParaRPr lang="en-US">
              <a:solidFill>
                <a:srgbClr val="F1F5E7"/>
              </a:solidFill>
            </a:endParaRPr>
          </a:p>
        </c:rich>
      </c:tx>
      <c:layout/>
      <c:spPr>
        <a:solidFill>
          <a:srgbClr val="F1F5E7"/>
        </a:solidFill>
        <a:ln>
          <a:noFill/>
        </a:ln>
      </c:spPr>
    </c:title>
    <c:pivotFmts>
      <c:pivotFmt>
        <c:idx val="0"/>
      </c:pivotFmt>
      <c:pivotFmt>
        <c:idx val="1"/>
      </c:pivotFmt>
      <c:pivotFmt>
        <c:idx val="2"/>
        <c:spPr>
          <a:solidFill>
            <a:srgbClr val="005400"/>
          </a:solidFill>
          <a:ln w="25400" cmpd="sng">
            <a:solidFill>
              <a:srgbClr val="005400"/>
            </a:solidFill>
            <a:miter lim="800000"/>
          </a:ln>
        </c:spPr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'Pivot Tables'!$B$1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5400"/>
            </a:solidFill>
            <a:ln w="25400" cmpd="sng">
              <a:solidFill>
                <a:srgbClr val="005400"/>
              </a:solidFill>
              <a:miter lim="800000"/>
            </a:ln>
          </c:spPr>
          <c:cat>
            <c:strRef>
              <c:f>'Pivot Tables'!$A$2:$A$12</c:f>
              <c:strCache>
                <c:ptCount val="10"/>
                <c:pt idx="0">
                  <c:v>ACCESS BANK</c:v>
                </c:pt>
                <c:pt idx="1">
                  <c:v>UNITED BANK FOR AFRICA (UBA)</c:v>
                </c:pt>
                <c:pt idx="2">
                  <c:v>STANBIC IBTC BANK</c:v>
                </c:pt>
                <c:pt idx="3">
                  <c:v>FIRST BANK OF NIGERIA</c:v>
                </c:pt>
                <c:pt idx="4">
                  <c:v>GUARANTY TRUST BANK (GTB)</c:v>
                </c:pt>
                <c:pt idx="5">
                  <c:v>CITIBANK NIGERIA (Global App)</c:v>
                </c:pt>
                <c:pt idx="6">
                  <c:v>FIRST CITY MONUMENT BANK (FCMB)</c:v>
                </c:pt>
                <c:pt idx="7">
                  <c:v>ZENITH BANK</c:v>
                </c:pt>
                <c:pt idx="8">
                  <c:v>ECOBANK NIGERIA</c:v>
                </c:pt>
                <c:pt idx="9">
                  <c:v>WEMA BANK</c:v>
                </c:pt>
              </c:strCache>
            </c:strRef>
          </c:cat>
          <c:val>
            <c:numRef>
              <c:f>'Pivot Tables'!$B$2:$B$12</c:f>
              <c:numCache>
                <c:formatCode>General</c:formatCode>
                <c:ptCount val="10"/>
                <c:pt idx="0">
                  <c:v>88.8</c:v>
                </c:pt>
                <c:pt idx="1">
                  <c:v>81.3</c:v>
                </c:pt>
                <c:pt idx="2">
                  <c:v>77.900000000000006</c:v>
                </c:pt>
                <c:pt idx="3">
                  <c:v>76.8</c:v>
                </c:pt>
                <c:pt idx="4">
                  <c:v>75.5</c:v>
                </c:pt>
                <c:pt idx="5">
                  <c:v>73.400000000000006</c:v>
                </c:pt>
                <c:pt idx="6">
                  <c:v>72.3</c:v>
                </c:pt>
                <c:pt idx="7">
                  <c:v>70.900000000000006</c:v>
                </c:pt>
                <c:pt idx="8">
                  <c:v>69.3</c:v>
                </c:pt>
                <c:pt idx="9">
                  <c:v>68.5</c:v>
                </c:pt>
              </c:numCache>
            </c:numRef>
          </c:val>
        </c:ser>
        <c:axId val="133747840"/>
        <c:axId val="133749376"/>
      </c:barChart>
      <c:catAx>
        <c:axId val="133747840"/>
        <c:scaling>
          <c:orientation val="minMax"/>
        </c:scaling>
        <c:axPos val="b"/>
        <c:majorTickMark val="none"/>
        <c:tickLblPos val="nextTo"/>
        <c:crossAx val="133749376"/>
        <c:crosses val="autoZero"/>
        <c:auto val="1"/>
        <c:lblAlgn val="ctr"/>
        <c:lblOffset val="100"/>
      </c:catAx>
      <c:valAx>
        <c:axId val="133749376"/>
        <c:scaling>
          <c:orientation val="minMax"/>
        </c:scaling>
        <c:axPos val="l"/>
        <c:majorGridlines/>
        <c:numFmt formatCode="General" sourceLinked="1"/>
        <c:majorTickMark val="none"/>
        <c:tickLblPos val="nextTo"/>
        <c:crossAx val="133747840"/>
        <c:crosses val="autoZero"/>
        <c:crossBetween val="between"/>
      </c:valAx>
      <c:spPr>
        <a:solidFill>
          <a:srgbClr val="F1F5E7"/>
        </a:solidFill>
      </c:spPr>
    </c:plotArea>
    <c:plotVisOnly val="1"/>
  </c:chart>
  <c:spPr>
    <a:solidFill>
      <a:srgbClr val="F1F5E7"/>
    </a:solidFill>
    <a:ln>
      <a:solidFill>
        <a:srgbClr val="005400"/>
      </a:solidFill>
    </a:ln>
  </c:spPr>
  <c:printSettings>
    <c:headerFooter/>
    <c:pageMargins b="0.75000000000000155" l="0.70000000000000062" r="0.70000000000000062" t="0.75000000000000155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[Nigeria-Major-Banking-Experience-Analysis.xlsx]Pivot Tables!PivotTable2</c:name>
    <c:fmtId val="3"/>
  </c:pivotSource>
  <c:chart>
    <c:title>
      <c:tx>
        <c:rich>
          <a:bodyPr/>
          <a:lstStyle/>
          <a:p>
            <a:pPr algn="ctr">
              <a:defRPr/>
            </a:pPr>
            <a:endParaRPr lang="en-US"/>
          </a:p>
        </c:rich>
      </c:tx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spPr>
          <a:solidFill>
            <a:srgbClr val="005400"/>
          </a:solidFill>
          <a:ln w="25400">
            <a:solidFill>
              <a:srgbClr val="005400"/>
            </a:solidFill>
            <a:miter lim="800000"/>
          </a:ln>
        </c:spPr>
        <c:marker>
          <c:symbol val="none"/>
        </c:marker>
        <c:dLbl>
          <c:idx val="0"/>
          <c:layout/>
          <c:spPr/>
          <c:txPr>
            <a:bodyPr/>
            <a:lstStyle/>
            <a:p>
              <a:pPr>
                <a:defRPr/>
              </a:pPr>
              <a:endParaRPr lang="en-US"/>
            </a:p>
          </c:txPr>
          <c:dLblPos val="outEnd"/>
          <c:showVal val="1"/>
        </c:dLbl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'Pivot Tables'!$E$1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5400"/>
            </a:solidFill>
            <a:ln w="25400">
              <a:solidFill>
                <a:srgbClr val="005400"/>
              </a:solidFill>
              <a:miter lim="800000"/>
            </a:ln>
          </c:spPr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dLblPos val="outEnd"/>
            <c:showVal val="1"/>
          </c:dLbls>
          <c:cat>
            <c:strRef>
              <c:f>'Pivot Tables'!$D$2:$D$12</c:f>
              <c:strCache>
                <c:ptCount val="10"/>
                <c:pt idx="0">
                  <c:v>ACCESS BANK</c:v>
                </c:pt>
                <c:pt idx="1">
                  <c:v>STANBIC IBTC BANK</c:v>
                </c:pt>
                <c:pt idx="2">
                  <c:v>UNITED BANK FOR AFRICA (UBA)</c:v>
                </c:pt>
                <c:pt idx="3">
                  <c:v>FIRST BANK OF NIGERIA</c:v>
                </c:pt>
                <c:pt idx="4">
                  <c:v>ZENITH BANK</c:v>
                </c:pt>
                <c:pt idx="5">
                  <c:v>GUARANTY TRUST BANK (GTB)</c:v>
                </c:pt>
                <c:pt idx="6">
                  <c:v>CITIBANK NIGERIA (Global App)</c:v>
                </c:pt>
                <c:pt idx="7">
                  <c:v>FIRST CITY MONUMENT BANK (FCMB)</c:v>
                </c:pt>
                <c:pt idx="8">
                  <c:v>ECOBANK NIGERIA</c:v>
                </c:pt>
                <c:pt idx="9">
                  <c:v>WEMA BANK</c:v>
                </c:pt>
              </c:strCache>
            </c:strRef>
          </c:cat>
          <c:val>
            <c:numRef>
              <c:f>'Pivot Tables'!$E$2:$E$12</c:f>
              <c:numCache>
                <c:formatCode>General</c:formatCode>
                <c:ptCount val="10"/>
                <c:pt idx="0">
                  <c:v>97</c:v>
                </c:pt>
                <c:pt idx="1">
                  <c:v>85.97</c:v>
                </c:pt>
                <c:pt idx="2">
                  <c:v>78.33</c:v>
                </c:pt>
                <c:pt idx="3">
                  <c:v>67.03</c:v>
                </c:pt>
                <c:pt idx="4">
                  <c:v>64.72</c:v>
                </c:pt>
                <c:pt idx="5">
                  <c:v>63.77</c:v>
                </c:pt>
                <c:pt idx="6">
                  <c:v>58.54</c:v>
                </c:pt>
                <c:pt idx="7">
                  <c:v>55.66</c:v>
                </c:pt>
                <c:pt idx="8">
                  <c:v>48.1</c:v>
                </c:pt>
                <c:pt idx="9">
                  <c:v>46.16</c:v>
                </c:pt>
              </c:numCache>
            </c:numRef>
          </c:val>
        </c:ser>
        <c:dLbls>
          <c:showVal val="1"/>
        </c:dLbls>
        <c:axId val="133944064"/>
        <c:axId val="133945600"/>
      </c:barChart>
      <c:catAx>
        <c:axId val="133944064"/>
        <c:scaling>
          <c:orientation val="minMax"/>
        </c:scaling>
        <c:axPos val="l"/>
        <c:tickLblPos val="nextTo"/>
        <c:crossAx val="133945600"/>
        <c:crosses val="autoZero"/>
        <c:auto val="1"/>
        <c:lblAlgn val="ctr"/>
        <c:lblOffset val="100"/>
      </c:catAx>
      <c:valAx>
        <c:axId val="133945600"/>
        <c:scaling>
          <c:orientation val="minMax"/>
        </c:scaling>
        <c:axPos val="b"/>
        <c:numFmt formatCode="General" sourceLinked="1"/>
        <c:tickLblPos val="nextTo"/>
        <c:crossAx val="133944064"/>
        <c:crosses val="autoZero"/>
        <c:crossBetween val="between"/>
      </c:valAx>
      <c:spPr>
        <a:solidFill>
          <a:srgbClr val="F1F5E7"/>
        </a:solidFill>
      </c:spPr>
    </c:plotArea>
    <c:plotVisOnly val="1"/>
  </c:chart>
  <c:spPr>
    <a:solidFill>
      <a:srgbClr val="F1F5E7"/>
    </a:solidFill>
    <a:ln>
      <a:solidFill>
        <a:srgbClr val="005400"/>
      </a:solidFill>
    </a:ln>
  </c:spPr>
  <c:printSettings>
    <c:headerFooter/>
    <c:pageMargins b="0.75000000000000133" l="0.70000000000000062" r="0.70000000000000062" t="0.75000000000000133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[Nigeria-Major-Banking-Experience-Analysis.xlsx]Pivot Tables!PivotTable5</c:name>
    <c:fmtId val="2"/>
  </c:pivotSource>
  <c:chart>
    <c:title>
      <c:tx>
        <c:rich>
          <a:bodyPr/>
          <a:lstStyle/>
          <a:p>
            <a:pPr>
              <a:defRPr/>
            </a:pPr>
            <a:endParaRPr lang="en-US"/>
          </a:p>
        </c:rich>
      </c:tx>
      <c:layout/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spPr>
          <a:solidFill>
            <a:srgbClr val="005400"/>
          </a:solidFill>
          <a:ln w="101600">
            <a:solidFill>
              <a:srgbClr val="005400"/>
            </a:solidFill>
            <a:miter lim="800000"/>
          </a:ln>
        </c:spPr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'Pivot Tables'!$B$47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5400"/>
            </a:solidFill>
            <a:ln w="101600">
              <a:solidFill>
                <a:srgbClr val="005400"/>
              </a:solidFill>
              <a:miter lim="800000"/>
            </a:ln>
          </c:spPr>
          <c:cat>
            <c:strRef>
              <c:f>'Pivot Tables'!$A$48:$A$68</c:f>
              <c:strCache>
                <c:ptCount val="20"/>
                <c:pt idx="0">
                  <c:v>ACCESS BANK</c:v>
                </c:pt>
                <c:pt idx="1">
                  <c:v>STANBIC IBTC BANK</c:v>
                </c:pt>
                <c:pt idx="2">
                  <c:v>UNITED BANK FOR AFRICA (UBA)</c:v>
                </c:pt>
                <c:pt idx="3">
                  <c:v>GUARANTY TRUST BANK (GTB)</c:v>
                </c:pt>
                <c:pt idx="4">
                  <c:v>CITIBANK NIGERIA (Global App)</c:v>
                </c:pt>
                <c:pt idx="5">
                  <c:v>FIRST BANK OF NIGERIA</c:v>
                </c:pt>
                <c:pt idx="6">
                  <c:v>ZENITH BANK</c:v>
                </c:pt>
                <c:pt idx="7">
                  <c:v>FIDELITY BANK</c:v>
                </c:pt>
                <c:pt idx="8">
                  <c:v>WEMA BANK</c:v>
                </c:pt>
                <c:pt idx="9">
                  <c:v>ECOBANK NIGERIA</c:v>
                </c:pt>
                <c:pt idx="10">
                  <c:v>FIRST CITY MONUMENT BANK (FCMB)</c:v>
                </c:pt>
                <c:pt idx="11">
                  <c:v>STERLING BANK (OneBank)</c:v>
                </c:pt>
                <c:pt idx="12">
                  <c:v>UNION BANK</c:v>
                </c:pt>
                <c:pt idx="13">
                  <c:v>POLARIS BANK (VULTe)</c:v>
                </c:pt>
                <c:pt idx="14">
                  <c:v>STANDARD CHARTERED BANK</c:v>
                </c:pt>
                <c:pt idx="15">
                  <c:v>KEYSTONE BANK (KeyMobile)</c:v>
                </c:pt>
                <c:pt idx="16">
                  <c:v>PROVIDUS BANK (Combined)</c:v>
                </c:pt>
                <c:pt idx="17">
                  <c:v>GLOBUS BANK</c:v>
                </c:pt>
                <c:pt idx="18">
                  <c:v>TAJBANK NIGERIA</c:v>
                </c:pt>
                <c:pt idx="19">
                  <c:v>PREMIUMTRUST BANK</c:v>
                </c:pt>
              </c:strCache>
            </c:strRef>
          </c:cat>
          <c:val>
            <c:numRef>
              <c:f>'Pivot Tables'!$B$48:$B$68</c:f>
              <c:numCache>
                <c:formatCode>General</c:formatCode>
                <c:ptCount val="20"/>
                <c:pt idx="0">
                  <c:v>744373</c:v>
                </c:pt>
                <c:pt idx="1">
                  <c:v>445871</c:v>
                </c:pt>
                <c:pt idx="2">
                  <c:v>277742</c:v>
                </c:pt>
                <c:pt idx="3">
                  <c:v>156923</c:v>
                </c:pt>
                <c:pt idx="4">
                  <c:v>150000</c:v>
                </c:pt>
                <c:pt idx="5">
                  <c:v>90238</c:v>
                </c:pt>
                <c:pt idx="6">
                  <c:v>51195</c:v>
                </c:pt>
                <c:pt idx="7">
                  <c:v>51042</c:v>
                </c:pt>
                <c:pt idx="8">
                  <c:v>49506</c:v>
                </c:pt>
                <c:pt idx="9">
                  <c:v>47700</c:v>
                </c:pt>
                <c:pt idx="10">
                  <c:v>34676</c:v>
                </c:pt>
                <c:pt idx="11">
                  <c:v>33242</c:v>
                </c:pt>
                <c:pt idx="12">
                  <c:v>32000</c:v>
                </c:pt>
                <c:pt idx="13">
                  <c:v>29000</c:v>
                </c:pt>
                <c:pt idx="14">
                  <c:v>12000</c:v>
                </c:pt>
                <c:pt idx="15">
                  <c:v>9900</c:v>
                </c:pt>
                <c:pt idx="16">
                  <c:v>9000</c:v>
                </c:pt>
                <c:pt idx="17">
                  <c:v>4500</c:v>
                </c:pt>
                <c:pt idx="18">
                  <c:v>3400</c:v>
                </c:pt>
                <c:pt idx="19">
                  <c:v>3100</c:v>
                </c:pt>
              </c:numCache>
            </c:numRef>
          </c:val>
        </c:ser>
        <c:axId val="134378240"/>
        <c:axId val="134379776"/>
      </c:barChart>
      <c:catAx>
        <c:axId val="134378240"/>
        <c:scaling>
          <c:orientation val="minMax"/>
        </c:scaling>
        <c:axPos val="l"/>
        <c:tickLblPos val="nextTo"/>
        <c:crossAx val="134379776"/>
        <c:crosses val="autoZero"/>
        <c:auto val="1"/>
        <c:lblAlgn val="ctr"/>
        <c:lblOffset val="100"/>
      </c:catAx>
      <c:valAx>
        <c:axId val="134379776"/>
        <c:scaling>
          <c:orientation val="minMax"/>
        </c:scaling>
        <c:axPos val="b"/>
        <c:numFmt formatCode="General" sourceLinked="1"/>
        <c:tickLblPos val="nextTo"/>
        <c:crossAx val="134378240"/>
        <c:crosses val="autoZero"/>
        <c:crossBetween val="between"/>
      </c:valAx>
      <c:spPr>
        <a:solidFill>
          <a:srgbClr val="F1F5E7"/>
        </a:solidFill>
      </c:spPr>
    </c:plotArea>
    <c:plotVisOnly val="1"/>
  </c:chart>
  <c:spPr>
    <a:solidFill>
      <a:srgbClr val="F1F5E7"/>
    </a:solidFill>
    <a:ln>
      <a:solidFill>
        <a:srgbClr val="005400"/>
      </a:solidFill>
    </a:ln>
  </c:spPr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endParaRPr lang="en-US"/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10"/>
            <c:spPr>
              <a:solidFill>
                <a:schemeClr val="accent3">
                  <a:lumMod val="50000"/>
                </a:schemeClr>
              </a:solidFill>
              <a:ln>
                <a:solidFill>
                  <a:schemeClr val="bg1">
                    <a:lumMod val="95000"/>
                  </a:schemeClr>
                </a:solidFill>
              </a:ln>
            </c:spPr>
          </c:marker>
          <c:xVal>
            <c:numRef>
              <c:f>'Analysis Model'!$B$2:$B$21</c:f>
              <c:numCache>
                <c:formatCode>[$₦-46A]#,##0.00</c:formatCode>
                <c:ptCount val="20"/>
                <c:pt idx="0">
                  <c:v>53.44</c:v>
                </c:pt>
                <c:pt idx="1">
                  <c:v>18.75</c:v>
                </c:pt>
                <c:pt idx="2">
                  <c:v>32.01</c:v>
                </c:pt>
                <c:pt idx="3">
                  <c:v>26.88</c:v>
                </c:pt>
                <c:pt idx="4">
                  <c:v>33.130000000000003</c:v>
                </c:pt>
                <c:pt idx="5">
                  <c:v>10.46</c:v>
                </c:pt>
                <c:pt idx="6">
                  <c:v>9.6999999999999993</c:v>
                </c:pt>
                <c:pt idx="7">
                  <c:v>7.54</c:v>
                </c:pt>
                <c:pt idx="8">
                  <c:v>4.07</c:v>
                </c:pt>
                <c:pt idx="9">
                  <c:v>5.23</c:v>
                </c:pt>
                <c:pt idx="10">
                  <c:v>49.66</c:v>
                </c:pt>
                <c:pt idx="11">
                  <c:v>1.85</c:v>
                </c:pt>
                <c:pt idx="12">
                  <c:v>4.2</c:v>
                </c:pt>
                <c:pt idx="13">
                  <c:v>1.3</c:v>
                </c:pt>
                <c:pt idx="14">
                  <c:v>1.4</c:v>
                </c:pt>
                <c:pt idx="15">
                  <c:v>1.1499999999999999</c:v>
                </c:pt>
                <c:pt idx="16">
                  <c:v>5.32</c:v>
                </c:pt>
                <c:pt idx="17">
                  <c:v>1.7</c:v>
                </c:pt>
                <c:pt idx="18">
                  <c:v>2.58</c:v>
                </c:pt>
                <c:pt idx="19">
                  <c:v>1.34</c:v>
                </c:pt>
              </c:numCache>
            </c:numRef>
          </c:xVal>
          <c:yVal>
            <c:numRef>
              <c:f>'Analysis Model'!$V$2:$V$21</c:f>
              <c:numCache>
                <c:formatCode>0.0</c:formatCode>
                <c:ptCount val="20"/>
                <c:pt idx="0">
                  <c:v>88.8</c:v>
                </c:pt>
                <c:pt idx="1">
                  <c:v>75.5</c:v>
                </c:pt>
                <c:pt idx="2">
                  <c:v>70.900000000000006</c:v>
                </c:pt>
                <c:pt idx="3">
                  <c:v>76.8</c:v>
                </c:pt>
                <c:pt idx="4">
                  <c:v>81.3</c:v>
                </c:pt>
                <c:pt idx="5">
                  <c:v>66.900000000000006</c:v>
                </c:pt>
                <c:pt idx="6">
                  <c:v>77.900000000000006</c:v>
                </c:pt>
                <c:pt idx="7">
                  <c:v>72.3</c:v>
                </c:pt>
                <c:pt idx="8">
                  <c:v>66.3</c:v>
                </c:pt>
                <c:pt idx="9">
                  <c:v>68.5</c:v>
                </c:pt>
                <c:pt idx="10">
                  <c:v>69.3</c:v>
                </c:pt>
                <c:pt idx="11">
                  <c:v>52.4</c:v>
                </c:pt>
                <c:pt idx="12">
                  <c:v>65.400000000000006</c:v>
                </c:pt>
                <c:pt idx="13">
                  <c:v>49.7</c:v>
                </c:pt>
                <c:pt idx="14">
                  <c:v>73.400000000000006</c:v>
                </c:pt>
                <c:pt idx="15">
                  <c:v>68.3</c:v>
                </c:pt>
                <c:pt idx="16">
                  <c:v>52</c:v>
                </c:pt>
                <c:pt idx="17">
                  <c:v>68.2</c:v>
                </c:pt>
                <c:pt idx="18">
                  <c:v>67.8</c:v>
                </c:pt>
                <c:pt idx="19">
                  <c:v>67</c:v>
                </c:pt>
              </c:numCache>
            </c:numRef>
          </c:yVal>
        </c:ser>
        <c:axId val="134407296"/>
        <c:axId val="134409600"/>
      </c:scatterChart>
      <c:valAx>
        <c:axId val="134407296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Assets  ( ₦ Trillion)</a:t>
                </a:r>
              </a:p>
            </c:rich>
          </c:tx>
          <c:layout/>
        </c:title>
        <c:numFmt formatCode="[$₦-46A]#,##0.00" sourceLinked="1"/>
        <c:tickLblPos val="nextTo"/>
        <c:crossAx val="134409600"/>
        <c:crosses val="autoZero"/>
        <c:crossBetween val="midCat"/>
      </c:valAx>
      <c:valAx>
        <c:axId val="134409600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Banking Experience Index</a:t>
                </a:r>
              </a:p>
            </c:rich>
          </c:tx>
          <c:layout/>
        </c:title>
        <c:numFmt formatCode="0.0" sourceLinked="1"/>
        <c:tickLblPos val="nextTo"/>
        <c:crossAx val="134407296"/>
        <c:crosses val="autoZero"/>
        <c:crossBetween val="midCat"/>
      </c:valAx>
      <c:spPr>
        <a:solidFill>
          <a:srgbClr val="F1F5E7"/>
        </a:solidFill>
      </c:spPr>
    </c:plotArea>
    <c:plotVisOnly val="1"/>
  </c:chart>
  <c:spPr>
    <a:solidFill>
      <a:srgbClr val="F1F5E7"/>
    </a:solidFill>
    <a:ln>
      <a:solidFill>
        <a:srgbClr val="005400"/>
      </a:solidFill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[Nigeria-Major-Banking-Experience-Analysis.xlsx]Pivot Tables!PivotTable3</c:name>
    <c:fmtId val="5"/>
  </c:pivotSource>
  <c:chart>
    <c:title>
      <c:tx>
        <c:rich>
          <a:bodyPr/>
          <a:lstStyle/>
          <a:p>
            <a:pPr>
              <a:defRPr/>
            </a:pPr>
            <a:endParaRPr lang="en-US"/>
          </a:p>
        </c:rich>
      </c:tx>
      <c:layout/>
    </c:title>
    <c:pivotFmts>
      <c:pivotFmt>
        <c:idx val="0"/>
        <c:spPr>
          <a:solidFill>
            <a:srgbClr val="005400"/>
          </a:solidFill>
          <a:ln w="25400">
            <a:solidFill>
              <a:srgbClr val="005400"/>
            </a:solidFill>
            <a:miter lim="800000"/>
          </a:ln>
        </c:spPr>
        <c:marker>
          <c:symbol val="none"/>
        </c:marker>
      </c:pivotFmt>
      <c:pivotFmt>
        <c:idx val="1"/>
        <c:spPr>
          <a:solidFill>
            <a:srgbClr val="005400"/>
          </a:solidFill>
          <a:ln w="25400">
            <a:solidFill>
              <a:srgbClr val="005400"/>
            </a:solidFill>
            <a:miter lim="800000"/>
          </a:ln>
        </c:spPr>
        <c:marker>
          <c:symbol val="none"/>
        </c:marker>
      </c:pivotFmt>
      <c:pivotFmt>
        <c:idx val="2"/>
        <c:spPr>
          <a:solidFill>
            <a:srgbClr val="005400"/>
          </a:solidFill>
          <a:ln w="25400">
            <a:solidFill>
              <a:srgbClr val="005400"/>
            </a:solidFill>
            <a:miter lim="800000"/>
          </a:ln>
        </c:spPr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'Pivot Tables'!$B$24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5400"/>
            </a:solidFill>
            <a:ln w="25400">
              <a:solidFill>
                <a:srgbClr val="005400"/>
              </a:solidFill>
              <a:miter lim="800000"/>
            </a:ln>
          </c:spPr>
          <c:cat>
            <c:strRef>
              <c:f>'Pivot Tables'!$A$25:$A$36</c:f>
              <c:strCache>
                <c:ptCount val="11"/>
                <c:pt idx="0">
                  <c:v>KEYSTONE BANK (KeyMobile)</c:v>
                </c:pt>
                <c:pt idx="1">
                  <c:v>UNITED BANK FOR AFRICA (UBA)</c:v>
                </c:pt>
                <c:pt idx="2">
                  <c:v>ACCESS BANK</c:v>
                </c:pt>
                <c:pt idx="3">
                  <c:v>GLOBUS BANK</c:v>
                </c:pt>
                <c:pt idx="4">
                  <c:v>STERLING BANK (OneBank)</c:v>
                </c:pt>
                <c:pt idx="5">
                  <c:v>ECOBANK NIGERIA</c:v>
                </c:pt>
                <c:pt idx="6">
                  <c:v>TAJBANK NIGERIA</c:v>
                </c:pt>
                <c:pt idx="7">
                  <c:v>GUARANTY TRUST BANK (GTB)</c:v>
                </c:pt>
                <c:pt idx="8">
                  <c:v>UNION BANK</c:v>
                </c:pt>
                <c:pt idx="9">
                  <c:v>STANBIC IBTC BANK</c:v>
                </c:pt>
                <c:pt idx="10">
                  <c:v>ZENITH BANK</c:v>
                </c:pt>
              </c:strCache>
            </c:strRef>
          </c:cat>
          <c:val>
            <c:numRef>
              <c:f>'Pivot Tables'!$B$25:$B$36</c:f>
              <c:numCache>
                <c:formatCode>General</c:formatCode>
                <c:ptCount val="11"/>
                <c:pt idx="0">
                  <c:v>66.7</c:v>
                </c:pt>
                <c:pt idx="1">
                  <c:v>66.7</c:v>
                </c:pt>
                <c:pt idx="2">
                  <c:v>66.7</c:v>
                </c:pt>
                <c:pt idx="3">
                  <c:v>66.7</c:v>
                </c:pt>
                <c:pt idx="4">
                  <c:v>66.7</c:v>
                </c:pt>
                <c:pt idx="5">
                  <c:v>66.7</c:v>
                </c:pt>
                <c:pt idx="6">
                  <c:v>66.7</c:v>
                </c:pt>
                <c:pt idx="7">
                  <c:v>66.7</c:v>
                </c:pt>
                <c:pt idx="8">
                  <c:v>66.7</c:v>
                </c:pt>
                <c:pt idx="9">
                  <c:v>95</c:v>
                </c:pt>
                <c:pt idx="10">
                  <c:v>100</c:v>
                </c:pt>
              </c:numCache>
            </c:numRef>
          </c:val>
        </c:ser>
        <c:axId val="136380416"/>
        <c:axId val="136381952"/>
      </c:barChart>
      <c:catAx>
        <c:axId val="136380416"/>
        <c:scaling>
          <c:orientation val="minMax"/>
        </c:scaling>
        <c:axPos val="l"/>
        <c:tickLblPos val="nextTo"/>
        <c:crossAx val="136381952"/>
        <c:crosses val="autoZero"/>
        <c:auto val="1"/>
        <c:lblAlgn val="ctr"/>
        <c:lblOffset val="100"/>
      </c:catAx>
      <c:valAx>
        <c:axId val="136381952"/>
        <c:scaling>
          <c:orientation val="minMax"/>
        </c:scaling>
        <c:axPos val="b"/>
        <c:numFmt formatCode="General" sourceLinked="1"/>
        <c:tickLblPos val="nextTo"/>
        <c:crossAx val="136380416"/>
        <c:crosses val="autoZero"/>
        <c:crossBetween val="between"/>
      </c:valAx>
      <c:spPr>
        <a:solidFill>
          <a:srgbClr val="F1F5E7"/>
        </a:solidFill>
      </c:spPr>
    </c:plotArea>
    <c:plotVisOnly val="1"/>
  </c:chart>
  <c:spPr>
    <a:solidFill>
      <a:srgbClr val="F1F5E7"/>
    </a:solidFill>
    <a:ln>
      <a:solidFill>
        <a:srgbClr val="005400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  <c:userShapes r:id="rId1"/>
</c:chartSpac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3_1">
  <dgm:title val=""/>
  <dgm:desc val=""/>
  <dgm:catLst>
    <dgm:cat type="accent3" pri="11100"/>
  </dgm:catLst>
  <dgm:styleLbl name="node0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lignNode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lnNode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vennNode1">
    <dgm:fillClrLst meth="repeat">
      <a:schemeClr val="lt1">
        <a:alpha val="50000"/>
      </a:schemeClr>
    </dgm:fillClrLst>
    <dgm:linClrLst meth="repeat">
      <a:schemeClr val="accent3">
        <a:shade val="80000"/>
      </a:schemeClr>
    </dgm:linClrLst>
    <dgm:effectClrLst/>
    <dgm:txLinClrLst/>
    <dgm:txFillClrLst/>
    <dgm:txEffectClrLst/>
  </dgm:styleLbl>
  <dgm:styleLbl name="node2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3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node4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fgImgPlace1">
    <dgm:fillClrLst meth="repeat">
      <a:schemeClr val="accent3">
        <a:tint val="40000"/>
      </a:schemeClr>
    </dgm:fillClrLst>
    <dgm:linClrLst meth="repeat">
      <a:schemeClr val="accent3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3">
        <a:tint val="40000"/>
      </a:schemeClr>
    </dgm:fillClrLst>
    <dgm:linClrLst meth="repeat">
      <a:schemeClr val="accent3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3">
        <a:tint val="40000"/>
      </a:schemeClr>
    </dgm:fillClrLst>
    <dgm:linClrLst meth="repeat">
      <a:schemeClr val="accent3">
        <a:shade val="80000"/>
      </a:schemeClr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fgSib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bgSib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 meth="repeat">
      <a:schemeClr val="dk1"/>
    </dgm:txFillClrLst>
    <dgm:txEffectClrLst/>
  </dgm:styleLbl>
  <dgm:styleLbl name="sib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1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2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3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asst4">
    <dgm:fillClrLst meth="repeat">
      <a:schemeClr val="lt1"/>
    </dgm:fillClrLst>
    <dgm:linClrLst meth="repeat">
      <a:schemeClr val="accent3">
        <a:shade val="80000"/>
      </a:schemeClr>
    </dgm:linClrLst>
    <dgm:effectClrLst/>
    <dgm:txLinClrLst/>
    <dgm:txFillClrLst meth="repeat">
      <a:schemeClr val="dk1"/>
    </dgm:txFillClrLst>
    <dgm:txEffectClrLst/>
  </dgm:styleLbl>
  <dgm:styleLbl name="parChTrans2D1">
    <dgm:fillClrLst meth="repeat">
      <a:schemeClr val="accent3">
        <a:tint val="60000"/>
      </a:schemeClr>
    </dgm:fillClrLst>
    <dgm:linClrLst meth="repeat">
      <a:schemeClr val="accent3">
        <a:tint val="60000"/>
      </a:schemeClr>
    </dgm:linClrLst>
    <dgm:effectClrLst/>
    <dgm:txLinClrLst/>
    <dgm:txFillClrLst/>
    <dgm:txEffectClrLst/>
  </dgm:styleLbl>
  <dgm:styleLbl name="parChTrans2D2">
    <dgm:fillClrLst meth="repeat">
      <a:schemeClr val="accent3"/>
    </dgm:fillClrLst>
    <dgm:linClrLst meth="repeat">
      <a:schemeClr val="accent3"/>
    </dgm:linClrLst>
    <dgm:effectClrLst/>
    <dgm:txLinClrLst/>
    <dgm:txFillClrLst/>
    <dgm:txEffectClrLst/>
  </dgm:styleLbl>
  <dgm:styleLbl name="parChTrans2D3">
    <dgm:fillClrLst meth="repeat">
      <a:schemeClr val="accent3"/>
    </dgm:fillClrLst>
    <dgm:linClrLst meth="repeat">
      <a:schemeClr val="accent3"/>
    </dgm:linClrLst>
    <dgm:effectClrLst/>
    <dgm:txLinClrLst/>
    <dgm:txFillClrLst/>
    <dgm:txEffectClrLst/>
  </dgm:styleLbl>
  <dgm:styleLbl name="parChTrans2D4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3"/>
    </dgm:fillClrLst>
    <dgm:linClrLst meth="repeat">
      <a:schemeClr val="accent3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3"/>
    </dgm:fillClrLst>
    <dgm:linClrLst meth="repeat">
      <a:schemeClr val="accent3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3"/>
    </dgm:fillClrLst>
    <dgm:linClrLst meth="repeat">
      <a:schemeClr val="accent3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accent3">
        <a:alpha val="4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lt1">
        <a:alpha val="90000"/>
        <a:tint val="40000"/>
      </a:schemeClr>
    </dgm:fillClrLst>
    <dgm:linClrLst meth="repeat">
      <a:schemeClr val="accent3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lt1">
        <a:alpha val="90000"/>
        <a:tint val="40000"/>
      </a:schemeClr>
    </dgm:fillClrLst>
    <dgm:linClrLst meth="repeat">
      <a:schemeClr val="accent3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lt1">
        <a:alpha val="90000"/>
        <a:tint val="40000"/>
      </a:schemeClr>
    </dgm:fillClrLst>
    <dgm:linClrLst meth="repeat">
      <a:schemeClr val="accent3"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accent3">
        <a:alpha val="90000"/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accent3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8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3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1A006B05-8558-49B5-92C6-B0E3EE68ACF6}" type="doc">
      <dgm:prSet loTypeId="urn:microsoft.com/office/officeart/2005/8/layout/process2" loCatId="process" qsTypeId="urn:microsoft.com/office/officeart/2005/8/quickstyle/simple2" qsCatId="simple" csTypeId="urn:microsoft.com/office/officeart/2005/8/colors/accent3_1" csCatId="accent3" phldr="1"/>
      <dgm:spPr/>
    </dgm:pt>
    <dgm:pt modelId="{042412A4-17B3-4751-ACF1-48AFD17D3232}">
      <dgm:prSet phldrT="[Text]" custT="1"/>
      <dgm:spPr/>
      <dgm:t>
        <a:bodyPr/>
        <a:lstStyle/>
        <a:p>
          <a:r>
            <a:rPr lang="en-US" sz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Digital Experience</a:t>
          </a:r>
        </a:p>
      </dgm:t>
    </dgm:pt>
    <dgm:pt modelId="{EEBF93E6-38F2-484E-B3DC-D79D673A76B1}" type="parTrans" cxnId="{B0A8C746-E710-4729-AAC2-9FBAAD1FE40E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ABD13891-13CC-424B-835D-192D7F4695C0}" type="sibTrans" cxnId="{B0A8C746-E710-4729-AAC2-9FBAAD1FE40E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B059461B-4733-4936-B28A-B17750C8C2EB}">
      <dgm:prSet phldrT="[Text]" custT="1"/>
      <dgm:spPr/>
      <dgm:t>
        <a:bodyPr/>
        <a:lstStyle/>
        <a:p>
          <a:r>
            <a:rPr lang="en-US" sz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Customer Service</a:t>
          </a:r>
        </a:p>
      </dgm:t>
    </dgm:pt>
    <dgm:pt modelId="{571EDD33-42BF-412F-B3FF-72E816A715EE}" type="parTrans" cxnId="{D41CEC1D-1962-4502-A586-E54AF0417C4B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143D0F31-9816-403D-8E94-BD5C883B2F55}" type="sibTrans" cxnId="{D41CEC1D-1962-4502-A586-E54AF0417C4B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E63BDD9A-4FE5-4C66-88A5-F7D1B6335125}">
      <dgm:prSet phldrT="[Text]" custT="1"/>
      <dgm:spPr/>
      <dgm:t>
        <a:bodyPr/>
        <a:lstStyle/>
        <a:p>
          <a:r>
            <a:rPr lang="en-US" sz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Cost Score</a:t>
          </a:r>
        </a:p>
      </dgm:t>
    </dgm:pt>
    <dgm:pt modelId="{72289840-5D6D-41DC-8A6B-0E3B174C173F}" type="parTrans" cxnId="{A7DB94EC-A3A1-46FA-89D8-9ADFA08AD247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FD6E57B3-B2F7-4DCB-A6A5-0663C1EB760E}" type="sibTrans" cxnId="{A7DB94EC-A3A1-46FA-89D8-9ADFA08AD247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59D1DF8C-0483-4330-B7C4-6DFF47999246}">
      <dgm:prSet custT="1"/>
      <dgm:spPr/>
      <dgm:t>
        <a:bodyPr/>
        <a:lstStyle/>
        <a:p>
          <a:r>
            <a:rPr lang="en-US" sz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Customer Reviews</a:t>
          </a:r>
        </a:p>
      </dgm:t>
    </dgm:pt>
    <dgm:pt modelId="{BC8A9384-DCF1-4CB5-A341-71FE489B20C4}" type="parTrans" cxnId="{76D1B3A0-9827-4A3B-BCB8-357F80D8B38A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591ABDB6-2D08-4D14-BEEF-C4005774E54E}" type="sibTrans" cxnId="{76D1B3A0-9827-4A3B-BCB8-357F80D8B38A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36E4479C-AF2B-4148-843B-7ECFB246EF18}">
      <dgm:prSet custT="1"/>
      <dgm:spPr/>
      <dgm:t>
        <a:bodyPr/>
        <a:lstStyle/>
        <a:p>
          <a:r>
            <a:rPr lang="en-US" sz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Financial Strength</a:t>
          </a:r>
        </a:p>
      </dgm:t>
    </dgm:pt>
    <dgm:pt modelId="{CCE356B9-FEF2-4EBB-AC2C-81871B600973}" type="parTrans" cxnId="{5C9F5608-7CA8-4B75-84A8-915EA3900723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08095FFA-2824-49CF-B9E5-97A19E42BD3D}" type="sibTrans" cxnId="{5C9F5608-7CA8-4B75-84A8-915EA3900723}">
      <dgm:prSet custT="1"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4D9CCF38-D83F-4667-9D25-144E1F8F546F}">
      <dgm:prSet custT="1"/>
      <dgm:spPr/>
      <dgm:t>
        <a:bodyPr/>
        <a:lstStyle/>
        <a:p>
          <a:r>
            <a:rPr lang="en-US" sz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Overall BEI</a:t>
          </a:r>
        </a:p>
      </dgm:t>
    </dgm:pt>
    <dgm:pt modelId="{1E029EDD-F826-40F8-8DC7-8E76BFB61292}" type="parTrans" cxnId="{9A3D2F9C-1F67-4868-9691-2FAE402AB0EF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54814CA4-AD4E-45C4-9CCD-9A5418BF523C}" type="sibTrans" cxnId="{9A3D2F9C-1F67-4868-9691-2FAE402AB0EF}">
      <dgm:prSet/>
      <dgm:spPr/>
      <dgm:t>
        <a:bodyPr/>
        <a:lstStyle/>
        <a:p>
          <a:endParaRPr lang="en-US" sz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gm:t>
    </dgm:pt>
    <dgm:pt modelId="{C55C7B19-FFD2-47CD-93DA-FC2451B982FE}" type="pres">
      <dgm:prSet presAssocID="{1A006B05-8558-49B5-92C6-B0E3EE68ACF6}" presName="linearFlow" presStyleCnt="0">
        <dgm:presLayoutVars>
          <dgm:resizeHandles val="exact"/>
        </dgm:presLayoutVars>
      </dgm:prSet>
      <dgm:spPr/>
    </dgm:pt>
    <dgm:pt modelId="{7A1F9F14-4B4C-4170-9C09-F3A75588D9C9}" type="pres">
      <dgm:prSet presAssocID="{042412A4-17B3-4751-ACF1-48AFD17D3232}" presName="node" presStyleLbl="node1" presStyleIdx="0" presStyleCnt="6">
        <dgm:presLayoutVars>
          <dgm:bulletEnabled val="1"/>
        </dgm:presLayoutVars>
      </dgm:prSet>
      <dgm:spPr/>
      <dgm:t>
        <a:bodyPr/>
        <a:lstStyle/>
        <a:p>
          <a:endParaRPr lang="en-US"/>
        </a:p>
      </dgm:t>
    </dgm:pt>
    <dgm:pt modelId="{D5FEF637-D7E0-45AA-87B1-0E7496EB6FB3}" type="pres">
      <dgm:prSet presAssocID="{ABD13891-13CC-424B-835D-192D7F4695C0}" presName="sibTrans" presStyleLbl="sibTrans2D1" presStyleIdx="0" presStyleCnt="5"/>
      <dgm:spPr/>
      <dgm:t>
        <a:bodyPr/>
        <a:lstStyle/>
        <a:p>
          <a:endParaRPr lang="en-US"/>
        </a:p>
      </dgm:t>
    </dgm:pt>
    <dgm:pt modelId="{461E029F-3E39-4DA9-9A4B-A518A41201C9}" type="pres">
      <dgm:prSet presAssocID="{ABD13891-13CC-424B-835D-192D7F4695C0}" presName="connectorText" presStyleLbl="sibTrans2D1" presStyleIdx="0" presStyleCnt="5"/>
      <dgm:spPr/>
      <dgm:t>
        <a:bodyPr/>
        <a:lstStyle/>
        <a:p>
          <a:endParaRPr lang="en-US"/>
        </a:p>
      </dgm:t>
    </dgm:pt>
    <dgm:pt modelId="{C8F37B95-77E9-4891-B7B8-B002D5FE7B12}" type="pres">
      <dgm:prSet presAssocID="{B059461B-4733-4936-B28A-B17750C8C2EB}" presName="node" presStyleLbl="node1" presStyleIdx="1" presStyleCnt="6">
        <dgm:presLayoutVars>
          <dgm:bulletEnabled val="1"/>
        </dgm:presLayoutVars>
      </dgm:prSet>
      <dgm:spPr/>
      <dgm:t>
        <a:bodyPr/>
        <a:lstStyle/>
        <a:p>
          <a:endParaRPr lang="en-US"/>
        </a:p>
      </dgm:t>
    </dgm:pt>
    <dgm:pt modelId="{F19B4D4C-F1DC-4555-94C8-C44423F7520E}" type="pres">
      <dgm:prSet presAssocID="{143D0F31-9816-403D-8E94-BD5C883B2F55}" presName="sibTrans" presStyleLbl="sibTrans2D1" presStyleIdx="1" presStyleCnt="5"/>
      <dgm:spPr/>
      <dgm:t>
        <a:bodyPr/>
        <a:lstStyle/>
        <a:p>
          <a:endParaRPr lang="en-US"/>
        </a:p>
      </dgm:t>
    </dgm:pt>
    <dgm:pt modelId="{2FFDD49F-22B7-43E1-88A6-9094744574B2}" type="pres">
      <dgm:prSet presAssocID="{143D0F31-9816-403D-8E94-BD5C883B2F55}" presName="connectorText" presStyleLbl="sibTrans2D1" presStyleIdx="1" presStyleCnt="5"/>
      <dgm:spPr/>
      <dgm:t>
        <a:bodyPr/>
        <a:lstStyle/>
        <a:p>
          <a:endParaRPr lang="en-US"/>
        </a:p>
      </dgm:t>
    </dgm:pt>
    <dgm:pt modelId="{8FB74BD9-BDD0-4609-983A-603303E95B69}" type="pres">
      <dgm:prSet presAssocID="{E63BDD9A-4FE5-4C66-88A5-F7D1B6335125}" presName="node" presStyleLbl="node1" presStyleIdx="2" presStyleCnt="6">
        <dgm:presLayoutVars>
          <dgm:bulletEnabled val="1"/>
        </dgm:presLayoutVars>
      </dgm:prSet>
      <dgm:spPr/>
      <dgm:t>
        <a:bodyPr/>
        <a:lstStyle/>
        <a:p>
          <a:endParaRPr lang="en-US"/>
        </a:p>
      </dgm:t>
    </dgm:pt>
    <dgm:pt modelId="{0AC37C33-D516-413E-A488-1CC82DA38D5B}" type="pres">
      <dgm:prSet presAssocID="{FD6E57B3-B2F7-4DCB-A6A5-0663C1EB760E}" presName="sibTrans" presStyleLbl="sibTrans2D1" presStyleIdx="2" presStyleCnt="5"/>
      <dgm:spPr/>
      <dgm:t>
        <a:bodyPr/>
        <a:lstStyle/>
        <a:p>
          <a:endParaRPr lang="en-US"/>
        </a:p>
      </dgm:t>
    </dgm:pt>
    <dgm:pt modelId="{E03B2868-7EDE-43BC-BFE4-442CBCF39B49}" type="pres">
      <dgm:prSet presAssocID="{FD6E57B3-B2F7-4DCB-A6A5-0663C1EB760E}" presName="connectorText" presStyleLbl="sibTrans2D1" presStyleIdx="2" presStyleCnt="5"/>
      <dgm:spPr/>
      <dgm:t>
        <a:bodyPr/>
        <a:lstStyle/>
        <a:p>
          <a:endParaRPr lang="en-US"/>
        </a:p>
      </dgm:t>
    </dgm:pt>
    <dgm:pt modelId="{4DDE0C54-4C6F-4814-A710-2CFDDD4D8220}" type="pres">
      <dgm:prSet presAssocID="{59D1DF8C-0483-4330-B7C4-6DFF47999246}" presName="node" presStyleLbl="node1" presStyleIdx="3" presStyleCnt="6">
        <dgm:presLayoutVars>
          <dgm:bulletEnabled val="1"/>
        </dgm:presLayoutVars>
      </dgm:prSet>
      <dgm:spPr/>
      <dgm:t>
        <a:bodyPr/>
        <a:lstStyle/>
        <a:p>
          <a:endParaRPr lang="en-US"/>
        </a:p>
      </dgm:t>
    </dgm:pt>
    <dgm:pt modelId="{073AA47C-D626-4EE5-B7E4-5C12A95AB37C}" type="pres">
      <dgm:prSet presAssocID="{591ABDB6-2D08-4D14-BEEF-C4005774E54E}" presName="sibTrans" presStyleLbl="sibTrans2D1" presStyleIdx="3" presStyleCnt="5"/>
      <dgm:spPr/>
      <dgm:t>
        <a:bodyPr/>
        <a:lstStyle/>
        <a:p>
          <a:endParaRPr lang="en-US"/>
        </a:p>
      </dgm:t>
    </dgm:pt>
    <dgm:pt modelId="{5745C13D-92B8-406C-971C-84E046CDD712}" type="pres">
      <dgm:prSet presAssocID="{591ABDB6-2D08-4D14-BEEF-C4005774E54E}" presName="connectorText" presStyleLbl="sibTrans2D1" presStyleIdx="3" presStyleCnt="5"/>
      <dgm:spPr/>
      <dgm:t>
        <a:bodyPr/>
        <a:lstStyle/>
        <a:p>
          <a:endParaRPr lang="en-US"/>
        </a:p>
      </dgm:t>
    </dgm:pt>
    <dgm:pt modelId="{F4119C5E-FDA4-487B-8B50-A8D819CA9EEC}" type="pres">
      <dgm:prSet presAssocID="{36E4479C-AF2B-4148-843B-7ECFB246EF18}" presName="node" presStyleLbl="node1" presStyleIdx="4" presStyleCnt="6">
        <dgm:presLayoutVars>
          <dgm:bulletEnabled val="1"/>
        </dgm:presLayoutVars>
      </dgm:prSet>
      <dgm:spPr/>
      <dgm:t>
        <a:bodyPr/>
        <a:lstStyle/>
        <a:p>
          <a:endParaRPr lang="en-US"/>
        </a:p>
      </dgm:t>
    </dgm:pt>
    <dgm:pt modelId="{066EAB42-E4C5-4AC9-B8BC-40DC561EACF0}" type="pres">
      <dgm:prSet presAssocID="{08095FFA-2824-49CF-B9E5-97A19E42BD3D}" presName="sibTrans" presStyleLbl="sibTrans2D1" presStyleIdx="4" presStyleCnt="5"/>
      <dgm:spPr/>
      <dgm:t>
        <a:bodyPr/>
        <a:lstStyle/>
        <a:p>
          <a:endParaRPr lang="en-US"/>
        </a:p>
      </dgm:t>
    </dgm:pt>
    <dgm:pt modelId="{B21E2A86-5400-4F01-926D-CCE602B3871A}" type="pres">
      <dgm:prSet presAssocID="{08095FFA-2824-49CF-B9E5-97A19E42BD3D}" presName="connectorText" presStyleLbl="sibTrans2D1" presStyleIdx="4" presStyleCnt="5"/>
      <dgm:spPr/>
      <dgm:t>
        <a:bodyPr/>
        <a:lstStyle/>
        <a:p>
          <a:endParaRPr lang="en-US"/>
        </a:p>
      </dgm:t>
    </dgm:pt>
    <dgm:pt modelId="{686F5C2E-34A9-4DC4-A841-7C9E87421C1F}" type="pres">
      <dgm:prSet presAssocID="{4D9CCF38-D83F-4667-9D25-144E1F8F546F}" presName="node" presStyleLbl="node1" presStyleIdx="5" presStyleCnt="6">
        <dgm:presLayoutVars>
          <dgm:bulletEnabled val="1"/>
        </dgm:presLayoutVars>
      </dgm:prSet>
      <dgm:spPr/>
      <dgm:t>
        <a:bodyPr/>
        <a:lstStyle/>
        <a:p>
          <a:endParaRPr lang="en-US"/>
        </a:p>
      </dgm:t>
    </dgm:pt>
  </dgm:ptLst>
  <dgm:cxnLst>
    <dgm:cxn modelId="{598C5B43-B3AD-4AAA-A7B4-7DED26B1F009}" type="presOf" srcId="{B059461B-4733-4936-B28A-B17750C8C2EB}" destId="{C8F37B95-77E9-4891-B7B8-B002D5FE7B12}" srcOrd="0" destOrd="0" presId="urn:microsoft.com/office/officeart/2005/8/layout/process2"/>
    <dgm:cxn modelId="{DFE3F04A-79EC-4FCE-AC98-3FFE52510A86}" type="presOf" srcId="{143D0F31-9816-403D-8E94-BD5C883B2F55}" destId="{2FFDD49F-22B7-43E1-88A6-9094744574B2}" srcOrd="1" destOrd="0" presId="urn:microsoft.com/office/officeart/2005/8/layout/process2"/>
    <dgm:cxn modelId="{B7184817-2C1F-435F-8A4E-7F1EA64045F6}" type="presOf" srcId="{FD6E57B3-B2F7-4DCB-A6A5-0663C1EB760E}" destId="{E03B2868-7EDE-43BC-BFE4-442CBCF39B49}" srcOrd="1" destOrd="0" presId="urn:microsoft.com/office/officeart/2005/8/layout/process2"/>
    <dgm:cxn modelId="{2002C28C-4264-4008-B2A5-61FECAC54F9F}" type="presOf" srcId="{ABD13891-13CC-424B-835D-192D7F4695C0}" destId="{D5FEF637-D7E0-45AA-87B1-0E7496EB6FB3}" srcOrd="0" destOrd="0" presId="urn:microsoft.com/office/officeart/2005/8/layout/process2"/>
    <dgm:cxn modelId="{171D1A2C-9492-4511-B345-05861B3963CA}" type="presOf" srcId="{591ABDB6-2D08-4D14-BEEF-C4005774E54E}" destId="{073AA47C-D626-4EE5-B7E4-5C12A95AB37C}" srcOrd="0" destOrd="0" presId="urn:microsoft.com/office/officeart/2005/8/layout/process2"/>
    <dgm:cxn modelId="{9A3D2F9C-1F67-4868-9691-2FAE402AB0EF}" srcId="{1A006B05-8558-49B5-92C6-B0E3EE68ACF6}" destId="{4D9CCF38-D83F-4667-9D25-144E1F8F546F}" srcOrd="5" destOrd="0" parTransId="{1E029EDD-F826-40F8-8DC7-8E76BFB61292}" sibTransId="{54814CA4-AD4E-45C4-9CCD-9A5418BF523C}"/>
    <dgm:cxn modelId="{A7DB94EC-A3A1-46FA-89D8-9ADFA08AD247}" srcId="{1A006B05-8558-49B5-92C6-B0E3EE68ACF6}" destId="{E63BDD9A-4FE5-4C66-88A5-F7D1B6335125}" srcOrd="2" destOrd="0" parTransId="{72289840-5D6D-41DC-8A6B-0E3B174C173F}" sibTransId="{FD6E57B3-B2F7-4DCB-A6A5-0663C1EB760E}"/>
    <dgm:cxn modelId="{1B68583E-6A11-43A9-819F-17AF77802D6B}" type="presOf" srcId="{08095FFA-2824-49CF-B9E5-97A19E42BD3D}" destId="{B21E2A86-5400-4F01-926D-CCE602B3871A}" srcOrd="1" destOrd="0" presId="urn:microsoft.com/office/officeart/2005/8/layout/process2"/>
    <dgm:cxn modelId="{D41CEC1D-1962-4502-A586-E54AF0417C4B}" srcId="{1A006B05-8558-49B5-92C6-B0E3EE68ACF6}" destId="{B059461B-4733-4936-B28A-B17750C8C2EB}" srcOrd="1" destOrd="0" parTransId="{571EDD33-42BF-412F-B3FF-72E816A715EE}" sibTransId="{143D0F31-9816-403D-8E94-BD5C883B2F55}"/>
    <dgm:cxn modelId="{2039B850-6991-4CB4-A971-19E3B44C8AF7}" type="presOf" srcId="{143D0F31-9816-403D-8E94-BD5C883B2F55}" destId="{F19B4D4C-F1DC-4555-94C8-C44423F7520E}" srcOrd="0" destOrd="0" presId="urn:microsoft.com/office/officeart/2005/8/layout/process2"/>
    <dgm:cxn modelId="{76D1B3A0-9827-4A3B-BCB8-357F80D8B38A}" srcId="{1A006B05-8558-49B5-92C6-B0E3EE68ACF6}" destId="{59D1DF8C-0483-4330-B7C4-6DFF47999246}" srcOrd="3" destOrd="0" parTransId="{BC8A9384-DCF1-4CB5-A341-71FE489B20C4}" sibTransId="{591ABDB6-2D08-4D14-BEEF-C4005774E54E}"/>
    <dgm:cxn modelId="{39342DDC-7182-4761-AADA-90ECEBB53F29}" type="presOf" srcId="{ABD13891-13CC-424B-835D-192D7F4695C0}" destId="{461E029F-3E39-4DA9-9A4B-A518A41201C9}" srcOrd="1" destOrd="0" presId="urn:microsoft.com/office/officeart/2005/8/layout/process2"/>
    <dgm:cxn modelId="{066C514F-2217-46F2-B908-7048C4001471}" type="presOf" srcId="{042412A4-17B3-4751-ACF1-48AFD17D3232}" destId="{7A1F9F14-4B4C-4170-9C09-F3A75588D9C9}" srcOrd="0" destOrd="0" presId="urn:microsoft.com/office/officeart/2005/8/layout/process2"/>
    <dgm:cxn modelId="{78BE6BA8-DDB2-4D9A-8239-FD7E44192FB6}" type="presOf" srcId="{1A006B05-8558-49B5-92C6-B0E3EE68ACF6}" destId="{C55C7B19-FFD2-47CD-93DA-FC2451B982FE}" srcOrd="0" destOrd="0" presId="urn:microsoft.com/office/officeart/2005/8/layout/process2"/>
    <dgm:cxn modelId="{53B457C7-2997-4F8F-A8FC-4B6CDCF74FCE}" type="presOf" srcId="{E63BDD9A-4FE5-4C66-88A5-F7D1B6335125}" destId="{8FB74BD9-BDD0-4609-983A-603303E95B69}" srcOrd="0" destOrd="0" presId="urn:microsoft.com/office/officeart/2005/8/layout/process2"/>
    <dgm:cxn modelId="{F508E354-5418-4C66-8FEE-12C68BBFD123}" type="presOf" srcId="{08095FFA-2824-49CF-B9E5-97A19E42BD3D}" destId="{066EAB42-E4C5-4AC9-B8BC-40DC561EACF0}" srcOrd="0" destOrd="0" presId="urn:microsoft.com/office/officeart/2005/8/layout/process2"/>
    <dgm:cxn modelId="{7ADD84ED-D34F-49BB-A293-5A6041D92F62}" type="presOf" srcId="{591ABDB6-2D08-4D14-BEEF-C4005774E54E}" destId="{5745C13D-92B8-406C-971C-84E046CDD712}" srcOrd="1" destOrd="0" presId="urn:microsoft.com/office/officeart/2005/8/layout/process2"/>
    <dgm:cxn modelId="{B3A5298B-975E-4351-B082-384DA6266F29}" type="presOf" srcId="{FD6E57B3-B2F7-4DCB-A6A5-0663C1EB760E}" destId="{0AC37C33-D516-413E-A488-1CC82DA38D5B}" srcOrd="0" destOrd="0" presId="urn:microsoft.com/office/officeart/2005/8/layout/process2"/>
    <dgm:cxn modelId="{B0A8C746-E710-4729-AAC2-9FBAAD1FE40E}" srcId="{1A006B05-8558-49B5-92C6-B0E3EE68ACF6}" destId="{042412A4-17B3-4751-ACF1-48AFD17D3232}" srcOrd="0" destOrd="0" parTransId="{EEBF93E6-38F2-484E-B3DC-D79D673A76B1}" sibTransId="{ABD13891-13CC-424B-835D-192D7F4695C0}"/>
    <dgm:cxn modelId="{756091BE-BE7B-4162-A455-C323B4616C35}" type="presOf" srcId="{36E4479C-AF2B-4148-843B-7ECFB246EF18}" destId="{F4119C5E-FDA4-487B-8B50-A8D819CA9EEC}" srcOrd="0" destOrd="0" presId="urn:microsoft.com/office/officeart/2005/8/layout/process2"/>
    <dgm:cxn modelId="{19CA3D67-723E-49F2-B076-CE1CDE7C874C}" type="presOf" srcId="{4D9CCF38-D83F-4667-9D25-144E1F8F546F}" destId="{686F5C2E-34A9-4DC4-A841-7C9E87421C1F}" srcOrd="0" destOrd="0" presId="urn:microsoft.com/office/officeart/2005/8/layout/process2"/>
    <dgm:cxn modelId="{5C9F5608-7CA8-4B75-84A8-915EA3900723}" srcId="{1A006B05-8558-49B5-92C6-B0E3EE68ACF6}" destId="{36E4479C-AF2B-4148-843B-7ECFB246EF18}" srcOrd="4" destOrd="0" parTransId="{CCE356B9-FEF2-4EBB-AC2C-81871B600973}" sibTransId="{08095FFA-2824-49CF-B9E5-97A19E42BD3D}"/>
    <dgm:cxn modelId="{CA7E9D91-91F2-4EA5-94E6-430F53D786BA}" type="presOf" srcId="{59D1DF8C-0483-4330-B7C4-6DFF47999246}" destId="{4DDE0C54-4C6F-4814-A710-2CFDDD4D8220}" srcOrd="0" destOrd="0" presId="urn:microsoft.com/office/officeart/2005/8/layout/process2"/>
    <dgm:cxn modelId="{E2517AB9-714F-42C7-B2F0-1A49F0875B61}" type="presParOf" srcId="{C55C7B19-FFD2-47CD-93DA-FC2451B982FE}" destId="{7A1F9F14-4B4C-4170-9C09-F3A75588D9C9}" srcOrd="0" destOrd="0" presId="urn:microsoft.com/office/officeart/2005/8/layout/process2"/>
    <dgm:cxn modelId="{07B7A114-BE57-4281-910F-C6E4234D8BC1}" type="presParOf" srcId="{C55C7B19-FFD2-47CD-93DA-FC2451B982FE}" destId="{D5FEF637-D7E0-45AA-87B1-0E7496EB6FB3}" srcOrd="1" destOrd="0" presId="urn:microsoft.com/office/officeart/2005/8/layout/process2"/>
    <dgm:cxn modelId="{A3A410FD-F144-498F-95A9-F896A2FF8CB6}" type="presParOf" srcId="{D5FEF637-D7E0-45AA-87B1-0E7496EB6FB3}" destId="{461E029F-3E39-4DA9-9A4B-A518A41201C9}" srcOrd="0" destOrd="0" presId="urn:microsoft.com/office/officeart/2005/8/layout/process2"/>
    <dgm:cxn modelId="{1DDA4317-355B-45C8-9B00-2124D1A3139B}" type="presParOf" srcId="{C55C7B19-FFD2-47CD-93DA-FC2451B982FE}" destId="{C8F37B95-77E9-4891-B7B8-B002D5FE7B12}" srcOrd="2" destOrd="0" presId="urn:microsoft.com/office/officeart/2005/8/layout/process2"/>
    <dgm:cxn modelId="{4C5608A3-F5D1-452B-9772-412A03B9BB1A}" type="presParOf" srcId="{C55C7B19-FFD2-47CD-93DA-FC2451B982FE}" destId="{F19B4D4C-F1DC-4555-94C8-C44423F7520E}" srcOrd="3" destOrd="0" presId="urn:microsoft.com/office/officeart/2005/8/layout/process2"/>
    <dgm:cxn modelId="{77525E48-0FC5-4644-A319-A101085FFEFC}" type="presParOf" srcId="{F19B4D4C-F1DC-4555-94C8-C44423F7520E}" destId="{2FFDD49F-22B7-43E1-88A6-9094744574B2}" srcOrd="0" destOrd="0" presId="urn:microsoft.com/office/officeart/2005/8/layout/process2"/>
    <dgm:cxn modelId="{D8FA2953-8804-4511-A617-CEDEDAE01C28}" type="presParOf" srcId="{C55C7B19-FFD2-47CD-93DA-FC2451B982FE}" destId="{8FB74BD9-BDD0-4609-983A-603303E95B69}" srcOrd="4" destOrd="0" presId="urn:microsoft.com/office/officeart/2005/8/layout/process2"/>
    <dgm:cxn modelId="{42BF9161-4461-49E7-A5C8-1CE3E7B67D91}" type="presParOf" srcId="{C55C7B19-FFD2-47CD-93DA-FC2451B982FE}" destId="{0AC37C33-D516-413E-A488-1CC82DA38D5B}" srcOrd="5" destOrd="0" presId="urn:microsoft.com/office/officeart/2005/8/layout/process2"/>
    <dgm:cxn modelId="{66105D4D-6312-480F-9AC7-8B635B5B9F77}" type="presParOf" srcId="{0AC37C33-D516-413E-A488-1CC82DA38D5B}" destId="{E03B2868-7EDE-43BC-BFE4-442CBCF39B49}" srcOrd="0" destOrd="0" presId="urn:microsoft.com/office/officeart/2005/8/layout/process2"/>
    <dgm:cxn modelId="{72489FB9-2ABF-4A68-BF78-A4CDE16123AE}" type="presParOf" srcId="{C55C7B19-FFD2-47CD-93DA-FC2451B982FE}" destId="{4DDE0C54-4C6F-4814-A710-2CFDDD4D8220}" srcOrd="6" destOrd="0" presId="urn:microsoft.com/office/officeart/2005/8/layout/process2"/>
    <dgm:cxn modelId="{B5542954-2CB7-41CC-8390-705B390D2377}" type="presParOf" srcId="{C55C7B19-FFD2-47CD-93DA-FC2451B982FE}" destId="{073AA47C-D626-4EE5-B7E4-5C12A95AB37C}" srcOrd="7" destOrd="0" presId="urn:microsoft.com/office/officeart/2005/8/layout/process2"/>
    <dgm:cxn modelId="{209AE739-7296-4FE8-AAB3-79B1AB354718}" type="presParOf" srcId="{073AA47C-D626-4EE5-B7E4-5C12A95AB37C}" destId="{5745C13D-92B8-406C-971C-84E046CDD712}" srcOrd="0" destOrd="0" presId="urn:microsoft.com/office/officeart/2005/8/layout/process2"/>
    <dgm:cxn modelId="{C52EFF19-087F-4A06-9B11-1C5FCC927202}" type="presParOf" srcId="{C55C7B19-FFD2-47CD-93DA-FC2451B982FE}" destId="{F4119C5E-FDA4-487B-8B50-A8D819CA9EEC}" srcOrd="8" destOrd="0" presId="urn:microsoft.com/office/officeart/2005/8/layout/process2"/>
    <dgm:cxn modelId="{C1D86009-9889-4B10-8E80-C87FBC5903F0}" type="presParOf" srcId="{C55C7B19-FFD2-47CD-93DA-FC2451B982FE}" destId="{066EAB42-E4C5-4AC9-B8BC-40DC561EACF0}" srcOrd="9" destOrd="0" presId="urn:microsoft.com/office/officeart/2005/8/layout/process2"/>
    <dgm:cxn modelId="{86841170-BEBC-4F57-9B56-3C4D371D3F3D}" type="presParOf" srcId="{066EAB42-E4C5-4AC9-B8BC-40DC561EACF0}" destId="{B21E2A86-5400-4F01-926D-CCE602B3871A}" srcOrd="0" destOrd="0" presId="urn:microsoft.com/office/officeart/2005/8/layout/process2"/>
    <dgm:cxn modelId="{27FDF76B-C8CA-40EA-9A4B-95BBF1AD4EEC}" type="presParOf" srcId="{C55C7B19-FFD2-47CD-93DA-FC2451B982FE}" destId="{686F5C2E-34A9-4DC4-A841-7C9E87421C1F}" srcOrd="10" destOrd="0" presId="urn:microsoft.com/office/officeart/2005/8/layout/process2"/>
  </dgm:cxnLst>
  <dgm:bg>
    <a:noFill/>
  </dgm:bg>
  <dgm:whole>
    <a:ln>
      <a:solidFill>
        <a:srgbClr val="005400"/>
      </a:solidFill>
    </a:ln>
  </dgm:whole>
  <dgm:extLst>
    <a:ext uri="http://schemas.microsoft.com/office/drawing/2008/diagram">
      <dsp:dataModelExt xmlns:dsp="http://schemas.microsoft.com/office/drawing/2008/diagram" xmlns="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a="http://schemas.openxmlformats.org/drawingml/2006/main" xmlns:dsp="http://schemas.microsoft.com/office/drawing/2008/diagram">
  <dsp:spTree>
    <dsp:nvGrpSpPr>
      <dsp:cNvPr id="0" name=""/>
      <dsp:cNvGrpSpPr/>
    </dsp:nvGrpSpPr>
    <dsp:grpSpPr/>
    <dsp:sp modelId="{7A1F9F14-4B4C-4170-9C09-F3A75588D9C9}">
      <dsp:nvSpPr>
        <dsp:cNvPr id="0" name=""/>
        <dsp:cNvSpPr/>
      </dsp:nvSpPr>
      <dsp:spPr>
        <a:xfrm>
          <a:off x="418454" y="1603"/>
          <a:ext cx="1394142" cy="47510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45720" tIns="45720" rIns="45720" bIns="4572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n-US" sz="12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Digital Experience</a:t>
          </a:r>
        </a:p>
      </dsp:txBody>
      <dsp:txXfrm>
        <a:off x="418454" y="1603"/>
        <a:ext cx="1394142" cy="475107"/>
      </dsp:txXfrm>
    </dsp:sp>
    <dsp:sp modelId="{D5FEF637-D7E0-45AA-87B1-0E7496EB6FB3}">
      <dsp:nvSpPr>
        <dsp:cNvPr id="0" name=""/>
        <dsp:cNvSpPr/>
      </dsp:nvSpPr>
      <dsp:spPr>
        <a:xfrm rot="5400000">
          <a:off x="1026443" y="488588"/>
          <a:ext cx="178165" cy="213798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5400000">
        <a:off x="1026443" y="488588"/>
        <a:ext cx="178165" cy="213798"/>
      </dsp:txXfrm>
    </dsp:sp>
    <dsp:sp modelId="{C8F37B95-77E9-4891-B7B8-B002D5FE7B12}">
      <dsp:nvSpPr>
        <dsp:cNvPr id="0" name=""/>
        <dsp:cNvSpPr/>
      </dsp:nvSpPr>
      <dsp:spPr>
        <a:xfrm>
          <a:off x="418454" y="714264"/>
          <a:ext cx="1394142" cy="47510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45720" tIns="45720" rIns="45720" bIns="4572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n-US" sz="12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Customer Service</a:t>
          </a:r>
        </a:p>
      </dsp:txBody>
      <dsp:txXfrm>
        <a:off x="418454" y="714264"/>
        <a:ext cx="1394142" cy="475107"/>
      </dsp:txXfrm>
    </dsp:sp>
    <dsp:sp modelId="{F19B4D4C-F1DC-4555-94C8-C44423F7520E}">
      <dsp:nvSpPr>
        <dsp:cNvPr id="0" name=""/>
        <dsp:cNvSpPr/>
      </dsp:nvSpPr>
      <dsp:spPr>
        <a:xfrm rot="5400000">
          <a:off x="1026443" y="1201249"/>
          <a:ext cx="178165" cy="213798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5400000">
        <a:off x="1026443" y="1201249"/>
        <a:ext cx="178165" cy="213798"/>
      </dsp:txXfrm>
    </dsp:sp>
    <dsp:sp modelId="{8FB74BD9-BDD0-4609-983A-603303E95B69}">
      <dsp:nvSpPr>
        <dsp:cNvPr id="0" name=""/>
        <dsp:cNvSpPr/>
      </dsp:nvSpPr>
      <dsp:spPr>
        <a:xfrm>
          <a:off x="418454" y="1426925"/>
          <a:ext cx="1394142" cy="47510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45720" tIns="45720" rIns="45720" bIns="4572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n-US" sz="12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Cost Score</a:t>
          </a:r>
        </a:p>
      </dsp:txBody>
      <dsp:txXfrm>
        <a:off x="418454" y="1426925"/>
        <a:ext cx="1394142" cy="475107"/>
      </dsp:txXfrm>
    </dsp:sp>
    <dsp:sp modelId="{0AC37C33-D516-413E-A488-1CC82DA38D5B}">
      <dsp:nvSpPr>
        <dsp:cNvPr id="0" name=""/>
        <dsp:cNvSpPr/>
      </dsp:nvSpPr>
      <dsp:spPr>
        <a:xfrm rot="5400000">
          <a:off x="1026443" y="1913909"/>
          <a:ext cx="178165" cy="213798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5400000">
        <a:off x="1026443" y="1913909"/>
        <a:ext cx="178165" cy="213798"/>
      </dsp:txXfrm>
    </dsp:sp>
    <dsp:sp modelId="{4DDE0C54-4C6F-4814-A710-2CFDDD4D8220}">
      <dsp:nvSpPr>
        <dsp:cNvPr id="0" name=""/>
        <dsp:cNvSpPr/>
      </dsp:nvSpPr>
      <dsp:spPr>
        <a:xfrm>
          <a:off x="418454" y="2139585"/>
          <a:ext cx="1394142" cy="47510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45720" tIns="45720" rIns="45720" bIns="4572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n-US" sz="12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Customer Reviews</a:t>
          </a:r>
        </a:p>
      </dsp:txBody>
      <dsp:txXfrm>
        <a:off x="418454" y="2139585"/>
        <a:ext cx="1394142" cy="475107"/>
      </dsp:txXfrm>
    </dsp:sp>
    <dsp:sp modelId="{073AA47C-D626-4EE5-B7E4-5C12A95AB37C}">
      <dsp:nvSpPr>
        <dsp:cNvPr id="0" name=""/>
        <dsp:cNvSpPr/>
      </dsp:nvSpPr>
      <dsp:spPr>
        <a:xfrm rot="5400000">
          <a:off x="1026443" y="2626570"/>
          <a:ext cx="178165" cy="213798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5400000">
        <a:off x="1026443" y="2626570"/>
        <a:ext cx="178165" cy="213798"/>
      </dsp:txXfrm>
    </dsp:sp>
    <dsp:sp modelId="{F4119C5E-FDA4-487B-8B50-A8D819CA9EEC}">
      <dsp:nvSpPr>
        <dsp:cNvPr id="0" name=""/>
        <dsp:cNvSpPr/>
      </dsp:nvSpPr>
      <dsp:spPr>
        <a:xfrm>
          <a:off x="418454" y="2852246"/>
          <a:ext cx="1394142" cy="47510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45720" tIns="45720" rIns="45720" bIns="4572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n-US" sz="12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Financial Strength</a:t>
          </a:r>
        </a:p>
      </dsp:txBody>
      <dsp:txXfrm>
        <a:off x="418454" y="2852246"/>
        <a:ext cx="1394142" cy="475107"/>
      </dsp:txXfrm>
    </dsp:sp>
    <dsp:sp modelId="{066EAB42-E4C5-4AC9-B8BC-40DC561EACF0}">
      <dsp:nvSpPr>
        <dsp:cNvPr id="0" name=""/>
        <dsp:cNvSpPr/>
      </dsp:nvSpPr>
      <dsp:spPr>
        <a:xfrm rot="5400000">
          <a:off x="1026443" y="3339231"/>
          <a:ext cx="178165" cy="213798"/>
        </a:xfrm>
        <a:prstGeom prst="rightArrow">
          <a:avLst>
            <a:gd name="adj1" fmla="val 60000"/>
            <a:gd name="adj2" fmla="val 50000"/>
          </a:avLst>
        </a:prstGeom>
        <a:solidFill>
          <a:schemeClr val="accent3">
            <a:tint val="60000"/>
            <a:hueOff val="0"/>
            <a:satOff val="0"/>
            <a:lumOff val="0"/>
            <a:alphaOff val="0"/>
          </a:schemeClr>
        </a:solidFill>
        <a:ln>
          <a:noFill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0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n-US" sz="1200" kern="1200">
            <a:solidFill>
              <a:schemeClr val="tx1"/>
            </a:solidFill>
            <a:latin typeface="Segoe UI Semibold" pitchFamily="34" charset="0"/>
            <a:cs typeface="Segoe UI Semibold" pitchFamily="34" charset="0"/>
          </a:endParaRPr>
        </a:p>
      </dsp:txBody>
      <dsp:txXfrm rot="5400000">
        <a:off x="1026443" y="3339231"/>
        <a:ext cx="178165" cy="213798"/>
      </dsp:txXfrm>
    </dsp:sp>
    <dsp:sp modelId="{686F5C2E-34A9-4DC4-A841-7C9E87421C1F}">
      <dsp:nvSpPr>
        <dsp:cNvPr id="0" name=""/>
        <dsp:cNvSpPr/>
      </dsp:nvSpPr>
      <dsp:spPr>
        <a:xfrm>
          <a:off x="418454" y="3564907"/>
          <a:ext cx="1394142" cy="475107"/>
        </a:xfrm>
        <a:prstGeom prst="roundRect">
          <a:avLst>
            <a:gd name="adj" fmla="val 10000"/>
          </a:avLst>
        </a:prstGeom>
        <a:solidFill>
          <a:schemeClr val="lt1">
            <a:hueOff val="0"/>
            <a:satOff val="0"/>
            <a:lumOff val="0"/>
            <a:alphaOff val="0"/>
          </a:schemeClr>
        </a:solidFill>
        <a:ln w="38100" cap="flat" cmpd="sng" algn="ctr">
          <a:solidFill>
            <a:schemeClr val="accent3">
              <a:shade val="80000"/>
              <a:hueOff val="0"/>
              <a:satOff val="0"/>
              <a:lumOff val="0"/>
              <a:alphaOff val="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dsp:spPr>
      <dsp:style>
        <a:lnRef idx="3">
          <a:scrgbClr r="0" g="0" b="0"/>
        </a:lnRef>
        <a:fillRef idx="1">
          <a:scrgbClr r="0" g="0" b="0"/>
        </a:fillRef>
        <a:effectRef idx="1">
          <a:scrgbClr r="0" g="0" b="0"/>
        </a:effectRef>
        <a:fontRef idx="minor">
          <a:schemeClr val="lt1"/>
        </a:fontRef>
      </dsp:style>
      <dsp:txBody>
        <a:bodyPr spcFirstLastPara="0" vert="horz" wrap="square" lIns="45720" tIns="45720" rIns="45720" bIns="45720" numCol="1" spcCol="1270" anchor="ctr" anchorCtr="0">
          <a:noAutofit/>
        </a:bodyPr>
        <a:lstStyle/>
        <a:p>
          <a:pPr lvl="0" algn="ctr" defTabSz="5334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n-US" sz="1200" kern="1200">
              <a:solidFill>
                <a:schemeClr val="tx1"/>
              </a:solidFill>
              <a:latin typeface="Segoe UI Semibold" pitchFamily="34" charset="0"/>
              <a:cs typeface="Segoe UI Semibold" pitchFamily="34" charset="0"/>
            </a:rPr>
            <a:t>Overall BEI</a:t>
          </a:r>
        </a:p>
      </dsp:txBody>
      <dsp:txXfrm>
        <a:off x="418454" y="3564907"/>
        <a:ext cx="1394142" cy="475107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process2">
  <dgm:title val=""/>
  <dgm:desc val=""/>
  <dgm:catLst>
    <dgm:cat type="process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linearFlow">
    <dgm:varLst>
      <dgm:resizeHandles val="exact"/>
    </dgm:varLst>
    <dgm:alg type="lin">
      <dgm:param type="linDir" val="fromT"/>
    </dgm:alg>
    <dgm:shape xmlns:r="http://schemas.openxmlformats.org/officeDocument/2006/relationships" r:blip="">
      <dgm:adjLst/>
    </dgm:shape>
    <dgm:presOf/>
    <dgm:constrLst>
      <dgm:constr type="h" for="ch" ptType="node" refType="h"/>
      <dgm:constr type="h" for="ch" ptType="sibTrans" refType="h" refFor="ch" refPtType="node" fact="0.5"/>
      <dgm:constr type="w" for="ch" ptType="node" op="equ"/>
      <dgm:constr type="primFontSz" for="ch" ptType="node" op="equ" val="65"/>
      <dgm:constr type="primFontSz" for="des" forName="connectorText" op="equ" val="55"/>
      <dgm:constr type="primFontSz" for="des" forName="connectorText" refType="primFontSz" refFor="ch" refPtType="node" op="lte" fact="0.8"/>
    </dgm:constrLst>
    <dgm:ruleLst/>
    <dgm:forEach name="nodesForEach" axis="ch" ptType="node">
      <dgm:layoutNode name="node">
        <dgm:varLst>
          <dgm:bulletEnabled val="1"/>
        </dgm:varLst>
        <dgm:choose name="Name0">
          <dgm:if name="Name1" axis="root des" ptType="all node" func="maxDepth" op="gt" val="1">
            <dgm:alg type="tx">
              <dgm:param type="parTxLTRAlign" val="l"/>
              <dgm:param type="parTxRTLAlign" val="r"/>
              <dgm:param type="txAnchorVertCh" val="mid"/>
            </dgm:alg>
          </dgm:if>
          <dgm:else name="Name2">
            <dgm:alg type="tx"/>
          </dgm:else>
        </dgm:choose>
        <dgm:shape xmlns:r="http://schemas.openxmlformats.org/officeDocument/2006/relationships" type="roundRect" r:blip="">
          <dgm:adjLst>
            <dgm:adj idx="1" val="0.1"/>
          </dgm:adjLst>
        </dgm:shape>
        <dgm:presOf axis="desOrSelf" ptType="node"/>
        <dgm:constrLst>
          <dgm:constr type="w" refType="h" fact="1.8"/>
          <dgm:constr type="tMarg" refType="primFontSz" fact="0.3"/>
          <dgm:constr type="bMarg" refType="primFontSz" fact="0.3"/>
          <dgm:constr type="lMarg" refType="primFontSz" fact="0.3"/>
          <dgm:constr type="rMarg" refType="primFontSz" fact="0.3"/>
        </dgm:constrLst>
        <dgm:ruleLst>
          <dgm:rule type="primFontSz" val="18" fact="NaN" max="NaN"/>
          <dgm:rule type="w" val="NaN" fact="4" max="NaN"/>
          <dgm:rule type="primFontSz" val="5" fact="NaN" max="NaN"/>
        </dgm:ruleLst>
      </dgm:layoutNode>
      <dgm:forEach name="sibTransForEach" axis="followSib" ptType="sibTrans" cnt="1">
        <dgm:layoutNode name="sibTrans">
          <dgm:alg type="conn">
            <dgm:param type="begPts" val="auto"/>
            <dgm:param type="endPts" val="auto"/>
          </dgm:alg>
          <dgm:shape xmlns:r="http://schemas.openxmlformats.org/officeDocument/2006/relationships" type="conn" r:blip="">
            <dgm:adjLst/>
          </dgm:shape>
          <dgm:presOf axis="self"/>
          <dgm:constrLst>
            <dgm:constr type="w" refType="h" fact="0.9"/>
            <dgm:constr type="connDist"/>
            <dgm:constr type="wArH" refType="w" fact="0.5"/>
            <dgm:constr type="hArH" refType="w"/>
            <dgm:constr type="stemThick" refType="w" fact="0.6"/>
            <dgm:constr type="begPad" refType="connDist" fact="0.125"/>
            <dgm:constr type="endPad" refType="connDist" fact="0.125"/>
          </dgm:constrLst>
          <dgm:ruleLst/>
          <dgm:layoutNode name="connectorText">
            <dgm:alg type="tx">
              <dgm:param type="autoTxRot" val="upr"/>
            </dgm:alg>
            <dgm:shape xmlns:r="http://schemas.openxmlformats.org/officeDocument/2006/relationships" type="conn" r:blip="" hideGeom="1">
              <dgm:adjLst/>
            </dgm:shape>
            <dgm:presOf axis="self"/>
            <dgm:constrLst>
              <dgm:constr type="lMarg"/>
              <dgm:constr type="rMarg"/>
              <dgm:constr type="tMarg"/>
              <dgm:constr type="bMarg"/>
            </dgm:constrLst>
            <dgm:ruleLst>
              <dgm:rule type="primFontSz" val="5" fact="NaN" max="NaN"/>
            </dgm:ruleLst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2">
  <dgm:title val=""/>
  <dgm:desc val=""/>
  <dgm:catLst>
    <dgm:cat type="simple" pri="102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3">
        <a:scrgbClr r="0" g="0" b="0"/>
      </a:lnRef>
      <a:fillRef idx="1">
        <a:scrgbClr r="0" g="0" b="0"/>
      </a:fillRef>
      <a:effectRef idx="1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130968</xdr:colOff>
      <xdr:row>0</xdr:row>
      <xdr:rowOff>130967</xdr:rowOff>
    </xdr:from>
    <xdr:to>
      <xdr:col>29</xdr:col>
      <xdr:colOff>435429</xdr:colOff>
      <xdr:row>49</xdr:row>
      <xdr:rowOff>0</xdr:rowOff>
    </xdr:to>
    <xdr:sp macro="" textlink="">
      <xdr:nvSpPr>
        <xdr:cNvPr id="30" name="Rectangle 29"/>
        <xdr:cNvSpPr/>
      </xdr:nvSpPr>
      <xdr:spPr>
        <a:xfrm>
          <a:off x="130968" y="130967"/>
          <a:ext cx="18061782" cy="9203533"/>
        </a:xfrm>
        <a:prstGeom prst="rect">
          <a:avLst/>
        </a:prstGeom>
        <a:solidFill>
          <a:srgbClr val="F1F5E7"/>
        </a:solidFill>
        <a:ln w="12700">
          <a:solidFill>
            <a:srgbClr val="008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0</xdr:col>
      <xdr:colOff>130972</xdr:colOff>
      <xdr:row>0</xdr:row>
      <xdr:rowOff>130969</xdr:rowOff>
    </xdr:from>
    <xdr:to>
      <xdr:col>21</xdr:col>
      <xdr:colOff>136071</xdr:colOff>
      <xdr:row>5</xdr:row>
      <xdr:rowOff>13606</xdr:rowOff>
    </xdr:to>
    <xdr:grpSp>
      <xdr:nvGrpSpPr>
        <xdr:cNvPr id="29" name="Group 28"/>
        <xdr:cNvGrpSpPr/>
      </xdr:nvGrpSpPr>
      <xdr:grpSpPr>
        <a:xfrm>
          <a:off x="130972" y="130969"/>
          <a:ext cx="12863849" cy="835137"/>
          <a:chOff x="5107781" y="309562"/>
          <a:chExt cx="6230552" cy="836896"/>
        </a:xfrm>
        <a:solidFill>
          <a:srgbClr val="005400"/>
        </a:solidFill>
      </xdr:grpSpPr>
      <xdr:sp macro="" textlink="">
        <xdr:nvSpPr>
          <xdr:cNvPr id="2" name="TextBox 1"/>
          <xdr:cNvSpPr txBox="1"/>
        </xdr:nvSpPr>
        <xdr:spPr>
          <a:xfrm>
            <a:off x="5107781" y="309562"/>
            <a:ext cx="6230552" cy="811706"/>
          </a:xfrm>
          <a:prstGeom prst="rect">
            <a:avLst/>
          </a:prstGeom>
          <a:grp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pPr algn="ctr"/>
            <a:r>
              <a:rPr lang="en-US" sz="2600" b="1">
                <a:solidFill>
                  <a:schemeClr val="bg1"/>
                </a:solidFill>
                <a:latin typeface="Segoe UI Black" pitchFamily="34" charset="0"/>
                <a:ea typeface="Segoe UI Black" pitchFamily="34" charset="0"/>
              </a:rPr>
              <a:t>Nigeria Banking Experience</a:t>
            </a:r>
            <a:r>
              <a:rPr lang="en-US" sz="2600" b="1" baseline="0">
                <a:solidFill>
                  <a:schemeClr val="bg1"/>
                </a:solidFill>
                <a:latin typeface="Segoe UI Black" pitchFamily="34" charset="0"/>
                <a:ea typeface="Segoe UI Black" pitchFamily="34" charset="0"/>
              </a:rPr>
              <a:t> Analysis Dashboard</a:t>
            </a:r>
            <a:endParaRPr lang="en-US" sz="2600" b="1">
              <a:solidFill>
                <a:schemeClr val="bg1"/>
              </a:solidFill>
              <a:latin typeface="Segoe UI Black" pitchFamily="34" charset="0"/>
              <a:ea typeface="Segoe UI Black" pitchFamily="34" charset="0"/>
            </a:endParaRPr>
          </a:p>
        </xdr:txBody>
      </xdr:sp>
      <xdr:sp macro="" textlink="">
        <xdr:nvSpPr>
          <xdr:cNvPr id="3" name="TextBox 2"/>
          <xdr:cNvSpPr txBox="1"/>
        </xdr:nvSpPr>
        <xdr:spPr>
          <a:xfrm>
            <a:off x="5116842" y="785811"/>
            <a:ext cx="6181948" cy="360647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pPr algn="ctr"/>
            <a:r>
              <a:rPr lang="en-US" sz="1400" b="1" i="1">
                <a:solidFill>
                  <a:schemeClr val="bg1"/>
                </a:solidFill>
                <a:latin typeface="Segoe UI Semibold" pitchFamily="34" charset="0"/>
                <a:cs typeface="Segoe UI Semibold" pitchFamily="34" charset="0"/>
              </a:rPr>
              <a:t>Evaluating Digital Performance, Customer Experience</a:t>
            </a:r>
            <a:r>
              <a:rPr lang="en-US" sz="1400" b="1" i="1" baseline="0">
                <a:solidFill>
                  <a:schemeClr val="bg1"/>
                </a:solidFill>
                <a:latin typeface="Segoe UI Semibold" pitchFamily="34" charset="0"/>
                <a:cs typeface="Segoe UI Semibold" pitchFamily="34" charset="0"/>
              </a:rPr>
              <a:t> and  Banking Costs Across Major  Nigeria Banks</a:t>
            </a:r>
            <a:endParaRPr lang="en-US" sz="1400" b="1" i="1">
              <a:solidFill>
                <a:schemeClr val="bg1"/>
              </a:solidFill>
              <a:latin typeface="Segoe UI Semibold" pitchFamily="34" charset="0"/>
              <a:cs typeface="Segoe UI Semibold" pitchFamily="34" charset="0"/>
            </a:endParaRPr>
          </a:p>
        </xdr:txBody>
      </xdr:sp>
    </xdr:grpSp>
    <xdr:clientData/>
  </xdr:twoCellAnchor>
  <xdr:twoCellAnchor>
    <xdr:from>
      <xdr:col>0</xdr:col>
      <xdr:colOff>229619</xdr:colOff>
      <xdr:row>11</xdr:row>
      <xdr:rowOff>11905</xdr:rowOff>
    </xdr:from>
    <xdr:to>
      <xdr:col>10</xdr:col>
      <xdr:colOff>46405</xdr:colOff>
      <xdr:row>28</xdr:row>
      <xdr:rowOff>13405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163285</xdr:colOff>
      <xdr:row>11</xdr:row>
      <xdr:rowOff>11905</xdr:rowOff>
    </xdr:from>
    <xdr:to>
      <xdr:col>18</xdr:col>
      <xdr:colOff>350383</xdr:colOff>
      <xdr:row>28</xdr:row>
      <xdr:rowOff>13405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443931</xdr:colOff>
      <xdr:row>11</xdr:row>
      <xdr:rowOff>13607</xdr:rowOff>
    </xdr:from>
    <xdr:to>
      <xdr:col>25</xdr:col>
      <xdr:colOff>420119</xdr:colOff>
      <xdr:row>45</xdr:row>
      <xdr:rowOff>136070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233022</xdr:colOff>
      <xdr:row>28</xdr:row>
      <xdr:rowOff>132668</xdr:rowOff>
    </xdr:from>
    <xdr:to>
      <xdr:col>10</xdr:col>
      <xdr:colOff>49808</xdr:colOff>
      <xdr:row>45</xdr:row>
      <xdr:rowOff>134168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9</xdr:col>
      <xdr:colOff>539750</xdr:colOff>
      <xdr:row>101</xdr:row>
      <xdr:rowOff>63500</xdr:rowOff>
    </xdr:from>
    <xdr:ext cx="6699270" cy="1986826"/>
    <xdr:sp macro="" textlink="">
      <xdr:nvSpPr>
        <xdr:cNvPr id="28" name="TextBox 27"/>
        <xdr:cNvSpPr txBox="1"/>
      </xdr:nvSpPr>
      <xdr:spPr>
        <a:xfrm>
          <a:off x="6070395" y="19717774"/>
          <a:ext cx="6699270" cy="19868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/>
            <a:t>🔍 Executive Insights</a:t>
          </a:r>
          <a:endParaRPr lang="en-US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• </a:t>
          </a:r>
          <a:r>
            <a:rPr lang="en-US" sz="1100"/>
            <a:t>Access Bank recorded the highest overall Banking Experience Index (BEI).</a:t>
          </a:r>
        </a:p>
        <a:p>
          <a:endParaRPr lang="en-US" sz="1100"/>
        </a:p>
        <a:p>
          <a:r>
            <a:rPr lang="en-US" sz="1100"/>
            <a:t>• Digital banking leaders consistently ranked among the top-performing banks.</a:t>
          </a:r>
        </a:p>
        <a:p>
          <a:endParaRPr lang="en-US" sz="1100"/>
        </a:p>
        <a:p>
          <a:r>
            <a:rPr lang="en-US" sz="1100"/>
            <a:t>• Cost differences between banks were relatively small, suggesting pricing is not the main competitive advantage.</a:t>
          </a:r>
        </a:p>
        <a:p>
          <a:endParaRPr lang="en-US" sz="1100"/>
        </a:p>
        <a:p>
          <a:r>
            <a:rPr lang="en-US" sz="1100"/>
            <a:t>• Customer review volume was concentrated among a few banks, indicating higher digital engagement.</a:t>
          </a:r>
        </a:p>
        <a:p>
          <a:endParaRPr lang="en-US" sz="1100"/>
        </a:p>
        <a:p>
          <a:r>
            <a:rPr lang="en-US" sz="1100"/>
            <a:t>• Larger banks did not always achieve better customer experience scores.</a:t>
          </a:r>
        </a:p>
      </xdr:txBody>
    </xdr:sp>
    <xdr:clientData/>
  </xdr:oneCellAnchor>
  <xdr:twoCellAnchor>
    <xdr:from>
      <xdr:col>0</xdr:col>
      <xdr:colOff>229622</xdr:colOff>
      <xdr:row>5</xdr:row>
      <xdr:rowOff>106816</xdr:rowOff>
    </xdr:from>
    <xdr:to>
      <xdr:col>25</xdr:col>
      <xdr:colOff>408213</xdr:colOff>
      <xdr:row>10</xdr:row>
      <xdr:rowOff>71098</xdr:rowOff>
    </xdr:to>
    <xdr:grpSp>
      <xdr:nvGrpSpPr>
        <xdr:cNvPr id="42" name="Group 41"/>
        <xdr:cNvGrpSpPr/>
      </xdr:nvGrpSpPr>
      <xdr:grpSpPr>
        <a:xfrm>
          <a:off x="229622" y="1059316"/>
          <a:ext cx="15486627" cy="916782"/>
          <a:chOff x="229623" y="1059316"/>
          <a:chExt cx="15758770" cy="916782"/>
        </a:xfrm>
      </xdr:grpSpPr>
      <xdr:grpSp>
        <xdr:nvGrpSpPr>
          <xdr:cNvPr id="23" name="Group 22"/>
          <xdr:cNvGrpSpPr/>
        </xdr:nvGrpSpPr>
        <xdr:grpSpPr>
          <a:xfrm>
            <a:off x="229623" y="1059316"/>
            <a:ext cx="3628800" cy="916782"/>
            <a:chOff x="4217384" y="1004888"/>
            <a:chExt cx="2464594" cy="916782"/>
          </a:xfrm>
          <a:solidFill>
            <a:srgbClr val="F1F5E7"/>
          </a:solidFill>
        </xdr:grpSpPr>
        <xdr:sp macro="" textlink="">
          <xdr:nvSpPr>
            <xdr:cNvPr id="4" name="Rectangle 3"/>
            <xdr:cNvSpPr/>
          </xdr:nvSpPr>
          <xdr:spPr>
            <a:xfrm>
              <a:off x="4217384" y="1004888"/>
              <a:ext cx="2464594" cy="916782"/>
            </a:xfrm>
            <a:prstGeom prst="rect">
              <a:avLst/>
            </a:prstGeom>
            <a:grpFill/>
            <a:ln w="12700">
              <a:solidFill>
                <a:srgbClr val="0054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200" b="0">
                  <a:solidFill>
                    <a:srgbClr val="005400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	Best Performing Bank</a:t>
              </a:r>
            </a:p>
            <a:p>
              <a:pPr algn="ctr"/>
              <a:endParaRPr lang="en-US" sz="1200" b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ctr"/>
              <a:endParaRPr lang="en-US" sz="1200" b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ctr"/>
              <a:endParaRPr lang="en-US" sz="1200" b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</xdr:txBody>
        </xdr:sp>
        <xdr:sp macro="" textlink="'Pivot Tables'!A2">
          <xdr:nvSpPr>
            <xdr:cNvPr id="8" name="TextBox 7"/>
            <xdr:cNvSpPr txBox="1"/>
          </xdr:nvSpPr>
          <xdr:spPr>
            <a:xfrm>
              <a:off x="5221161" y="1200151"/>
              <a:ext cx="1404938" cy="276226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4D292A96-1845-414B-8B28-790AA261F057}" type="TxLink">
                <a:rPr lang="en-US" sz="1400" b="0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ACCESS BANK</a:t>
              </a:fld>
              <a:endParaRPr lang="en-US" sz="1400" b="0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  <xdr:sp macro="" textlink="'Pivot Tables'!B2">
          <xdr:nvSpPr>
            <xdr:cNvPr id="18" name="TextBox 17"/>
            <xdr:cNvSpPr txBox="1"/>
          </xdr:nvSpPr>
          <xdr:spPr>
            <a:xfrm>
              <a:off x="5557107" y="1402555"/>
              <a:ext cx="591829" cy="352148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none" rtlCol="0" anchor="t">
              <a:spAutoFit/>
            </a:bodyPr>
            <a:lstStyle/>
            <a:p>
              <a:fld id="{CCF57843-727F-42DE-BF2E-048A2513B1EE}" type="TxLink">
                <a:rPr lang="en-US" sz="1500" b="1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88.8</a:t>
              </a:fld>
              <a:endParaRPr lang="en-US" sz="1500" b="1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</xdr:grpSp>
      <xdr:grpSp>
        <xdr:nvGrpSpPr>
          <xdr:cNvPr id="24" name="Group 23"/>
          <xdr:cNvGrpSpPr/>
        </xdr:nvGrpSpPr>
        <xdr:grpSpPr>
          <a:xfrm>
            <a:off x="4264377" y="1059316"/>
            <a:ext cx="3628800" cy="916782"/>
            <a:chOff x="7244556" y="1004888"/>
            <a:chExt cx="2464594" cy="916782"/>
          </a:xfrm>
        </xdr:grpSpPr>
        <xdr:sp macro="" textlink="">
          <xdr:nvSpPr>
            <xdr:cNvPr id="10" name="Rectangle 9"/>
            <xdr:cNvSpPr/>
          </xdr:nvSpPr>
          <xdr:spPr>
            <a:xfrm>
              <a:off x="7244556" y="1004888"/>
              <a:ext cx="2464594" cy="916782"/>
            </a:xfrm>
            <a:prstGeom prst="rect">
              <a:avLst/>
            </a:prstGeom>
            <a:solidFill>
              <a:srgbClr val="F1F5E7"/>
            </a:solidFill>
            <a:ln w="12700">
              <a:solidFill>
                <a:srgbClr val="0054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200" b="0">
                  <a:solidFill>
                    <a:srgbClr val="005400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	Highest App Rating</a:t>
              </a:r>
            </a:p>
            <a:p>
              <a:pPr algn="r"/>
              <a:endParaRPr lang="en-US" sz="1200" b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r"/>
              <a:endParaRPr lang="en-US" sz="1200" b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  <a:p>
              <a:pPr algn="r"/>
              <a:endParaRPr lang="en-US" sz="1200" b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endParaRPr>
            </a:p>
          </xdr:txBody>
        </xdr:sp>
        <xdr:sp macro="" textlink="'Pivot Tables'!D25">
          <xdr:nvSpPr>
            <xdr:cNvPr id="16" name="TextBox 15"/>
            <xdr:cNvSpPr txBox="1"/>
          </xdr:nvSpPr>
          <xdr:spPr>
            <a:xfrm>
              <a:off x="8416796" y="1462086"/>
              <a:ext cx="1178718" cy="2857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CAC44EC3-9671-4A51-92F7-8E31E2671130}" type="TxLink">
                <a:rPr lang="en-US" sz="1050" b="1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ACCESS BANK</a:t>
              </a:fld>
              <a:endParaRPr lang="en-US" sz="1050" b="1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  <xdr:sp macro="" textlink="'Pivot Tables'!E25">
          <xdr:nvSpPr>
            <xdr:cNvPr id="19" name="TextBox 18"/>
            <xdr:cNvSpPr txBox="1"/>
          </xdr:nvSpPr>
          <xdr:spPr>
            <a:xfrm>
              <a:off x="8640335" y="1152525"/>
              <a:ext cx="540020" cy="3833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0D1E7394-8DEF-46E0-A533-DB0726C31CE2}" type="TxLink">
                <a:rPr lang="en-US" sz="2000" b="1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4.7</a:t>
              </a:fld>
              <a:endParaRPr lang="en-US" sz="2000" b="1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</xdr:grpSp>
      <xdr:grpSp>
        <xdr:nvGrpSpPr>
          <xdr:cNvPr id="25" name="Group 24"/>
          <xdr:cNvGrpSpPr/>
        </xdr:nvGrpSpPr>
        <xdr:grpSpPr>
          <a:xfrm>
            <a:off x="8326345" y="1059316"/>
            <a:ext cx="3628800" cy="916782"/>
            <a:chOff x="10262393" y="1004888"/>
            <a:chExt cx="2464594" cy="916782"/>
          </a:xfrm>
          <a:solidFill>
            <a:srgbClr val="F1F5E7"/>
          </a:solidFill>
        </xdr:grpSpPr>
        <xdr:sp macro="" textlink="">
          <xdr:nvSpPr>
            <xdr:cNvPr id="11" name="Rectangle 10"/>
            <xdr:cNvSpPr/>
          </xdr:nvSpPr>
          <xdr:spPr>
            <a:xfrm>
              <a:off x="10262393" y="1004888"/>
              <a:ext cx="2464594" cy="916782"/>
            </a:xfrm>
            <a:prstGeom prst="rect">
              <a:avLst/>
            </a:prstGeom>
            <a:grpFill/>
            <a:ln w="12700">
              <a:solidFill>
                <a:srgbClr val="0054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200" b="0">
                  <a:solidFill>
                    <a:srgbClr val="005400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	Most Downloads</a:t>
              </a:r>
            </a:p>
          </xdr:txBody>
        </xdr:sp>
        <xdr:sp macro="" textlink="'Pivot Tables'!D48">
          <xdr:nvSpPr>
            <xdr:cNvPr id="15" name="TextBox 14"/>
            <xdr:cNvSpPr txBox="1"/>
          </xdr:nvSpPr>
          <xdr:spPr>
            <a:xfrm>
              <a:off x="11442765" y="1460389"/>
              <a:ext cx="1178718" cy="285751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fld id="{A8E212DC-B09B-4804-93FA-1ABB8215F770}" type="TxLink">
                <a:rPr lang="en-US" sz="1050" b="1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ACCESS BANK</a:t>
              </a:fld>
              <a:endParaRPr lang="en-US" sz="1050" b="1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  <xdr:sp macro="" textlink="">
          <xdr:nvSpPr>
            <xdr:cNvPr id="20" name="TextBox 19"/>
            <xdr:cNvSpPr txBox="1"/>
          </xdr:nvSpPr>
          <xdr:spPr>
            <a:xfrm>
              <a:off x="11496080" y="1152524"/>
              <a:ext cx="818371" cy="438710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none" rtlCol="0" anchor="t">
              <a:spAutoFit/>
            </a:bodyPr>
            <a:lstStyle/>
            <a:p>
              <a:r>
                <a:rPr lang="en-US" sz="2000" b="1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t>10.2M</a:t>
              </a:r>
              <a:r>
                <a:rPr lang="en-US" sz="1100" b="1" i="0" u="none" strike="noStrike">
                  <a:solidFill>
                    <a:srgbClr val="0000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t>+</a:t>
              </a:r>
            </a:p>
          </xdr:txBody>
        </xdr:sp>
      </xdr:grpSp>
      <xdr:grpSp>
        <xdr:nvGrpSpPr>
          <xdr:cNvPr id="34" name="Group 33"/>
          <xdr:cNvGrpSpPr/>
        </xdr:nvGrpSpPr>
        <xdr:grpSpPr>
          <a:xfrm>
            <a:off x="12361100" y="1059316"/>
            <a:ext cx="3627293" cy="916782"/>
            <a:chOff x="13280231" y="1004888"/>
            <a:chExt cx="2464594" cy="916782"/>
          </a:xfrm>
          <a:solidFill>
            <a:srgbClr val="F1F5E7"/>
          </a:solidFill>
        </xdr:grpSpPr>
        <xdr:sp macro="" textlink="">
          <xdr:nvSpPr>
            <xdr:cNvPr id="35" name="Rectangle 34"/>
            <xdr:cNvSpPr/>
          </xdr:nvSpPr>
          <xdr:spPr>
            <a:xfrm>
              <a:off x="13280231" y="1004888"/>
              <a:ext cx="2464594" cy="916782"/>
            </a:xfrm>
            <a:prstGeom prst="rect">
              <a:avLst/>
            </a:prstGeom>
            <a:grpFill/>
            <a:ln w="12700">
              <a:solidFill>
                <a:srgbClr val="0054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t"/>
            <a:lstStyle/>
            <a:p>
              <a:pPr algn="ctr"/>
              <a:r>
                <a:rPr lang="en-US" sz="1200" b="0">
                  <a:solidFill>
                    <a:srgbClr val="005400"/>
                  </a:solidFill>
                  <a:latin typeface="Segoe UI Semibold" pitchFamily="34" charset="0"/>
                  <a:ea typeface="Segoe UI Black" pitchFamily="34" charset="0"/>
                  <a:cs typeface="Segoe UI Semibold" pitchFamily="34" charset="0"/>
                </a:rPr>
                <a:t>	Average BEI</a:t>
              </a:r>
            </a:p>
          </xdr:txBody>
        </xdr:sp>
        <xdr:sp macro="" textlink="'Analysis Model'!W2">
          <xdr:nvSpPr>
            <xdr:cNvPr id="37" name="TextBox 36"/>
            <xdr:cNvSpPr txBox="1"/>
          </xdr:nvSpPr>
          <xdr:spPr>
            <a:xfrm>
              <a:off x="14586082" y="1152523"/>
              <a:ext cx="570729" cy="438710"/>
            </a:xfrm>
            <a:prstGeom prst="rect">
              <a:avLst/>
            </a:prstGeom>
            <a:noFill/>
            <a:ln w="1270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none" rtlCol="0" anchor="t">
              <a:spAutoFit/>
            </a:bodyPr>
            <a:lstStyle/>
            <a:p>
              <a:fld id="{4FB62C8B-7E10-4BC0-8A7A-D36FFD9CA385}" type="TxLink">
                <a:rPr lang="en-US" sz="2000" b="1" i="0" u="none" strike="noStrike">
                  <a:solidFill>
                    <a:srgbClr val="005400"/>
                  </a:solidFill>
                  <a:latin typeface="Segoe UI Black" pitchFamily="34" charset="0"/>
                  <a:ea typeface="Segoe UI Black" pitchFamily="34" charset="0"/>
                  <a:cs typeface="Calibri"/>
                </a:rPr>
                <a:pPr/>
                <a:t>68.9</a:t>
              </a:fld>
              <a:endParaRPr lang="en-US" sz="2000" b="1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endParaRPr>
            </a:p>
          </xdr:txBody>
        </xdr:sp>
      </xdr:grpSp>
    </xdr:grpSp>
    <xdr:clientData/>
  </xdr:twoCellAnchor>
  <xdr:twoCellAnchor>
    <xdr:from>
      <xdr:col>21</xdr:col>
      <xdr:colOff>68048</xdr:colOff>
      <xdr:row>0</xdr:row>
      <xdr:rowOff>136071</xdr:rowOff>
    </xdr:from>
    <xdr:to>
      <xdr:col>29</xdr:col>
      <xdr:colOff>435429</xdr:colOff>
      <xdr:row>4</xdr:row>
      <xdr:rowOff>180471</xdr:rowOff>
    </xdr:to>
    <xdr:sp macro="" textlink="">
      <xdr:nvSpPr>
        <xdr:cNvPr id="39" name="Rectangle 38"/>
        <xdr:cNvSpPr/>
      </xdr:nvSpPr>
      <xdr:spPr>
        <a:xfrm>
          <a:off x="12926798" y="136071"/>
          <a:ext cx="5265952" cy="806400"/>
        </a:xfrm>
        <a:prstGeom prst="rect">
          <a:avLst/>
        </a:prstGeom>
        <a:solidFill>
          <a:srgbClr val="F1F5E7"/>
        </a:solidFill>
        <a:ln w="12700">
          <a:solidFill>
            <a:srgbClr val="0054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t"/>
        <a:lstStyle/>
        <a:p>
          <a:pPr algn="ctr"/>
          <a:r>
            <a:rPr lang="en-US" sz="1000" b="0" u="sng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Dashboard</a:t>
          </a:r>
          <a:r>
            <a:rPr lang="en-US" sz="1000" b="0" u="sng" baseline="0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Overview</a:t>
          </a:r>
        </a:p>
        <a:p>
          <a:pPr algn="l"/>
          <a:r>
            <a:rPr lang="en-US" sz="1000" b="0" u="none" baseline="0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     Total Banks Analyzed: </a:t>
          </a:r>
          <a:r>
            <a:rPr lang="en-US" sz="1000" b="0" u="none" baseline="0">
              <a:solidFill>
                <a:srgbClr val="005400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(20) Twenty</a:t>
          </a:r>
        </a:p>
        <a:p>
          <a:pPr algn="l"/>
          <a:r>
            <a:rPr lang="en-US" sz="1000" b="0" u="none" baseline="0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     Analysis Date:</a:t>
          </a:r>
          <a:r>
            <a:rPr lang="en-US" sz="1000" b="0" u="none" baseline="0">
              <a:solidFill>
                <a:srgbClr val="005400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July 20, 2026</a:t>
          </a:r>
        </a:p>
        <a:p>
          <a:pPr algn="l"/>
          <a:r>
            <a:rPr lang="en-US" sz="1000" b="0" u="none" baseline="0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     Author:</a:t>
          </a:r>
          <a:r>
            <a:rPr lang="en-US" sz="1000" b="0" u="none" baseline="0">
              <a:solidFill>
                <a:srgbClr val="005400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Opeyemi (Ismail) Peter</a:t>
          </a:r>
        </a:p>
      </xdr:txBody>
    </xdr:sp>
    <xdr:clientData/>
  </xdr:twoCellAnchor>
  <xdr:twoCellAnchor>
    <xdr:from>
      <xdr:col>10</xdr:col>
      <xdr:colOff>163285</xdr:colOff>
      <xdr:row>28</xdr:row>
      <xdr:rowOff>136072</xdr:rowOff>
    </xdr:from>
    <xdr:to>
      <xdr:col>18</xdr:col>
      <xdr:colOff>353785</xdr:colOff>
      <xdr:row>45</xdr:row>
      <xdr:rowOff>136071</xdr:rowOff>
    </xdr:to>
    <xdr:graphicFrame macro="">
      <xdr:nvGraphicFramePr>
        <xdr:cNvPr id="40" name="Chart 3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0</xdr:col>
      <xdr:colOff>136072</xdr:colOff>
      <xdr:row>46</xdr:row>
      <xdr:rowOff>81643</xdr:rowOff>
    </xdr:from>
    <xdr:ext cx="18056677" cy="489857"/>
    <xdr:sp macro="" textlink="">
      <xdr:nvSpPr>
        <xdr:cNvPr id="43" name="TextBox 42"/>
        <xdr:cNvSpPr txBox="1"/>
      </xdr:nvSpPr>
      <xdr:spPr>
        <a:xfrm>
          <a:off x="136072" y="8844643"/>
          <a:ext cx="18056677" cy="489857"/>
        </a:xfrm>
        <a:prstGeom prst="rect">
          <a:avLst/>
        </a:prstGeom>
        <a:noFill/>
        <a:ln>
          <a:solidFill>
            <a:srgbClr val="0054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ctr">
          <a:noAutofit/>
        </a:bodyPr>
        <a:lstStyle/>
        <a:p>
          <a:r>
            <a:rPr lang="en-US" sz="1400" i="1">
              <a:solidFill>
                <a:srgbClr val="005400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BEI (Banking</a:t>
          </a:r>
          <a:r>
            <a:rPr lang="en-US" sz="1400" i="1" baseline="0">
              <a:solidFill>
                <a:srgbClr val="005400"/>
              </a:solidFill>
              <a:latin typeface="Segoe UI Semibold" pitchFamily="34" charset="0"/>
              <a:ea typeface="Segoe UI Black" pitchFamily="34" charset="0"/>
              <a:cs typeface="Segoe UI Semibold" pitchFamily="34" charset="0"/>
            </a:rPr>
            <a:t> Experience Index) is a composite score based on Digital Experience, Cost, Customer Engagement, Security &amp; Trust and Accessibility.</a:t>
          </a:r>
          <a:endParaRPr lang="en-US" sz="1400" i="1">
            <a:solidFill>
              <a:srgbClr val="005400"/>
            </a:solidFill>
            <a:latin typeface="Segoe UI Semibold" pitchFamily="34" charset="0"/>
            <a:ea typeface="Segoe UI Black" pitchFamily="34" charset="0"/>
            <a:cs typeface="Segoe UI Semibold" pitchFamily="34" charset="0"/>
          </a:endParaRPr>
        </a:p>
      </xdr:txBody>
    </xdr:sp>
    <xdr:clientData/>
  </xdr:oneCellAnchor>
  <xdr:oneCellAnchor>
    <xdr:from>
      <xdr:col>25</xdr:col>
      <xdr:colOff>517070</xdr:colOff>
      <xdr:row>5</xdr:row>
      <xdr:rowOff>108857</xdr:rowOff>
    </xdr:from>
    <xdr:ext cx="2272393" cy="7647214"/>
    <xdr:sp macro="" textlink="">
      <xdr:nvSpPr>
        <xdr:cNvPr id="44" name="TextBox 43"/>
        <xdr:cNvSpPr txBox="1"/>
      </xdr:nvSpPr>
      <xdr:spPr>
        <a:xfrm>
          <a:off x="15825106" y="1061357"/>
          <a:ext cx="2272393" cy="7647214"/>
        </a:xfrm>
        <a:prstGeom prst="rect">
          <a:avLst/>
        </a:prstGeom>
        <a:solidFill>
          <a:srgbClr val="F1F5E7"/>
        </a:solidFill>
        <a:ln>
          <a:solidFill>
            <a:srgbClr val="0054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l"/>
          <a:endParaRPr lang="en-US" sz="1150">
            <a:solidFill>
              <a:srgbClr val="005400"/>
            </a:solidFill>
          </a:endParaRPr>
        </a:p>
        <a:p>
          <a:pPr algn="l"/>
          <a:endParaRPr lang="en-US" sz="1150">
            <a:solidFill>
              <a:srgbClr val="005400"/>
            </a:solidFill>
          </a:endParaRPr>
        </a:p>
        <a:p>
          <a:pPr algn="l"/>
          <a:endParaRPr lang="en-US" sz="1150"/>
        </a:p>
        <a:p>
          <a:pPr algn="l"/>
          <a:r>
            <a:rPr lang="en-US" sz="115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✅ Access Bank recorded the highest overall Banking Experience Index (BEI), indicating the strongest balance between customer satisfaction, digital banking services, affordability, and accessibility.</a:t>
          </a:r>
        </a:p>
        <a:p>
          <a:pPr algn="l"/>
          <a:endParaRPr lang="en-US" sz="1000">
            <a:solidFill>
              <a:srgbClr val="005400"/>
            </a:solidFill>
            <a:latin typeface="Segoe UI Semibold" pitchFamily="34" charset="0"/>
            <a:cs typeface="Segoe UI Semibold" pitchFamily="34" charset="0"/>
          </a:endParaRPr>
        </a:p>
        <a:p>
          <a:pPr algn="l"/>
          <a:r>
            <a:rPr lang="en-US" sz="115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✅ Banks with the strongest digital experience consistently ranked among the highest-performing institutions, highlighting the growing importance of digital banking.</a:t>
          </a:r>
        </a:p>
        <a:p>
          <a:pPr algn="l"/>
          <a:endParaRPr lang="en-US" sz="800">
            <a:solidFill>
              <a:srgbClr val="005400"/>
            </a:solidFill>
            <a:latin typeface="Segoe UI Semibold" pitchFamily="34" charset="0"/>
            <a:cs typeface="Segoe UI Semibold" pitchFamily="34" charset="0"/>
          </a:endParaRPr>
        </a:p>
        <a:p>
          <a:pPr algn="l"/>
          <a:r>
            <a:rPr lang="en-US" sz="115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✅ Cost Scores were relatively similar across most banks, suggesting that pricing alone is not a major competitive advantage in Nigeria's banking industry.</a:t>
          </a:r>
        </a:p>
        <a:p>
          <a:pPr algn="l"/>
          <a:endParaRPr lang="en-US" sz="800">
            <a:solidFill>
              <a:srgbClr val="005400"/>
            </a:solidFill>
            <a:latin typeface="Segoe UI Semibold" pitchFamily="34" charset="0"/>
            <a:cs typeface="Segoe UI Semibold" pitchFamily="34" charset="0"/>
          </a:endParaRPr>
        </a:p>
        <a:p>
          <a:pPr algn="l"/>
          <a:r>
            <a:rPr lang="en-US" sz="115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✅ Customer review activity was concentrated among a small number of banks, indicating stronger customer engagement and greater digital visibility.</a:t>
          </a:r>
        </a:p>
        <a:p>
          <a:pPr algn="l"/>
          <a:endParaRPr lang="en-US" sz="800">
            <a:solidFill>
              <a:srgbClr val="005400"/>
            </a:solidFill>
            <a:latin typeface="Segoe UI Semibold" pitchFamily="34" charset="0"/>
            <a:cs typeface="Segoe UI Semibold" pitchFamily="34" charset="0"/>
          </a:endParaRPr>
        </a:p>
        <a:p>
          <a:pPr algn="l"/>
          <a:r>
            <a:rPr lang="en-US" sz="115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✅ Larger banks did not always achieve the highest Banking Experience Index, showing that customer experience depends on service quality rather than financial size alone.</a:t>
          </a:r>
        </a:p>
        <a:p>
          <a:pPr algn="l"/>
          <a:endParaRPr lang="en-US" sz="1150"/>
        </a:p>
        <a:p>
          <a:pPr algn="l"/>
          <a:endParaRPr lang="en-US" sz="1150"/>
        </a:p>
      </xdr:txBody>
    </xdr:sp>
    <xdr:clientData/>
  </xdr:oneCellAnchor>
  <xdr:oneCellAnchor>
    <xdr:from>
      <xdr:col>18</xdr:col>
      <xdr:colOff>449035</xdr:colOff>
      <xdr:row>11</xdr:row>
      <xdr:rowOff>27214</xdr:rowOff>
    </xdr:from>
    <xdr:ext cx="4259036" cy="313200"/>
    <xdr:sp macro="" textlink="">
      <xdr:nvSpPr>
        <xdr:cNvPr id="32" name="TextBox 31"/>
        <xdr:cNvSpPr txBox="1"/>
      </xdr:nvSpPr>
      <xdr:spPr>
        <a:xfrm>
          <a:off x="11470821" y="2122714"/>
          <a:ext cx="4259036" cy="313200"/>
        </a:xfrm>
        <a:prstGeom prst="rect">
          <a:avLst/>
        </a:prstGeom>
        <a:solidFill>
          <a:srgbClr val="0054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ctr"/>
          <a:r>
            <a:rPr lang="en-US" sz="14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Customer Review Volume by Bank</a:t>
          </a:r>
        </a:p>
      </xdr:txBody>
    </xdr:sp>
    <xdr:clientData/>
  </xdr:oneCellAnchor>
  <xdr:oneCellAnchor>
    <xdr:from>
      <xdr:col>25</xdr:col>
      <xdr:colOff>530678</xdr:colOff>
      <xdr:row>5</xdr:row>
      <xdr:rowOff>125185</xdr:rowOff>
    </xdr:from>
    <xdr:ext cx="2272394" cy="313200"/>
    <xdr:sp macro="" textlink="">
      <xdr:nvSpPr>
        <xdr:cNvPr id="38" name="TextBox 37"/>
        <xdr:cNvSpPr txBox="1"/>
      </xdr:nvSpPr>
      <xdr:spPr>
        <a:xfrm>
          <a:off x="15838714" y="1077685"/>
          <a:ext cx="2272394" cy="313200"/>
        </a:xfrm>
        <a:prstGeom prst="rect">
          <a:avLst/>
        </a:prstGeom>
        <a:solidFill>
          <a:srgbClr val="0054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rtlCol="0" anchor="t">
          <a:noAutofit/>
        </a:bodyPr>
        <a:lstStyle/>
        <a:p>
          <a:pPr algn="ctr"/>
          <a:r>
            <a:rPr lang="en-US" sz="14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Key</a:t>
          </a:r>
          <a:r>
            <a:rPr lang="en-US" sz="1400" baseline="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 Findings</a:t>
          </a:r>
          <a:endParaRPr lang="en-US" sz="1400">
            <a:solidFill>
              <a:schemeClr val="bg1"/>
            </a:solidFill>
            <a:latin typeface="Segoe UI Black" pitchFamily="34" charset="0"/>
            <a:ea typeface="Segoe UI Black" pitchFamily="34" charset="0"/>
          </a:endParaRPr>
        </a:p>
      </xdr:txBody>
    </xdr:sp>
    <xdr:clientData/>
  </xdr:oneCellAnchor>
  <xdr:twoCellAnchor editAs="oneCell">
    <xdr:from>
      <xdr:col>0</xdr:col>
      <xdr:colOff>435429</xdr:colOff>
      <xdr:row>6</xdr:row>
      <xdr:rowOff>0</xdr:rowOff>
    </xdr:from>
    <xdr:to>
      <xdr:col>2</xdr:col>
      <xdr:colOff>0</xdr:colOff>
      <xdr:row>9</xdr:row>
      <xdr:rowOff>176892</xdr:rowOff>
    </xdr:to>
    <xdr:pic>
      <xdr:nvPicPr>
        <xdr:cNvPr id="41" name="Picture 40" descr="ChatGPT Image Jul 20, 2026, 10_03_02 AM.png"/>
        <xdr:cNvPicPr>
          <a:picLocks noChangeAspect="1"/>
        </xdr:cNvPicPr>
      </xdr:nvPicPr>
      <xdr:blipFill>
        <a:blip xmlns:r="http://schemas.openxmlformats.org/officeDocument/2006/relationships" r:embed="rId6" cstate="print">
          <a:lum contrast="-5000"/>
        </a:blip>
        <a:srcRect l="3480" t="16956" r="78948" b="57959"/>
        <a:stretch>
          <a:fillRect/>
        </a:stretch>
      </xdr:blipFill>
      <xdr:spPr>
        <a:xfrm>
          <a:off x="435429" y="1143000"/>
          <a:ext cx="789214" cy="748392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7</xdr:col>
      <xdr:colOff>122466</xdr:colOff>
      <xdr:row>5</xdr:row>
      <xdr:rowOff>176894</xdr:rowOff>
    </xdr:from>
    <xdr:to>
      <xdr:col>8</xdr:col>
      <xdr:colOff>299359</xdr:colOff>
      <xdr:row>9</xdr:row>
      <xdr:rowOff>188783</xdr:rowOff>
    </xdr:to>
    <xdr:pic>
      <xdr:nvPicPr>
        <xdr:cNvPr id="45" name="Picture 44" descr="ChatGPT Image Jul 20, 2026, 09_56_19 AM.png"/>
        <xdr:cNvPicPr>
          <a:picLocks noChangeAspect="1"/>
        </xdr:cNvPicPr>
      </xdr:nvPicPr>
      <xdr:blipFill>
        <a:blip xmlns:r="http://schemas.openxmlformats.org/officeDocument/2006/relationships" r:embed="rId7" cstate="print"/>
        <a:srcRect l="28425" t="15411" r="53938" b="58647"/>
        <a:stretch>
          <a:fillRect/>
        </a:stretch>
      </xdr:blipFill>
      <xdr:spPr>
        <a:xfrm>
          <a:off x="4408716" y="1129394"/>
          <a:ext cx="789214" cy="773889"/>
        </a:xfrm>
        <a:prstGeom prst="star5">
          <a:avLst/>
        </a:prstGeom>
      </xdr:spPr>
    </xdr:pic>
    <xdr:clientData/>
  </xdr:twoCellAnchor>
  <xdr:twoCellAnchor>
    <xdr:from>
      <xdr:col>13</xdr:col>
      <xdr:colOff>443686</xdr:colOff>
      <xdr:row>5</xdr:row>
      <xdr:rowOff>176947</xdr:rowOff>
    </xdr:from>
    <xdr:to>
      <xdr:col>15</xdr:col>
      <xdr:colOff>168625</xdr:colOff>
      <xdr:row>9</xdr:row>
      <xdr:rowOff>170947</xdr:rowOff>
    </xdr:to>
    <xdr:pic>
      <xdr:nvPicPr>
        <xdr:cNvPr id="46" name="Picture 45" descr="ChatGPT Image Jul 20, 2026, 09_56_19 AM.png"/>
        <xdr:cNvPicPr>
          <a:picLocks noChangeAspect="1"/>
        </xdr:cNvPicPr>
      </xdr:nvPicPr>
      <xdr:blipFill>
        <a:blip xmlns:r="http://schemas.openxmlformats.org/officeDocument/2006/relationships" r:embed="rId8" cstate="print">
          <a:lum contrast="-10000"/>
        </a:blip>
        <a:srcRect l="50689" t="14764" r="24606" b="55733"/>
        <a:stretch>
          <a:fillRect/>
        </a:stretch>
      </xdr:blipFill>
      <xdr:spPr>
        <a:xfrm>
          <a:off x="8403865" y="1129447"/>
          <a:ext cx="949581" cy="756000"/>
        </a:xfrm>
        <a:prstGeom prst="cloud">
          <a:avLst/>
        </a:prstGeom>
      </xdr:spPr>
    </xdr:pic>
    <xdr:clientData/>
  </xdr:twoCellAnchor>
  <xdr:twoCellAnchor editAs="oneCell">
    <xdr:from>
      <xdr:col>20</xdr:col>
      <xdr:colOff>216685</xdr:colOff>
      <xdr:row>5</xdr:row>
      <xdr:rowOff>176892</xdr:rowOff>
    </xdr:from>
    <xdr:to>
      <xdr:col>21</xdr:col>
      <xdr:colOff>354820</xdr:colOff>
      <xdr:row>9</xdr:row>
      <xdr:rowOff>176894</xdr:rowOff>
    </xdr:to>
    <xdr:pic>
      <xdr:nvPicPr>
        <xdr:cNvPr id="47" name="Picture 46" descr="ChatGPT Image Jul 20, 2026, 09_56_19 AM.png"/>
        <xdr:cNvPicPr>
          <a:picLocks noChangeAspect="1"/>
        </xdr:cNvPicPr>
      </xdr:nvPicPr>
      <xdr:blipFill>
        <a:blip xmlns:r="http://schemas.openxmlformats.org/officeDocument/2006/relationships" r:embed="rId9" cstate="print"/>
        <a:srcRect l="78976" t="56321" r="6007" b="19385"/>
        <a:stretch>
          <a:fillRect/>
        </a:stretch>
      </xdr:blipFill>
      <xdr:spPr>
        <a:xfrm>
          <a:off x="12463114" y="1129392"/>
          <a:ext cx="750456" cy="762002"/>
        </a:xfrm>
        <a:prstGeom prst="ellipse">
          <a:avLst/>
        </a:prstGeom>
        <a:noFill/>
        <a:ln>
          <a:noFill/>
        </a:ln>
      </xdr:spPr>
    </xdr:pic>
    <xdr:clientData/>
  </xdr:twoCellAnchor>
  <xdr:oneCellAnchor>
    <xdr:from>
      <xdr:col>2</xdr:col>
      <xdr:colOff>149680</xdr:colOff>
      <xdr:row>8</xdr:row>
      <xdr:rowOff>176891</xdr:rowOff>
    </xdr:from>
    <xdr:ext cx="2338076" cy="297004"/>
    <xdr:sp macro="" textlink="">
      <xdr:nvSpPr>
        <xdr:cNvPr id="48" name="TextBox 47"/>
        <xdr:cNvSpPr txBox="1"/>
      </xdr:nvSpPr>
      <xdr:spPr>
        <a:xfrm>
          <a:off x="1374323" y="1700891"/>
          <a:ext cx="2338076" cy="29700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20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Banking Experience Index (BEI)</a:t>
          </a:r>
        </a:p>
      </xdr:txBody>
    </xdr:sp>
    <xdr:clientData/>
  </xdr:oneCellAnchor>
  <xdr:oneCellAnchor>
    <xdr:from>
      <xdr:col>9</xdr:col>
      <xdr:colOff>166007</xdr:colOff>
      <xdr:row>8</xdr:row>
      <xdr:rowOff>166005</xdr:rowOff>
    </xdr:from>
    <xdr:ext cx="1587358" cy="297004"/>
    <xdr:sp macro="" textlink="">
      <xdr:nvSpPr>
        <xdr:cNvPr id="49" name="TextBox 48"/>
        <xdr:cNvSpPr txBox="1"/>
      </xdr:nvSpPr>
      <xdr:spPr>
        <a:xfrm>
          <a:off x="5676900" y="1690005"/>
          <a:ext cx="1587358" cy="29700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20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Average App Rating</a:t>
          </a:r>
        </a:p>
      </xdr:txBody>
    </xdr:sp>
    <xdr:clientData/>
  </xdr:oneCellAnchor>
  <xdr:oneCellAnchor>
    <xdr:from>
      <xdr:col>15</xdr:col>
      <xdr:colOff>410932</xdr:colOff>
      <xdr:row>8</xdr:row>
      <xdr:rowOff>166005</xdr:rowOff>
    </xdr:from>
    <xdr:ext cx="1690847" cy="297004"/>
    <xdr:sp macro="" textlink="">
      <xdr:nvSpPr>
        <xdr:cNvPr id="50" name="TextBox 49"/>
        <xdr:cNvSpPr txBox="1"/>
      </xdr:nvSpPr>
      <xdr:spPr>
        <a:xfrm>
          <a:off x="9595753" y="1690005"/>
          <a:ext cx="1690847" cy="29700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20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Total</a:t>
          </a:r>
          <a:r>
            <a:rPr lang="en-US" sz="1200" baseline="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 App Downloads</a:t>
          </a:r>
          <a:endParaRPr lang="en-US" sz="1200">
            <a:solidFill>
              <a:srgbClr val="005400"/>
            </a:solidFill>
            <a:latin typeface="Segoe UI Semibold" pitchFamily="34" charset="0"/>
            <a:cs typeface="Segoe UI Semibold" pitchFamily="34" charset="0"/>
          </a:endParaRPr>
        </a:p>
      </xdr:txBody>
    </xdr:sp>
    <xdr:clientData/>
  </xdr:oneCellAnchor>
  <xdr:oneCellAnchor>
    <xdr:from>
      <xdr:col>21</xdr:col>
      <xdr:colOff>284051</xdr:colOff>
      <xdr:row>8</xdr:row>
      <xdr:rowOff>174849</xdr:rowOff>
    </xdr:from>
    <xdr:ext cx="2593274" cy="297004"/>
    <xdr:sp macro="" textlink="">
      <xdr:nvSpPr>
        <xdr:cNvPr id="51" name="TextBox 50"/>
        <xdr:cNvSpPr txBox="1"/>
      </xdr:nvSpPr>
      <xdr:spPr>
        <a:xfrm>
          <a:off x="13142801" y="1698849"/>
          <a:ext cx="2593274" cy="29700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200">
              <a:solidFill>
                <a:srgbClr val="005400"/>
              </a:solidFill>
              <a:latin typeface="Segoe UI Semibold" pitchFamily="34" charset="0"/>
              <a:cs typeface="Segoe UI Semibold" pitchFamily="34" charset="0"/>
            </a:rPr>
            <a:t>Average Banking Experience Index</a:t>
          </a:r>
        </a:p>
      </xdr:txBody>
    </xdr:sp>
    <xdr:clientData/>
  </xdr:oneCellAnchor>
  <xdr:oneCellAnchor>
    <xdr:from>
      <xdr:col>22</xdr:col>
      <xdr:colOff>229623</xdr:colOff>
      <xdr:row>7</xdr:row>
      <xdr:rowOff>161244</xdr:rowOff>
    </xdr:from>
    <xdr:ext cx="1490088" cy="300147"/>
    <xdr:sp macro="" textlink="">
      <xdr:nvSpPr>
        <xdr:cNvPr id="52" name="TextBox 51"/>
        <xdr:cNvSpPr txBox="1"/>
      </xdr:nvSpPr>
      <xdr:spPr>
        <a:xfrm>
          <a:off x="13700694" y="1494744"/>
          <a:ext cx="1490088" cy="30014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en-US" sz="1200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Accross 20 Banks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1.6835E-7</cdr:x>
      <cdr:y>0</cdr:y>
    </cdr:from>
    <cdr:to>
      <cdr:x>1</cdr:x>
      <cdr:y>0.09667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" y="0"/>
          <a:ext cx="5939999" cy="313200"/>
        </a:xfrm>
        <a:prstGeom xmlns:a="http://schemas.openxmlformats.org/drawingml/2006/main" prst="rect">
          <a:avLst/>
        </a:prstGeom>
        <a:solidFill xmlns:a="http://schemas.openxmlformats.org/drawingml/2006/main">
          <a:srgbClr val="005400"/>
        </a:solidFill>
      </cdr:spPr>
      <cdr:txBody>
        <a:bodyPr xmlns:a="http://schemas.openxmlformats.org/drawingml/2006/main" vertOverflow="clip" wrap="none" rtlCol="0" anchor="t"/>
        <a:lstStyle xmlns:a="http://schemas.openxmlformats.org/drawingml/2006/main"/>
        <a:p xmlns:a="http://schemas.openxmlformats.org/drawingml/2006/main">
          <a:pPr algn="ctr"/>
          <a:r>
            <a:rPr lang="en-US" sz="1400">
              <a:solidFill>
                <a:srgbClr val="FDFEFC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Top 10 Banks by Banking Experience</a:t>
          </a:r>
          <a:r>
            <a:rPr lang="en-US" sz="1400" baseline="0">
              <a:solidFill>
                <a:srgbClr val="FDFEFC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rPr>
            <a:t> Index (BEI)</a:t>
          </a:r>
          <a:endParaRPr lang="en-US" sz="1400">
            <a:solidFill>
              <a:srgbClr val="FDFEFC"/>
            </a:solidFill>
            <a:latin typeface="Segoe UI Black" pitchFamily="34" charset="0"/>
            <a:ea typeface="Segoe UI Black" pitchFamily="34" charset="0"/>
            <a:cs typeface="Segoe UI Semibold" pitchFamily="34" charset="0"/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0.09667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0" y="0"/>
          <a:ext cx="5085670" cy="313200"/>
        </a:xfrm>
        <a:prstGeom xmlns:a="http://schemas.openxmlformats.org/drawingml/2006/main" prst="rect">
          <a:avLst/>
        </a:prstGeom>
        <a:solidFill xmlns:a="http://schemas.openxmlformats.org/drawingml/2006/main">
          <a:srgbClr val="005400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400">
              <a:solidFill>
                <a:srgbClr val="FDFEFC"/>
              </a:solidFill>
              <a:latin typeface="Segoe UI Black" pitchFamily="34" charset="0"/>
              <a:ea typeface="Segoe UI Black" pitchFamily="34" charset="0"/>
            </a:rPr>
            <a:t>Top 10 Banks</a:t>
          </a:r>
          <a:r>
            <a:rPr lang="en-US" sz="1400" baseline="0">
              <a:solidFill>
                <a:srgbClr val="FDFEFC"/>
              </a:solidFill>
              <a:latin typeface="Segoe UI Black" pitchFamily="34" charset="0"/>
              <a:ea typeface="Segoe UI Black" pitchFamily="34" charset="0"/>
            </a:rPr>
            <a:t> by Digital Experience Score</a:t>
          </a:r>
          <a:endParaRPr lang="en-US" sz="1400">
            <a:solidFill>
              <a:srgbClr val="FDFEFC"/>
            </a:solidFill>
            <a:latin typeface="Segoe UI Black" pitchFamily="34" charset="0"/>
            <a:ea typeface="Segoe UI Black" pitchFamily="34" charset="0"/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0.00105</cdr:y>
    </cdr:from>
    <cdr:to>
      <cdr:x>1</cdr:x>
      <cdr:y>0.09772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0" y="3405"/>
          <a:ext cx="5940000" cy="313200"/>
        </a:xfrm>
        <a:prstGeom xmlns:a="http://schemas.openxmlformats.org/drawingml/2006/main" prst="rect">
          <a:avLst/>
        </a:prstGeom>
        <a:solidFill xmlns:a="http://schemas.openxmlformats.org/drawingml/2006/main">
          <a:srgbClr val="005400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4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Relationship Between Bank Size and Customer Experience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0.09705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0" y="0"/>
          <a:ext cx="5089072" cy="312964"/>
        </a:xfrm>
        <a:prstGeom xmlns:a="http://schemas.openxmlformats.org/drawingml/2006/main" prst="rect">
          <a:avLst/>
        </a:prstGeom>
        <a:solidFill xmlns:a="http://schemas.openxmlformats.org/drawingml/2006/main">
          <a:srgbClr val="005400"/>
        </a:solidFill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40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Top 10 Banks by Cost Score</a:t>
          </a:r>
          <a:r>
            <a:rPr lang="en-US" sz="1400" baseline="0">
              <a:solidFill>
                <a:schemeClr val="bg1"/>
              </a:solidFill>
              <a:latin typeface="Segoe UI Black" pitchFamily="34" charset="0"/>
              <a:ea typeface="Segoe UI Black" pitchFamily="34" charset="0"/>
            </a:rPr>
            <a:t> </a:t>
          </a:r>
          <a:endParaRPr lang="en-US" sz="1400">
            <a:solidFill>
              <a:schemeClr val="bg1"/>
            </a:solidFill>
            <a:latin typeface="Segoe UI Black" pitchFamily="34" charset="0"/>
            <a:ea typeface="Segoe UI Black" pitchFamily="34" charset="0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97971</xdr:colOff>
      <xdr:row>1</xdr:row>
      <xdr:rowOff>10884</xdr:rowOff>
    </xdr:from>
    <xdr:to>
      <xdr:col>24</xdr:col>
      <xdr:colOff>122464</xdr:colOff>
      <xdr:row>49</xdr:row>
      <xdr:rowOff>70417</xdr:rowOff>
    </xdr:to>
    <xdr:grpSp>
      <xdr:nvGrpSpPr>
        <xdr:cNvPr id="17" name="Group 16"/>
        <xdr:cNvGrpSpPr/>
      </xdr:nvGrpSpPr>
      <xdr:grpSpPr>
        <a:xfrm>
          <a:off x="97971" y="198498"/>
          <a:ext cx="17198357" cy="9671124"/>
          <a:chOff x="97971" y="201384"/>
          <a:chExt cx="17221448" cy="9930897"/>
        </a:xfrm>
      </xdr:grpSpPr>
      <xdr:sp macro="" textlink="">
        <xdr:nvSpPr>
          <xdr:cNvPr id="4" name="TextBox 3"/>
          <xdr:cNvSpPr txBox="1"/>
        </xdr:nvSpPr>
        <xdr:spPr>
          <a:xfrm>
            <a:off x="213633" y="1170213"/>
            <a:ext cx="4997903" cy="4531179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600" u="sng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rPr>
              <a:t>Project Objective</a:t>
            </a:r>
          </a:p>
          <a:p>
            <a:endParaRPr lang="en-US" sz="1100">
              <a:latin typeface="Segoe UI Black" pitchFamily="34" charset="0"/>
              <a:ea typeface="Segoe UI Black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This project evaluates the overall customer banking experience across 20 Major Nigerian Commercial Banks by combining multiple service quality indicators into a custom Banking Experience Index (BEI). </a:t>
            </a: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The analysis provides a comprehensive comparison of banks based on digital experience, customer services</a:t>
            </a:r>
            <a:r>
              <a:rPr lang="en-US" sz="1600" baseline="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</a:t>
            </a:r>
            <a:r>
              <a:rPr lang="en-US" sz="1600"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quality, affordability, accessibility, customer engagement, and financial strength to support data-driven decision-making.</a:t>
            </a:r>
          </a:p>
          <a:p>
            <a:endParaRPr lang="en-US" sz="1600">
              <a:latin typeface="Segoe UI Semibold" pitchFamily="34" charset="0"/>
              <a:ea typeface="Segoe UI Black" pitchFamily="34" charset="0"/>
              <a:cs typeface="Segoe UI Semibold" pitchFamily="34" charset="0"/>
            </a:endParaRPr>
          </a:p>
        </xdr:txBody>
      </xdr:sp>
      <xdr:sp macro="" textlink="">
        <xdr:nvSpPr>
          <xdr:cNvPr id="6" name="TextBox 5"/>
          <xdr:cNvSpPr txBox="1"/>
        </xdr:nvSpPr>
        <xdr:spPr>
          <a:xfrm>
            <a:off x="219075" y="5985159"/>
            <a:ext cx="11918497" cy="4144741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800" u="sng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rPr>
              <a:t>Business Recommendations</a:t>
            </a:r>
          </a:p>
          <a:p>
            <a:endParaRPr lang="en-US" sz="1100"/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Improve digital banking platforms by investing in faster mobile applications, seamless online banking, and efficient self-service channels.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Strengthen customer support by reducing response times and improving service quality across all communication channels.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cs typeface="Segoe UI Semibold" pitchFamily="34" charset="0"/>
              </a:rPr>
              <a:t>Increase customer engagement by encouraging customer feedback and using reviews to identify service improvement opportunities.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pPr marL="0" marR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600">
                <a:latin typeface="Segoe UI Semibold" pitchFamily="34" charset="0"/>
                <a:cs typeface="Segoe UI Semibold" pitchFamily="34" charset="0"/>
              </a:rPr>
              <a:t>Compete through service excellence rather than pricing alone, as customers increasingly value convenience, reliability, and overall banking experience.</a:t>
            </a:r>
          </a:p>
          <a:p>
            <a:endParaRPr lang="en-US" sz="16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Continuously monitor customer experience using measurable performance indicators such as the Banking Experience Index (BEI).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5280439" y="1170213"/>
            <a:ext cx="6807652" cy="4544787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600" u="sng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rPr>
              <a:t>Banking Experience</a:t>
            </a:r>
            <a:r>
              <a:rPr lang="en-US" sz="1600" u="sng" baseline="0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rPr>
              <a:t> Index (BEI) Framework</a:t>
            </a:r>
          </a:p>
          <a:p>
            <a:endParaRPr lang="en-US" sz="1100" baseline="0"/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The Banking Experience Index (BEI) was developed as a composite performance measure to evaluate the overall customer banking experience.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The framework combines the following indicators: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Digital Experience Score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Customer Service Score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Cost Score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Customer Review Volume</a:t>
            </a: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• Financial Strength (Total Assets)</a:t>
            </a:r>
          </a:p>
          <a:p>
            <a:endParaRPr lang="en-US" sz="1400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600">
                <a:latin typeface="Segoe UI Semibold" pitchFamily="34" charset="0"/>
                <a:cs typeface="Segoe UI Semibold" pitchFamily="34" charset="0"/>
              </a:rPr>
              <a:t>The combined score provides a standardized measure for comparing customer experience across Nigerian banks.</a:t>
            </a:r>
          </a:p>
          <a:p>
            <a:endParaRPr lang="en-US" sz="1100"/>
          </a:p>
        </xdr:txBody>
      </xdr:sp>
      <xdr:sp macro="" textlink="">
        <xdr:nvSpPr>
          <xdr:cNvPr id="8" name="TextBox 7"/>
          <xdr:cNvSpPr txBox="1"/>
        </xdr:nvSpPr>
        <xdr:spPr>
          <a:xfrm>
            <a:off x="12125452" y="5982440"/>
            <a:ext cx="2745918" cy="4147459"/>
          </a:xfrm>
          <a:prstGeom prst="rect">
            <a:avLst/>
          </a:prstGeom>
          <a:noFill/>
          <a:ln>
            <a:solidFill>
              <a:srgbClr val="00540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r>
              <a:rPr lang="en-US" sz="1800" u="sng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</a:rPr>
              <a:t>Project Informations</a:t>
            </a:r>
          </a:p>
          <a:p>
            <a:endParaRPr lang="en-US" sz="1100"/>
          </a:p>
          <a:p>
            <a:r>
              <a:rPr lang="en-US" sz="1400" b="1">
                <a:latin typeface="Segoe UI Semibold" pitchFamily="34" charset="0"/>
                <a:cs typeface="Segoe UI Semibold" pitchFamily="34" charset="0"/>
              </a:rPr>
              <a:t>Tools Used</a:t>
            </a:r>
          </a:p>
          <a:p>
            <a:r>
              <a:rPr lang="en-US" sz="1400" baseline="0">
                <a:latin typeface="Segoe UI Semibold" pitchFamily="34" charset="0"/>
                <a:cs typeface="Segoe UI Semibold" pitchFamily="34" charset="0"/>
              </a:rPr>
              <a:t>  </a:t>
            </a:r>
            <a:r>
              <a:rPr lang="en-US" sz="1400">
                <a:latin typeface="Segoe UI Semibold" pitchFamily="34" charset="0"/>
                <a:cs typeface="Segoe UI Semibold" pitchFamily="34" charset="0"/>
              </a:rPr>
              <a:t>• Microsoft Excel 2007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Pivot Tables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Feature Engineering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Business Analysis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Dashboard Design</a:t>
            </a:r>
            <a:endParaRPr lang="en-US" sz="1200">
              <a:latin typeface="Segoe UI Semibold" pitchFamily="34" charset="0"/>
              <a:cs typeface="Segoe UI Semibold" pitchFamily="34" charset="0"/>
            </a:endParaRPr>
          </a:p>
          <a:p>
            <a:endParaRPr lang="en-US" sz="200" b="1">
              <a:latin typeface="Segoe UI Semibold" pitchFamily="34" charset="0"/>
              <a:cs typeface="Segoe UI Semibold" pitchFamily="34" charset="0"/>
            </a:endParaRPr>
          </a:p>
          <a:p>
            <a:r>
              <a:rPr lang="en-US" sz="1400" b="1">
                <a:latin typeface="Segoe UI Semibold" pitchFamily="34" charset="0"/>
                <a:cs typeface="Segoe UI Semibold" pitchFamily="34" charset="0"/>
              </a:rPr>
              <a:t>Analysis Techniques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Data Cleaning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Data Transformation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Feature Engineering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KPI Development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Comparative Analysis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Ranking Analysis</a:t>
            </a:r>
          </a:p>
          <a:p>
            <a:r>
              <a:rPr lang="en-US" sz="1400">
                <a:latin typeface="Segoe UI Semibold" pitchFamily="34" charset="0"/>
                <a:cs typeface="Segoe UI Semibold" pitchFamily="34" charset="0"/>
              </a:rPr>
              <a:t>  • Scatter Plot Analysis</a:t>
            </a:r>
          </a:p>
          <a:p>
            <a:endParaRPr lang="en-US" sz="1400">
              <a:latin typeface="Segoe UI Semibold" pitchFamily="34" charset="0"/>
              <a:cs typeface="Segoe UI Semibold" pitchFamily="34" charset="0"/>
            </a:endParaRPr>
          </a:p>
        </xdr:txBody>
      </xdr:sp>
      <xdr:graphicFrame macro="">
        <xdr:nvGraphicFramePr>
          <xdr:cNvPr id="10" name="Diagram 9"/>
          <xdr:cNvGraphicFramePr/>
        </xdr:nvGraphicFramePr>
        <xdr:xfrm>
          <a:off x="14976515" y="5979721"/>
          <a:ext cx="2234047" cy="4150179"/>
        </xdr:xfrm>
        <a:graphic>
          <a:graphicData uri="http://schemas.openxmlformats.org/drawingml/2006/diagram">
            <dgm:relIds xmlns:dgm="http://schemas.openxmlformats.org/drawingml/2006/diagram" xmlns:r="http://schemas.openxmlformats.org/officeDocument/2006/relationships" r:dm="rId1" r:lo="rId2" r:qs="rId3" r:cs="rId4"/>
          </a:graphicData>
        </a:graphic>
      </xdr:graphicFrame>
      <xdr:sp macro="" textlink="">
        <xdr:nvSpPr>
          <xdr:cNvPr id="12" name="Rectangle 11"/>
          <xdr:cNvSpPr/>
        </xdr:nvSpPr>
        <xdr:spPr>
          <a:xfrm>
            <a:off x="97971" y="201384"/>
            <a:ext cx="17221448" cy="9930897"/>
          </a:xfrm>
          <a:prstGeom prst="rect">
            <a:avLst/>
          </a:prstGeom>
          <a:noFill/>
          <a:ln w="12700">
            <a:solidFill>
              <a:srgbClr val="008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</xdr:txBody>
      </xdr:sp>
      <xdr:grpSp>
        <xdr:nvGrpSpPr>
          <xdr:cNvPr id="13" name="Group 12"/>
          <xdr:cNvGrpSpPr/>
        </xdr:nvGrpSpPr>
        <xdr:grpSpPr>
          <a:xfrm>
            <a:off x="108857" y="204106"/>
            <a:ext cx="11911198" cy="830810"/>
            <a:chOff x="5107781" y="309562"/>
            <a:chExt cx="6230552" cy="832560"/>
          </a:xfrm>
          <a:solidFill>
            <a:srgbClr val="005400"/>
          </a:solidFill>
        </xdr:grpSpPr>
        <xdr:sp macro="" textlink="">
          <xdr:nvSpPr>
            <xdr:cNvPr id="14" name="TextBox 13"/>
            <xdr:cNvSpPr txBox="1"/>
          </xdr:nvSpPr>
          <xdr:spPr>
            <a:xfrm>
              <a:off x="5107781" y="309562"/>
              <a:ext cx="6230552" cy="832560"/>
            </a:xfrm>
            <a:prstGeom prst="rect">
              <a:avLst/>
            </a:prstGeom>
            <a:grpFill/>
            <a:ln>
              <a:solidFill>
                <a:srgbClr val="0054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pPr algn="ctr"/>
              <a:r>
                <a:rPr lang="en-US" sz="2600" b="1">
                  <a:solidFill>
                    <a:schemeClr val="bg1"/>
                  </a:solidFill>
                  <a:latin typeface="Segoe UI Black" pitchFamily="34" charset="0"/>
                  <a:ea typeface="Segoe UI Black" pitchFamily="34" charset="0"/>
                </a:rPr>
                <a:t>Executive Summary &amp; Business Insight</a:t>
              </a:r>
            </a:p>
          </xdr:txBody>
        </xdr:sp>
        <xdr:sp macro="" textlink="">
          <xdr:nvSpPr>
            <xdr:cNvPr id="15" name="TextBox 14"/>
            <xdr:cNvSpPr txBox="1"/>
          </xdr:nvSpPr>
          <xdr:spPr>
            <a:xfrm>
              <a:off x="5114371" y="785812"/>
              <a:ext cx="6206461" cy="32826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wrap="square" rtlCol="0" anchor="t">
              <a:noAutofit/>
            </a:bodyPr>
            <a:lstStyle/>
            <a:p>
              <a:pPr algn="ctr"/>
              <a:r>
                <a:rPr lang="en-US" sz="1400" b="1" i="1">
                  <a:solidFill>
                    <a:schemeClr val="bg1"/>
                  </a:solidFill>
                  <a:latin typeface="Segoe UI Semibold" pitchFamily="34" charset="0"/>
                  <a:cs typeface="Segoe UI Semibold" pitchFamily="34" charset="0"/>
                </a:rPr>
                <a:t>Nigeria Commercial Banking Experience Analysis</a:t>
              </a:r>
            </a:p>
          </xdr:txBody>
        </xdr:sp>
      </xdr:grpSp>
      <xdr:sp macro="" textlink="">
        <xdr:nvSpPr>
          <xdr:cNvPr id="16" name="Rectangle 15"/>
          <xdr:cNvSpPr/>
        </xdr:nvSpPr>
        <xdr:spPr>
          <a:xfrm>
            <a:off x="11911198" y="204107"/>
            <a:ext cx="5408209" cy="830810"/>
          </a:xfrm>
          <a:prstGeom prst="rect">
            <a:avLst/>
          </a:prstGeom>
          <a:noFill/>
          <a:ln w="12700">
            <a:solidFill>
              <a:srgbClr val="0054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t"/>
          <a:lstStyle/>
          <a:p>
            <a:pPr algn="ctr"/>
            <a:r>
              <a:rPr lang="en-US" sz="1000" b="0" u="sng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  <a:cs typeface="Segoe UI Semibold" pitchFamily="34" charset="0"/>
              </a:rPr>
              <a:t>AUTHOR PROFILE</a:t>
            </a:r>
            <a:endParaRPr lang="en-US" sz="1000" b="0" u="sng" baseline="0">
              <a:solidFill>
                <a:srgbClr val="005400"/>
              </a:solidFill>
              <a:latin typeface="Segoe UI Black" pitchFamily="34" charset="0"/>
              <a:ea typeface="Segoe UI Black" pitchFamily="34" charset="0"/>
              <a:cs typeface="Segoe UI Semibold" pitchFamily="34" charset="0"/>
            </a:endParaRPr>
          </a:p>
          <a:p>
            <a:pPr algn="l"/>
            <a:r>
              <a:rPr lang="en-US" sz="1000" b="0" u="none" baseline="0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  <a:cs typeface="Segoe UI Semibold" pitchFamily="34" charset="0"/>
              </a:rPr>
              <a:t>      </a:t>
            </a:r>
            <a:r>
              <a:rPr lang="en-US" sz="1050" b="0" u="none" baseline="0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  <a:cs typeface="Segoe UI Semibold" pitchFamily="34" charset="0"/>
              </a:rPr>
              <a:t>Author Name: </a:t>
            </a:r>
            <a:r>
              <a:rPr lang="en-US" sz="1050" b="0" u="none" baseline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Opeyemi (Ismail) Peter</a:t>
            </a:r>
          </a:p>
          <a:p>
            <a:pPr algn="l"/>
            <a:r>
              <a:rPr lang="en-US" sz="1050" b="0" u="none" baseline="0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  <a:cs typeface="Segoe UI Semibold" pitchFamily="34" charset="0"/>
              </a:rPr>
              <a:t>      GitHub:</a:t>
            </a:r>
            <a:r>
              <a:rPr lang="en-US" sz="1050" b="0" u="none" baseline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https://github.com/Cephasia</a:t>
            </a:r>
          </a:p>
          <a:p>
            <a:pPr algn="l"/>
            <a:r>
              <a:rPr lang="en-US" sz="1050" b="0" u="none" baseline="0">
                <a:solidFill>
                  <a:srgbClr val="005400"/>
                </a:solidFill>
                <a:latin typeface="Segoe UI Black" pitchFamily="34" charset="0"/>
                <a:ea typeface="Segoe UI Black" pitchFamily="34" charset="0"/>
                <a:cs typeface="Segoe UI Semibold" pitchFamily="34" charset="0"/>
              </a:rPr>
              <a:t>      LinkedIn:</a:t>
            </a:r>
            <a:r>
              <a:rPr lang="en-US" sz="1050" b="0" u="none" baseline="0">
                <a:solidFill>
                  <a:srgbClr val="005400"/>
                </a:solidFill>
                <a:latin typeface="Segoe UI Semibold" pitchFamily="34" charset="0"/>
                <a:ea typeface="Segoe UI Black" pitchFamily="34" charset="0"/>
                <a:cs typeface="Segoe UI Semibold" pitchFamily="34" charset="0"/>
              </a:rPr>
              <a:t> https://ng.linkedin.com/in/opeyemi-peter-394b333a1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223.445891087962" createdVersion="3" refreshedVersion="3" minRefreshableVersion="3" recordCount="20">
  <cacheSource type="worksheet">
    <worksheetSource ref="A1:Y21" sheet="Analysis Model"/>
  </cacheSource>
  <cacheFields count="25">
    <cacheField name="Banks" numFmtId="0">
      <sharedItems count="20">
        <s v="ACCESS BANK"/>
        <s v="GUARANTY TRUST BANK (GTB)"/>
        <s v="ZENITH BANK"/>
        <s v="FIRST BANK OF NIGERIA"/>
        <s v="UNITED BANK FOR AFRICA (UBA)"/>
        <s v="FIDELITY BANK"/>
        <s v="STANBIC IBTC BANK"/>
        <s v="FIRST CITY MONUMENT BANK (FCMB)"/>
        <s v="STERLING BANK (OneBank)"/>
        <s v="WEMA BANK"/>
        <s v="ECOBANK NIGERIA"/>
        <s v="POLARIS BANK (VULTe)"/>
        <s v="UNION BANK"/>
        <s v="KEYSTONE BANK (KeyMobile)"/>
        <s v="CITIBANK NIGERIA (Global App)"/>
        <s v="STANDARD CHARTERED BANK"/>
        <s v="PROVIDUS BANK (Combined)"/>
        <s v="PREMIUMTRUST BANK"/>
        <s v="GLOBUS BANK"/>
        <s v="TAJBANK NIGERIA"/>
      </sharedItems>
    </cacheField>
    <cacheField name="Total Assets(Trillion)" numFmtId="165">
      <sharedItems containsSemiMixedTypes="0" containsString="0" containsNumber="1" minValue="1.1499999999999999" maxValue="53.44" count="20">
        <n v="53.44"/>
        <n v="18.75"/>
        <n v="32.01"/>
        <n v="26.88"/>
        <n v="33.130000000000003"/>
        <n v="10.46"/>
        <n v="9.6999999999999993"/>
        <n v="7.54"/>
        <n v="4.07"/>
        <n v="5.23"/>
        <n v="49.66"/>
        <n v="1.85"/>
        <n v="4.2"/>
        <n v="1.3"/>
        <n v="1.4"/>
        <n v="1.1499999999999999"/>
        <n v="5.32"/>
        <n v="1.7"/>
        <n v="2.58"/>
        <n v="1.34"/>
      </sharedItems>
    </cacheField>
    <cacheField name="App Rating" numFmtId="166">
      <sharedItems containsSemiMixedTypes="0" containsString="0" containsNumber="1" minValue="3.4" maxValue="4.7"/>
    </cacheField>
    <cacheField name="Rating Score" numFmtId="166">
      <sharedItems containsSemiMixedTypes="0" containsString="0" containsNumber="1" minValue="68" maxValue="94"/>
    </cacheField>
    <cacheField name="Number of Reviews" numFmtId="3">
      <sharedItems containsSemiMixedTypes="0" containsString="0" containsNumber="1" containsInteger="1" minValue="3100" maxValue="744373"/>
    </cacheField>
    <cacheField name="Reviews Score" numFmtId="166">
      <sharedItems containsSemiMixedTypes="0" containsString="0" containsNumber="1" minValue="0.41645787797246808" maxValue="100"/>
    </cacheField>
    <cacheField name="Downloads Count" numFmtId="3">
      <sharedItems containsSemiMixedTypes="0" containsString="0" containsNumber="1" containsInteger="1" minValue="100000" maxValue="10000000"/>
    </cacheField>
    <cacheField name="Download Score" numFmtId="167">
      <sharedItems containsSemiMixedTypes="0" containsString="0" containsNumber="1" containsInteger="1" minValue="1" maxValue="100"/>
    </cacheField>
    <cacheField name="Digital Experience Score" numFmtId="166">
      <sharedItems containsSemiMixedTypes="0" containsString="0" containsNumber="1" minValue="36.83" maxValue="97"/>
    </cacheField>
    <cacheField name="USSD Purchase Fee" numFmtId="165">
      <sharedItems containsSemiMixedTypes="0" containsString="0" containsNumber="1" minValue="6.98" maxValue="6.98"/>
    </cacheField>
    <cacheField name="USSD Purchase Fee Score" numFmtId="166">
      <sharedItems containsSemiMixedTypes="0" containsString="0" containsNumber="1" containsInteger="1" minValue="100" maxValue="100"/>
    </cacheField>
    <cacheField name="SMS Alert Fee" numFmtId="165">
      <sharedItems containsSemiMixedTypes="0" containsString="0" containsNumber="1" containsInteger="1" minValue="6" maxValue="6"/>
    </cacheField>
    <cacheField name="SMS Alert Fee Score" numFmtId="166">
      <sharedItems containsSemiMixedTypes="0" containsString="0" containsNumber="1" containsInteger="1" minValue="100" maxValue="100"/>
    </cacheField>
    <cacheField name="Card Issuance Fee" numFmtId="168">
      <sharedItems containsSemiMixedTypes="0" containsString="0" containsNumber="1" containsInteger="1" minValue="1000" maxValue="1500"/>
    </cacheField>
    <cacheField name="Card Issuance Fee Score" numFmtId="166">
      <sharedItems containsSemiMixedTypes="0" containsString="0" containsNumber="1" containsInteger="1" minValue="0" maxValue="100"/>
    </cacheField>
    <cacheField name="Cost Score" numFmtId="166">
      <sharedItems containsSemiMixedTypes="0" containsString="0" containsNumber="1" minValue="66.7" maxValue="100"/>
    </cacheField>
    <cacheField name="Mobile App Available" numFmtId="0">
      <sharedItems/>
    </cacheField>
    <cacheField name="Mobile App Score" numFmtId="166">
      <sharedItems containsSemiMixedTypes="0" containsString="0" containsNumber="1" containsInteger="1" minValue="1" maxValue="1"/>
    </cacheField>
    <cacheField name="WhatsApp Banking Available" numFmtId="0">
      <sharedItems/>
    </cacheField>
    <cacheField name="WhatsApp Score" numFmtId="166">
      <sharedItems containsSemiMixedTypes="0" containsString="0" containsNumber="1" containsInteger="1" minValue="0" maxValue="1"/>
    </cacheField>
    <cacheField name="Banking Services Score" numFmtId="166">
      <sharedItems containsSemiMixedTypes="0" containsString="0" containsNumber="1" containsInteger="1" minValue="50" maxValue="100"/>
    </cacheField>
    <cacheField name="Banking Experience Index (BEI)" numFmtId="166">
      <sharedItems containsSemiMixedTypes="0" containsString="0" containsNumber="1" minValue="49.7" maxValue="88.8" count="20">
        <n v="88.8"/>
        <n v="75.5"/>
        <n v="70.900000000000006"/>
        <n v="76.8"/>
        <n v="81.3"/>
        <n v="66.900000000000006"/>
        <n v="77.900000000000006"/>
        <n v="72.3"/>
        <n v="66.3"/>
        <n v="68.5"/>
        <n v="69.3"/>
        <n v="52.4"/>
        <n v="65.400000000000006"/>
        <n v="49.7"/>
        <n v="73.400000000000006"/>
        <n v="68.3"/>
        <n v="52"/>
        <n v="68.2"/>
        <n v="67.8"/>
        <n v="67"/>
      </sharedItems>
    </cacheField>
    <cacheField name="Average BEI" numFmtId="166">
      <sharedItems containsString="0" containsBlank="1" containsNumber="1" minValue="68.934999999999988" maxValue="68.934999999999988"/>
    </cacheField>
    <cacheField name="Final Rank" numFmtId="0">
      <sharedItems containsSemiMixedTypes="0" containsString="0" containsNumber="1" containsInteger="1" minValue="1" maxValue="20" count="20">
        <n v="1"/>
        <n v="5"/>
        <n v="8"/>
        <n v="4"/>
        <n v="2"/>
        <n v="15"/>
        <n v="3"/>
        <n v="7"/>
        <n v="16"/>
        <n v="10"/>
        <n v="9"/>
        <n v="18"/>
        <n v="17"/>
        <n v="20"/>
        <n v="6"/>
        <n v="11"/>
        <n v="19"/>
        <n v="12"/>
        <n v="13"/>
        <n v="14"/>
      </sharedItems>
    </cacheField>
    <cacheField name="Performance Category" numFmtId="0">
      <sharedItems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x v="0"/>
    <x v="0"/>
    <n v="4.7"/>
    <n v="94"/>
    <n v="744373"/>
    <n v="100"/>
    <n v="10000000"/>
    <n v="100"/>
    <n v="97"/>
    <n v="6.98"/>
    <n v="100"/>
    <n v="6"/>
    <n v="100"/>
    <n v="1500"/>
    <n v="0"/>
    <n v="66.7"/>
    <s v="Yes"/>
    <n v="1"/>
    <s v="Yes"/>
    <n v="1"/>
    <n v="100"/>
    <x v="0"/>
    <n v="68.934999999999988"/>
    <x v="0"/>
    <s v="Excellent"/>
  </r>
  <r>
    <x v="1"/>
    <x v="1"/>
    <n v="4.5999999999999996"/>
    <n v="92"/>
    <n v="156923"/>
    <n v="21.081232124217294"/>
    <n v="5000000"/>
    <n v="50"/>
    <n v="63.77"/>
    <n v="6.98"/>
    <n v="100"/>
    <n v="6"/>
    <n v="100"/>
    <n v="1500"/>
    <n v="0"/>
    <n v="66.7"/>
    <s v="Yes"/>
    <n v="1"/>
    <s v="Yes"/>
    <n v="1"/>
    <n v="100"/>
    <x v="1"/>
    <m/>
    <x v="1"/>
    <s v="Good"/>
  </r>
  <r>
    <x v="2"/>
    <x v="2"/>
    <n v="3.8"/>
    <n v="76"/>
    <n v="51195"/>
    <n v="6.877600342838873"/>
    <n v="10000000"/>
    <n v="100"/>
    <n v="64.72"/>
    <n v="6.98"/>
    <n v="100"/>
    <n v="6"/>
    <n v="100"/>
    <n v="1000"/>
    <n v="100"/>
    <n v="100"/>
    <s v="Yes"/>
    <n v="1"/>
    <s v="No"/>
    <n v="0"/>
    <n v="50"/>
    <x v="2"/>
    <m/>
    <x v="2"/>
    <s v="Good"/>
  </r>
  <r>
    <x v="3"/>
    <x v="3"/>
    <n v="3.9"/>
    <n v="78"/>
    <n v="90238"/>
    <n v="12.12268580402567"/>
    <n v="10000000"/>
    <n v="100"/>
    <n v="67.03"/>
    <n v="6.98"/>
    <n v="100"/>
    <n v="6"/>
    <n v="100"/>
    <n v="1500"/>
    <n v="0"/>
    <n v="66.7"/>
    <s v="Yes"/>
    <n v="1"/>
    <s v="Yes"/>
    <n v="1"/>
    <n v="100"/>
    <x v="3"/>
    <m/>
    <x v="3"/>
    <s v="Good"/>
  </r>
  <r>
    <x v="4"/>
    <x v="4"/>
    <n v="4.4000000000000004"/>
    <n v="88.000000000000014"/>
    <n v="277742"/>
    <n v="37.312207723815881"/>
    <n v="10000000"/>
    <n v="100"/>
    <n v="78.33"/>
    <n v="6.98"/>
    <n v="100"/>
    <n v="6"/>
    <n v="100"/>
    <n v="1500"/>
    <n v="0"/>
    <n v="66.7"/>
    <s v="Yes"/>
    <n v="1"/>
    <s v="Yes"/>
    <n v="1"/>
    <n v="100"/>
    <x v="4"/>
    <m/>
    <x v="4"/>
    <s v="Excellent"/>
  </r>
  <r>
    <x v="5"/>
    <x v="5"/>
    <n v="3.8"/>
    <n v="76"/>
    <n v="51042"/>
    <n v="6.8570461314421669"/>
    <n v="1000000"/>
    <n v="10"/>
    <n v="42.21"/>
    <n v="6.98"/>
    <n v="100"/>
    <n v="6"/>
    <n v="100"/>
    <n v="1500"/>
    <n v="0"/>
    <n v="66.7"/>
    <s v="Yes"/>
    <n v="1"/>
    <s v="Yes"/>
    <n v="1"/>
    <n v="100"/>
    <x v="5"/>
    <m/>
    <x v="5"/>
    <s v="Average"/>
  </r>
  <r>
    <x v="6"/>
    <x v="6"/>
    <n v="4.5999999999999996"/>
    <n v="92"/>
    <n v="445871"/>
    <n v="59.898867906278177"/>
    <n v="10000000"/>
    <n v="100"/>
    <n v="85.97"/>
    <n v="6.98"/>
    <n v="100"/>
    <n v="6"/>
    <n v="100"/>
    <n v="1075"/>
    <n v="85"/>
    <n v="95"/>
    <s v="Yes"/>
    <n v="1"/>
    <s v="No"/>
    <n v="0"/>
    <n v="50"/>
    <x v="6"/>
    <m/>
    <x v="6"/>
    <s v="Good"/>
  </r>
  <r>
    <x v="7"/>
    <x v="7"/>
    <n v="4.2"/>
    <n v="84.000000000000014"/>
    <n v="34676"/>
    <n v="4.6584172182494523"/>
    <n v="5000000"/>
    <n v="50"/>
    <n v="55.66"/>
    <n v="6.98"/>
    <n v="100"/>
    <n v="6"/>
    <n v="100"/>
    <n v="1500"/>
    <n v="0"/>
    <n v="66.7"/>
    <s v="Yes"/>
    <n v="1"/>
    <s v="Yes"/>
    <n v="1"/>
    <n v="100"/>
    <x v="7"/>
    <m/>
    <x v="7"/>
    <s v="Good"/>
  </r>
  <r>
    <x v="8"/>
    <x v="8"/>
    <n v="3.7"/>
    <n v="74"/>
    <n v="33242"/>
    <n v="4.4657718643744468"/>
    <n v="1000000"/>
    <n v="10"/>
    <n v="40.619999999999997"/>
    <n v="6.98"/>
    <n v="100"/>
    <n v="6"/>
    <n v="100"/>
    <n v="1500"/>
    <n v="0"/>
    <n v="66.7"/>
    <s v="Yes"/>
    <n v="1"/>
    <s v="Yes"/>
    <n v="1"/>
    <n v="100"/>
    <x v="8"/>
    <m/>
    <x v="8"/>
    <s v="Average"/>
  </r>
  <r>
    <x v="9"/>
    <x v="9"/>
    <n v="4.2"/>
    <n v="84.000000000000014"/>
    <n v="49506"/>
    <n v="6.6506979699693565"/>
    <n v="1000000"/>
    <n v="10"/>
    <n v="46.16"/>
    <n v="6.98"/>
    <n v="100"/>
    <n v="6"/>
    <n v="100"/>
    <n v="1500"/>
    <n v="0"/>
    <n v="66.7"/>
    <s v="Yes"/>
    <n v="1"/>
    <s v="Yes"/>
    <n v="1"/>
    <n v="100"/>
    <x v="9"/>
    <m/>
    <x v="9"/>
    <s v="Average"/>
  </r>
  <r>
    <x v="10"/>
    <x v="10"/>
    <n v="3.4"/>
    <n v="68"/>
    <n v="47700"/>
    <n v="6.4080776707376534"/>
    <n v="5000000"/>
    <n v="50"/>
    <n v="48.1"/>
    <n v="6.98"/>
    <n v="100"/>
    <n v="6"/>
    <n v="100"/>
    <n v="1500"/>
    <n v="0"/>
    <n v="66.7"/>
    <s v="Yes"/>
    <n v="1"/>
    <s v="Yes"/>
    <n v="1"/>
    <n v="100"/>
    <x v="10"/>
    <m/>
    <x v="10"/>
    <s v="Average"/>
  </r>
  <r>
    <x v="11"/>
    <x v="11"/>
    <n v="4"/>
    <n v="80"/>
    <n v="29000"/>
    <n v="3.8958962778069592"/>
    <n v="1000000"/>
    <n v="10"/>
    <n v="43.47"/>
    <n v="6.98"/>
    <n v="100"/>
    <n v="6"/>
    <n v="100"/>
    <n v="1500"/>
    <n v="0"/>
    <n v="66.7"/>
    <s v="Yes"/>
    <n v="1"/>
    <s v="No"/>
    <n v="0"/>
    <n v="50"/>
    <x v="11"/>
    <m/>
    <x v="11"/>
    <s v="Average"/>
  </r>
  <r>
    <x v="12"/>
    <x v="12"/>
    <n v="3.5"/>
    <n v="70"/>
    <n v="32000"/>
    <n v="4.2989200306835418"/>
    <n v="1000000"/>
    <n v="10"/>
    <n v="38.57"/>
    <n v="6.98"/>
    <n v="100"/>
    <n v="6"/>
    <n v="100"/>
    <n v="1500"/>
    <n v="0"/>
    <n v="66.7"/>
    <s v="Yes"/>
    <n v="1"/>
    <s v="Yes"/>
    <n v="1"/>
    <n v="100"/>
    <x v="12"/>
    <m/>
    <x v="12"/>
    <s v="Average"/>
  </r>
  <r>
    <x v="13"/>
    <x v="13"/>
    <n v="3.4"/>
    <n v="68"/>
    <n v="9900"/>
    <n v="1.3299783844927207"/>
    <n v="1000000"/>
    <n v="10"/>
    <n v="36.83"/>
    <n v="6.98"/>
    <n v="100"/>
    <n v="6"/>
    <n v="100"/>
    <n v="1500"/>
    <n v="0"/>
    <n v="66.7"/>
    <s v="Yes"/>
    <n v="1"/>
    <s v="No"/>
    <n v="0"/>
    <n v="50"/>
    <x v="13"/>
    <m/>
    <x v="13"/>
    <s v="Needs Improvement"/>
  </r>
  <r>
    <x v="14"/>
    <x v="14"/>
    <n v="4.0999999999999996"/>
    <n v="82"/>
    <n v="150000"/>
    <n v="20.1511876438291"/>
    <n v="5000000"/>
    <n v="50"/>
    <n v="58.54"/>
    <n v="6.98"/>
    <n v="100"/>
    <n v="6"/>
    <n v="100"/>
    <n v="1500"/>
    <n v="0"/>
    <n v="66.7"/>
    <s v="Yes"/>
    <n v="1"/>
    <s v="Yes"/>
    <n v="1"/>
    <n v="100"/>
    <x v="14"/>
    <m/>
    <x v="14"/>
    <s v="Good"/>
  </r>
  <r>
    <x v="15"/>
    <x v="15"/>
    <n v="4.4000000000000004"/>
    <n v="88.000000000000014"/>
    <n v="12000"/>
    <n v="1.6120950115063279"/>
    <n v="500000"/>
    <n v="5"/>
    <n v="45.65"/>
    <n v="6.98"/>
    <n v="100"/>
    <n v="6"/>
    <n v="100"/>
    <n v="1500"/>
    <n v="0"/>
    <n v="66.7"/>
    <s v="Yes"/>
    <n v="1"/>
    <s v="Yes"/>
    <n v="1"/>
    <n v="100"/>
    <x v="15"/>
    <m/>
    <x v="15"/>
    <s v="Average"/>
  </r>
  <r>
    <x v="16"/>
    <x v="16"/>
    <n v="4.0999999999999996"/>
    <n v="82"/>
    <n v="9000"/>
    <n v="1.2090712586297461"/>
    <n v="500000"/>
    <n v="5"/>
    <n v="42.55"/>
    <n v="6.98"/>
    <n v="100"/>
    <n v="6"/>
    <n v="100"/>
    <n v="1500"/>
    <n v="0"/>
    <n v="66.7"/>
    <s v="Yes"/>
    <n v="1"/>
    <s v="No"/>
    <n v="0"/>
    <n v="50"/>
    <x v="16"/>
    <m/>
    <x v="16"/>
    <s v="Average"/>
  </r>
  <r>
    <x v="17"/>
    <x v="17"/>
    <n v="4.5"/>
    <n v="90"/>
    <n v="3100"/>
    <n v="0.41645787797246808"/>
    <n v="100000"/>
    <n v="1"/>
    <n v="45.35"/>
    <n v="6.98"/>
    <n v="100"/>
    <n v="6"/>
    <n v="100"/>
    <n v="1500"/>
    <n v="0"/>
    <n v="66.7"/>
    <s v="Yes"/>
    <n v="1"/>
    <s v="Yes"/>
    <n v="1"/>
    <n v="100"/>
    <x v="17"/>
    <m/>
    <x v="17"/>
    <s v="Average"/>
  </r>
  <r>
    <x v="18"/>
    <x v="18"/>
    <n v="4.4000000000000004"/>
    <n v="88.000000000000014"/>
    <n v="4500"/>
    <n v="0.60453562931487304"/>
    <n v="100000"/>
    <n v="1"/>
    <n v="44.4"/>
    <n v="6.98"/>
    <n v="100"/>
    <n v="6"/>
    <n v="100"/>
    <n v="1500"/>
    <n v="0"/>
    <n v="66.7"/>
    <s v="Yes"/>
    <n v="1"/>
    <s v="Yes"/>
    <n v="1"/>
    <n v="100"/>
    <x v="18"/>
    <m/>
    <x v="18"/>
    <s v="Average"/>
  </r>
  <r>
    <x v="19"/>
    <x v="19"/>
    <n v="4.2"/>
    <n v="84.000000000000014"/>
    <n v="3400"/>
    <n v="0.45676025326012631"/>
    <n v="100000"/>
    <n v="1"/>
    <n v="42.36"/>
    <n v="6.98"/>
    <n v="100"/>
    <n v="6"/>
    <n v="100"/>
    <n v="1500"/>
    <n v="0"/>
    <n v="66.7"/>
    <s v="Yes"/>
    <n v="1"/>
    <s v="Yes"/>
    <n v="1"/>
    <n v="100"/>
    <x v="19"/>
    <m/>
    <x v="19"/>
    <s v="Averag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D70:D151" firstHeaderRow="1" firstDataRow="1" firstDataCol="1"/>
  <pivotFields count="25">
    <pivotField axis="axisRow" showAll="0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</pivotField>
    <pivotField axis="axisRow" numFmtId="165" showAll="0">
      <items count="21">
        <item x="15"/>
        <item x="13"/>
        <item x="19"/>
        <item x="14"/>
        <item x="17"/>
        <item x="11"/>
        <item x="18"/>
        <item x="8"/>
        <item x="12"/>
        <item x="9"/>
        <item x="16"/>
        <item x="7"/>
        <item x="6"/>
        <item x="5"/>
        <item x="1"/>
        <item x="3"/>
        <item x="2"/>
        <item x="4"/>
        <item x="10"/>
        <item x="0"/>
        <item t="default"/>
      </items>
    </pivotField>
    <pivotField numFmtId="166" showAll="0"/>
    <pivotField numFmtId="166" showAll="0"/>
    <pivotField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axis="axisRow" numFmtId="166" showAll="0">
      <items count="21">
        <item x="13"/>
        <item x="16"/>
        <item x="11"/>
        <item x="12"/>
        <item x="8"/>
        <item x="5"/>
        <item x="19"/>
        <item x="18"/>
        <item x="17"/>
        <item x="15"/>
        <item x="9"/>
        <item x="10"/>
        <item x="2"/>
        <item x="7"/>
        <item x="14"/>
        <item x="1"/>
        <item x="3"/>
        <item x="6"/>
        <item x="4"/>
        <item x="0"/>
        <item t="default"/>
      </items>
    </pivotField>
    <pivotField showAll="0"/>
    <pivotField axis="axisRow" showAll="0">
      <items count="21">
        <item x="0"/>
        <item x="4"/>
        <item x="6"/>
        <item x="3"/>
        <item x="1"/>
        <item x="14"/>
        <item x="7"/>
        <item x="2"/>
        <item x="10"/>
        <item x="9"/>
        <item x="15"/>
        <item x="17"/>
        <item x="18"/>
        <item x="19"/>
        <item x="5"/>
        <item x="8"/>
        <item x="12"/>
        <item x="11"/>
        <item x="16"/>
        <item x="13"/>
        <item t="default"/>
      </items>
    </pivotField>
    <pivotField showAll="0"/>
  </pivotFields>
  <rowFields count="4">
    <field x="23"/>
    <field x="0"/>
    <field x="21"/>
    <field x="1"/>
  </rowFields>
  <rowItems count="81">
    <i>
      <x/>
    </i>
    <i r="1">
      <x/>
    </i>
    <i r="2">
      <x v="19"/>
    </i>
    <i r="3">
      <x v="19"/>
    </i>
    <i>
      <x v="1"/>
    </i>
    <i r="1">
      <x v="17"/>
    </i>
    <i r="2">
      <x v="18"/>
    </i>
    <i r="3">
      <x v="17"/>
    </i>
    <i>
      <x v="2"/>
    </i>
    <i r="1">
      <x v="12"/>
    </i>
    <i r="2">
      <x v="17"/>
    </i>
    <i r="3">
      <x v="12"/>
    </i>
    <i>
      <x v="3"/>
    </i>
    <i r="1">
      <x v="4"/>
    </i>
    <i r="2">
      <x v="16"/>
    </i>
    <i r="3">
      <x v="15"/>
    </i>
    <i>
      <x v="4"/>
    </i>
    <i r="1">
      <x v="7"/>
    </i>
    <i r="2">
      <x v="15"/>
    </i>
    <i r="3">
      <x v="14"/>
    </i>
    <i>
      <x v="5"/>
    </i>
    <i r="1">
      <x v="1"/>
    </i>
    <i r="2">
      <x v="14"/>
    </i>
    <i r="3">
      <x v="3"/>
    </i>
    <i>
      <x v="6"/>
    </i>
    <i r="1">
      <x v="5"/>
    </i>
    <i r="2">
      <x v="13"/>
    </i>
    <i r="3">
      <x v="11"/>
    </i>
    <i>
      <x v="7"/>
    </i>
    <i r="1">
      <x v="19"/>
    </i>
    <i r="2">
      <x v="12"/>
    </i>
    <i r="3">
      <x v="16"/>
    </i>
    <i>
      <x v="8"/>
    </i>
    <i r="1">
      <x v="2"/>
    </i>
    <i r="2">
      <x v="11"/>
    </i>
    <i r="3">
      <x v="18"/>
    </i>
    <i>
      <x v="9"/>
    </i>
    <i r="1">
      <x v="18"/>
    </i>
    <i r="2">
      <x v="10"/>
    </i>
    <i r="3">
      <x v="9"/>
    </i>
    <i>
      <x v="10"/>
    </i>
    <i r="1">
      <x v="13"/>
    </i>
    <i r="2">
      <x v="9"/>
    </i>
    <i r="3">
      <x/>
    </i>
    <i>
      <x v="11"/>
    </i>
    <i r="1">
      <x v="10"/>
    </i>
    <i r="2">
      <x v="8"/>
    </i>
    <i r="3">
      <x v="4"/>
    </i>
    <i>
      <x v="12"/>
    </i>
    <i r="1">
      <x v="6"/>
    </i>
    <i r="2">
      <x v="7"/>
    </i>
    <i r="3">
      <x v="6"/>
    </i>
    <i>
      <x v="13"/>
    </i>
    <i r="1">
      <x v="15"/>
    </i>
    <i r="2">
      <x v="6"/>
    </i>
    <i r="3">
      <x v="2"/>
    </i>
    <i>
      <x v="14"/>
    </i>
    <i r="1">
      <x v="3"/>
    </i>
    <i r="2">
      <x v="5"/>
    </i>
    <i r="3">
      <x v="13"/>
    </i>
    <i>
      <x v="15"/>
    </i>
    <i r="1">
      <x v="14"/>
    </i>
    <i r="2">
      <x v="4"/>
    </i>
    <i r="3">
      <x v="7"/>
    </i>
    <i>
      <x v="16"/>
    </i>
    <i r="1">
      <x v="16"/>
    </i>
    <i r="2">
      <x v="3"/>
    </i>
    <i r="3">
      <x v="8"/>
    </i>
    <i>
      <x v="17"/>
    </i>
    <i r="1">
      <x v="9"/>
    </i>
    <i r="2">
      <x v="2"/>
    </i>
    <i r="3">
      <x v="5"/>
    </i>
    <i>
      <x v="18"/>
    </i>
    <i r="1">
      <x v="11"/>
    </i>
    <i r="2">
      <x v="1"/>
    </i>
    <i r="3">
      <x v="10"/>
    </i>
    <i>
      <x v="19"/>
    </i>
    <i r="1">
      <x v="8"/>
    </i>
    <i r="2">
      <x/>
    </i>
    <i r="3">
      <x v="1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4">
  <location ref="D1:E12" firstHeaderRow="1" firstDataRow="1" firstDataCol="1"/>
  <pivotFields count="25">
    <pivotField axis="axisRow" showAll="0" measureFilter="1" sortType="descending">
      <items count="21">
        <item x="2"/>
        <item x="9"/>
        <item x="4"/>
        <item x="12"/>
        <item x="19"/>
        <item x="8"/>
        <item x="15"/>
        <item x="6"/>
        <item x="16"/>
        <item x="17"/>
        <item x="11"/>
        <item x="13"/>
        <item x="1"/>
        <item x="18"/>
        <item x="7"/>
        <item x="3"/>
        <item x="5"/>
        <item x="10"/>
        <item x="1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 defaultSubtotal="0"/>
    <pivotField numFmtId="166" showAll="0"/>
    <pivotField numFmtId="166" showAll="0"/>
    <pivotField numFmtId="3" showAll="0"/>
    <pivotField numFmtId="166" showAll="0"/>
    <pivotField numFmtId="3" showAll="0"/>
    <pivotField numFmtId="167" showAll="0"/>
    <pivotField dataField="1"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11">
    <i>
      <x v="19"/>
    </i>
    <i>
      <x v="7"/>
    </i>
    <i>
      <x v="2"/>
    </i>
    <i>
      <x v="15"/>
    </i>
    <i>
      <x/>
    </i>
    <i>
      <x v="12"/>
    </i>
    <i>
      <x v="18"/>
    </i>
    <i>
      <x v="14"/>
    </i>
    <i>
      <x v="17"/>
    </i>
    <i>
      <x v="1"/>
    </i>
    <i t="grand">
      <x/>
    </i>
  </rowItems>
  <colItems count="1">
    <i/>
  </colItems>
  <dataFields count="1">
    <dataField name="Sum of Digital Experience Score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</pivotTableDefinition>
</file>

<file path=xl/pivotTables/pivotTable3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D47:E68" firstHeaderRow="1" firstDataRow="1" firstDataCol="1"/>
  <pivotFields count="25">
    <pivotField axis="axisRow" showAll="0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</pivotField>
    <pivotField numFmtId="165" showAll="0" defaultSubtotal="0"/>
    <pivotField numFmtId="166" showAll="0"/>
    <pivotField numFmtId="166" showAll="0"/>
    <pivotField numFmtId="3" showAll="0"/>
    <pivotField numFmtId="166" showAll="0"/>
    <pivotField dataField="1"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Downloads Count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6">
  <location ref="A1:B12" firstHeaderRow="1" firstDataRow="1" firstDataCol="1"/>
  <pivotFields count="25">
    <pivotField axis="axisRow" showAll="0" measureFilter="1" sortType="descending" defaultSubtotal="0">
      <items count="20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 defaultSubtotal="0"/>
    <pivotField numFmtId="166" showAll="0" defaultSubtotal="0"/>
    <pivotField numFmtId="166" showAll="0" defaultSubtotal="0"/>
    <pivotField numFmtId="3" showAll="0" defaultSubtotal="0"/>
    <pivotField numFmtId="166" showAll="0" defaultSubtotal="0"/>
    <pivotField numFmtId="3" showAll="0" defaultSubtotal="0"/>
    <pivotField numFmtId="167" showAll="0" defaultSubtotal="0"/>
    <pivotField numFmtId="166" showAll="0" defaultSubtotal="0"/>
    <pivotField numFmtId="165" showAll="0" defaultSubtotal="0"/>
    <pivotField numFmtId="166" showAll="0" defaultSubtotal="0"/>
    <pivotField numFmtId="165" showAll="0" defaultSubtotal="0"/>
    <pivotField numFmtId="166" showAll="0" defaultSubtotal="0"/>
    <pivotField numFmtId="168" showAll="0" defaultSubtotal="0"/>
    <pivotField numFmtId="166" showAll="0" defaultSubtotal="0"/>
    <pivotField numFmtId="166" showAll="0" defaultSubtotal="0"/>
    <pivotField showAll="0" defaultSubtotal="0"/>
    <pivotField numFmtId="166" showAll="0" defaultSubtotal="0"/>
    <pivotField showAll="0" defaultSubtotal="0"/>
    <pivotField numFmtId="166" showAll="0" defaultSubtotal="0"/>
    <pivotField numFmtId="166" showAll="0" defaultSubtotal="0"/>
    <pivotField dataField="1" numFmtId="166" showAll="0" defaultSubtotal="0"/>
    <pivotField showAll="0" defaultSubtotal="0"/>
    <pivotField showAll="0" defaultSubtotal="0"/>
    <pivotField showAll="0" defaultSubtotal="0"/>
  </pivotFields>
  <rowFields count="1">
    <field x="0"/>
  </rowFields>
  <rowItems count="11">
    <i>
      <x/>
    </i>
    <i>
      <x v="17"/>
    </i>
    <i>
      <x v="12"/>
    </i>
    <i>
      <x v="4"/>
    </i>
    <i>
      <x v="7"/>
    </i>
    <i>
      <x v="1"/>
    </i>
    <i>
      <x v="5"/>
    </i>
    <i>
      <x v="19"/>
    </i>
    <i>
      <x v="2"/>
    </i>
    <i>
      <x v="18"/>
    </i>
    <i t="grand">
      <x/>
    </i>
  </rowItems>
  <colItems count="1">
    <i/>
  </colItems>
  <dataFields count="1">
    <dataField name="Sum of Banking Experience Index (BEI)" fld="21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</pivotTableDefinition>
</file>

<file path=xl/pivotTables/pivotTable5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D24:E45" firstHeaderRow="1" firstDataRow="1" firstDataCol="1"/>
  <pivotFields count="25">
    <pivotField axis="axisRow" showAll="0" sortType="descending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 defaultSubtotal="0"/>
    <pivotField dataField="1" numFmtId="166" showAll="0"/>
    <pivotField numFmtId="166" showAll="0"/>
    <pivotField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21">
    <i>
      <x/>
    </i>
    <i>
      <x v="7"/>
    </i>
    <i>
      <x v="12"/>
    </i>
    <i>
      <x v="10"/>
    </i>
    <i>
      <x v="6"/>
    </i>
    <i>
      <x v="13"/>
    </i>
    <i>
      <x v="17"/>
    </i>
    <i>
      <x v="15"/>
    </i>
    <i>
      <x v="18"/>
    </i>
    <i>
      <x v="5"/>
    </i>
    <i>
      <x v="1"/>
    </i>
    <i>
      <x v="11"/>
    </i>
    <i>
      <x v="9"/>
    </i>
    <i>
      <x v="4"/>
    </i>
    <i>
      <x v="3"/>
    </i>
    <i>
      <x v="19"/>
    </i>
    <i>
      <x v="14"/>
    </i>
    <i>
      <x v="16"/>
    </i>
    <i>
      <x v="2"/>
    </i>
    <i>
      <x v="8"/>
    </i>
    <i t="grand">
      <x/>
    </i>
  </rowItems>
  <colItems count="1">
    <i/>
  </colItems>
  <dataFields count="1">
    <dataField name="Sum of App Rating" fld="2" baseField="0" baseItem="0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PivotTable7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A70:B91" firstHeaderRow="1" firstDataRow="1" firstDataCol="1"/>
  <pivotFields count="25">
    <pivotField axis="axisRow" showAll="0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</pivotField>
    <pivotField dataField="1" numFmtId="165" showAll="0" defaultSubtotal="0"/>
    <pivotField numFmtId="166" showAll="0"/>
    <pivotField numFmtId="166" showAll="0"/>
    <pivotField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Total Assets(Trillion)" fld="1" baseField="0" baseItem="0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3">
  <location ref="A47:B68" firstHeaderRow="1" firstDataRow="1" firstDataCol="1"/>
  <pivotFields count="25">
    <pivotField axis="axisRow" showAll="0" sortType="descending">
      <items count="21">
        <item x="0"/>
        <item x="14"/>
        <item x="10"/>
        <item x="5"/>
        <item x="3"/>
        <item x="7"/>
        <item x="18"/>
        <item x="1"/>
        <item x="13"/>
        <item x="11"/>
        <item x="17"/>
        <item x="16"/>
        <item x="6"/>
        <item x="15"/>
        <item x="8"/>
        <item x="19"/>
        <item x="12"/>
        <item x="4"/>
        <item x="9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 defaultSubtotal="0"/>
    <pivotField numFmtId="166" showAll="0"/>
    <pivotField numFmtId="166" showAll="0"/>
    <pivotField dataField="1"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21">
    <i>
      <x/>
    </i>
    <i>
      <x v="12"/>
    </i>
    <i>
      <x v="17"/>
    </i>
    <i>
      <x v="7"/>
    </i>
    <i>
      <x v="1"/>
    </i>
    <i>
      <x v="4"/>
    </i>
    <i>
      <x v="19"/>
    </i>
    <i>
      <x v="3"/>
    </i>
    <i>
      <x v="18"/>
    </i>
    <i>
      <x v="2"/>
    </i>
    <i>
      <x v="5"/>
    </i>
    <i>
      <x v="14"/>
    </i>
    <i>
      <x v="16"/>
    </i>
    <i>
      <x v="9"/>
    </i>
    <i>
      <x v="13"/>
    </i>
    <i>
      <x v="8"/>
    </i>
    <i>
      <x v="11"/>
    </i>
    <i>
      <x v="6"/>
    </i>
    <i>
      <x v="15"/>
    </i>
    <i>
      <x v="10"/>
    </i>
    <i t="grand">
      <x/>
    </i>
  </rowItems>
  <colItems count="1">
    <i/>
  </colItems>
  <dataFields count="1">
    <dataField name="Sum of Number of Reviews" fld="4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6">
  <location ref="A24:B36" firstHeaderRow="1" firstDataRow="1" firstDataCol="1"/>
  <pivotFields count="25">
    <pivotField axis="axisRow" showAll="0" sortType="ascending">
      <items count="21">
        <item x="0"/>
        <item h="1" x="14"/>
        <item x="10"/>
        <item h="1" x="5"/>
        <item h="1" x="3"/>
        <item h="1" x="7"/>
        <item x="18"/>
        <item x="1"/>
        <item x="13"/>
        <item h="1" x="11"/>
        <item h="1" x="17"/>
        <item h="1" x="16"/>
        <item x="6"/>
        <item h="1" x="15"/>
        <item x="8"/>
        <item x="19"/>
        <item x="12"/>
        <item x="4"/>
        <item h="1" x="9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 defaultSubtotal="0"/>
    <pivotField numFmtId="166" showAll="0"/>
    <pivotField numFmtId="166" showAll="0"/>
    <pivotField numFmtId="3" showAll="0"/>
    <pivotField numFmtId="166" showAll="0"/>
    <pivotField numFmtId="3" showAll="0"/>
    <pivotField numFmtId="167" showAll="0"/>
    <pivotField numFmtId="166" showAll="0"/>
    <pivotField numFmtId="165" showAll="0"/>
    <pivotField numFmtId="166" showAll="0"/>
    <pivotField numFmtId="165" showAll="0"/>
    <pivotField numFmtId="166" showAll="0"/>
    <pivotField numFmtId="168" showAll="0"/>
    <pivotField numFmtId="166" showAll="0"/>
    <pivotField dataField="1" numFmtId="166" showAll="0"/>
    <pivotField showAll="0"/>
    <pivotField numFmtId="166" showAll="0"/>
    <pivotField showAll="0"/>
    <pivotField numFmtId="166" showAll="0"/>
    <pivotField numFmtId="166" showAll="0"/>
    <pivotField numFmtId="166" showAll="0" defaultSubtotal="0"/>
    <pivotField showAll="0" defaultSubtotal="0"/>
    <pivotField showAll="0"/>
    <pivotField showAll="0"/>
  </pivotFields>
  <rowFields count="1">
    <field x="0"/>
  </rowFields>
  <rowItems count="12">
    <i>
      <x v="8"/>
    </i>
    <i>
      <x v="17"/>
    </i>
    <i>
      <x/>
    </i>
    <i>
      <x v="6"/>
    </i>
    <i>
      <x v="14"/>
    </i>
    <i>
      <x v="2"/>
    </i>
    <i>
      <x v="15"/>
    </i>
    <i>
      <x v="7"/>
    </i>
    <i>
      <x v="16"/>
    </i>
    <i>
      <x v="12"/>
    </i>
    <i>
      <x v="19"/>
    </i>
    <i t="grand">
      <x/>
    </i>
  </rowItems>
  <colItems count="1">
    <i/>
  </colItems>
  <dataFields count="1">
    <dataField name="Sum of Cost Score" fld="15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4" name="Table4" displayName="Table4" ref="A1:T21" totalsRowShown="0" headerRowDxfId="39">
  <autoFilter ref="A1:T21"/>
  <tableColumns count="20">
    <tableColumn id="1" name="Banks" dataDxfId="38"/>
    <tableColumn id="2" name="CBN Licensed Scope"/>
    <tableColumn id="3" name="Total Assets(Trillion)" dataDxfId="37"/>
    <tableColumn id="4" name="Branches" dataDxfId="36"/>
    <tableColumn id="5" name="Age Rating"/>
    <tableColumn id="6" name="App Rating" dataDxfId="35"/>
    <tableColumn id="7" name="Number of Reviews" dataDxfId="34"/>
    <tableColumn id="8" name="Downloads"/>
    <tableColumn id="9" name="Last Updated" dataDxfId="33"/>
    <tableColumn id="10" name="Version"/>
    <tableColumn id="11" name="App Size"/>
    <tableColumn id="12" name="Mobile App Available"/>
    <tableColumn id="13" name="Maximum Upgraded App Daily Limit" dataDxfId="32"/>
    <tableColumn id="14" name="USSD Code"/>
    <tableColumn id="15" name="USSD Purchase Fee" dataDxfId="31"/>
    <tableColumn id="16" name="SMS Alert Fee" dataDxfId="30"/>
    <tableColumn id="17" name="Bill Payments (VAT)" dataDxfId="29"/>
    <tableColumn id="18" name="Card Issuance Fee" dataDxfId="28"/>
    <tableColumn id="19" name="Customer Care Hotlines"/>
    <tableColumn id="20" name="WhatsApp Banking Available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B20" totalsRowShown="0" headerRowDxfId="27">
  <autoFilter ref="A1:B20"/>
  <tableColumns count="2">
    <tableColumn id="1" name="COLUMNS" dataDxfId="26"/>
    <tableColumn id="2" name="SOURCES"/>
  </tableColumns>
  <tableStyleInfo name="TableStyleMedium18" showFirstColumn="0" showLastColumn="0" showRowStripes="1" showColumnStripes="0"/>
</table>
</file>

<file path=xl/tables/table3.xml><?xml version="1.0" encoding="utf-8"?>
<table xmlns="http://schemas.openxmlformats.org/spreadsheetml/2006/main" id="6" name="Table6" displayName="Table6" ref="A1:I21" totalsRowShown="0" headerRowDxfId="25">
  <autoFilter ref="A1:I21">
    <filterColumn colId="1"/>
  </autoFilter>
  <tableColumns count="9">
    <tableColumn id="1" name="Banks" dataDxfId="24"/>
    <tableColumn id="9" name="Total Assets(Trillion)" dataDxfId="23"/>
    <tableColumn id="2" name="App Rating" dataDxfId="22"/>
    <tableColumn id="3" name="Rating Score" dataDxfId="21">
      <calculatedColumnFormula>(C2/5)*100</calculatedColumnFormula>
    </tableColumn>
    <tableColumn id="4" name="Number of Reviews" dataDxfId="20"/>
    <tableColumn id="5" name="Reviews Score" dataDxfId="19">
      <calculatedColumnFormula>(E2)/(MAX($E$1:$E$20))*100</calculatedColumnFormula>
    </tableColumn>
    <tableColumn id="6" name="Downloads Count" dataDxfId="18"/>
    <tableColumn id="7" name="Download Score" dataDxfId="17">
      <calculatedColumnFormula>(G2/MAX($G$2:$G$21))*100</calculatedColumnFormula>
    </tableColumn>
    <tableColumn id="8" name="Digital Experience Score" dataDxfId="16">
      <calculatedColumnFormula>ROUND((D2*0.5)+(F2*0.25)+(H2*0.25),2)</calculatedColumnFormula>
    </tableColumn>
  </tableColumns>
  <tableStyleInfo name="TableStyleMedium18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J1:P21" totalsRowShown="0" headerRowDxfId="15">
  <autoFilter ref="J1:P21"/>
  <tableColumns count="7">
    <tableColumn id="1" name="USSD Purchase Fee" dataDxfId="14"/>
    <tableColumn id="2" name="USSD Purchase Fee Score" dataDxfId="13">
      <calculatedColumnFormula>(J2/6.98)*100</calculatedColumnFormula>
    </tableColumn>
    <tableColumn id="3" name="SMS Alert Fee" dataDxfId="12"/>
    <tableColumn id="4" name="SMS Alert Fee Score" dataDxfId="11">
      <calculatedColumnFormula>(L2/6)*100</calculatedColumnFormula>
    </tableColumn>
    <tableColumn id="5" name="Card Issuance Fee" dataDxfId="10"/>
    <tableColumn id="6" name="Card Issuance Fee Score" dataDxfId="9">
      <calculatedColumnFormula>(MAX($N$2:$N$21)-N2)/(MAX($N$2:$N$21)-MIN($N$2:$N$21))*100</calculatedColumnFormula>
    </tableColumn>
    <tableColumn id="7" name="Cost Score" dataDxfId="8">
      <calculatedColumnFormula>ROUND(AVERAGE(K2,M2,O2),1)</calculatedColumnFormula>
    </tableColumn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Q1:U21" totalsRowShown="0" headerRowDxfId="7">
  <autoFilter ref="Q1:U21"/>
  <tableColumns count="5">
    <tableColumn id="1" name="Mobile App Available"/>
    <tableColumn id="2" name="Mobile App Score" dataDxfId="6">
      <calculatedColumnFormula>IF(Q2="Yes",1,0)</calculatedColumnFormula>
    </tableColumn>
    <tableColumn id="3" name="WhatsApp Banking Available"/>
    <tableColumn id="4" name="WhatsApp Score" dataDxfId="5">
      <calculatedColumnFormula>IF(S2="Yes",1,0)</calculatedColumnFormula>
    </tableColumn>
    <tableColumn id="5" name="Banking Services Score" dataDxfId="4">
      <calculatedColumnFormula>AVERAGE(R2,T2)*100</calculatedColumnFormula>
    </tableColumn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id="9" name="Table9" displayName="Table9" ref="V1:Y21" totalsRowShown="0" headerRowDxfId="3">
  <autoFilter ref="V1:Y21">
    <filterColumn colId="1"/>
    <filterColumn colId="3"/>
  </autoFilter>
  <tableColumns count="4">
    <tableColumn id="1" name="Banking Experience Index (BEI)" dataDxfId="2">
      <calculatedColumnFormula>ROUND((I2*0.4)+(P2*0.3)+(U2*0.3),1)</calculatedColumnFormula>
    </tableColumn>
    <tableColumn id="5" name="Average BEI" dataDxfId="1"/>
    <tableColumn id="2" name="Final Rank">
      <calculatedColumnFormula>RANK(V2,$V$2:$V$21,0)</calculatedColumnFormula>
    </tableColumn>
    <tableColumn id="4" name="Performance Category" dataDxfId="0">
      <calculatedColumnFormula>IF(V2&gt;=80,"Excellent",IF(V2&gt;=70,"Good",IF(V2&gt;=50,"Average","Needs Improvement")))</calculatedColumnFormula>
    </tableColumn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3"/>
  <sheetViews>
    <sheetView workbookViewId="0">
      <pane xSplit="1" topLeftCell="D1" activePane="topRight" state="frozen"/>
      <selection pane="topRight" activeCell="E9" sqref="E9"/>
    </sheetView>
  </sheetViews>
  <sheetFormatPr defaultRowHeight="15"/>
  <cols>
    <col min="1" max="1" width="35.140625" style="2" bestFit="1" customWidth="1"/>
    <col min="2" max="2" width="22.28515625" bestFit="1" customWidth="1"/>
    <col min="3" max="3" width="21.42578125" customWidth="1"/>
    <col min="4" max="4" width="11.140625" customWidth="1"/>
    <col min="5" max="5" width="12.5703125" customWidth="1"/>
    <col min="6" max="6" width="12.7109375" customWidth="1"/>
    <col min="7" max="7" width="20.5703125" customWidth="1"/>
    <col min="8" max="8" width="13" customWidth="1"/>
    <col min="9" max="9" width="14.7109375" style="17" customWidth="1"/>
    <col min="10" max="10" width="10" customWidth="1"/>
    <col min="11" max="11" width="10.7109375" customWidth="1"/>
    <col min="12" max="12" width="22.28515625" customWidth="1"/>
    <col min="13" max="13" width="35" customWidth="1"/>
    <col min="14" max="14" width="15.42578125" bestFit="1" customWidth="1"/>
    <col min="15" max="15" width="20" customWidth="1"/>
    <col min="16" max="16" width="15.5703125" customWidth="1"/>
    <col min="17" max="17" width="20.5703125" customWidth="1"/>
    <col min="18" max="18" width="18.85546875" customWidth="1"/>
    <col min="19" max="19" width="32.28515625" bestFit="1" customWidth="1"/>
    <col min="20" max="20" width="28.5703125" customWidth="1"/>
  </cols>
  <sheetData>
    <row r="1" spans="1:20" s="2" customFormat="1">
      <c r="A1" s="2" t="s">
        <v>0</v>
      </c>
      <c r="B1" s="2" t="s">
        <v>51</v>
      </c>
      <c r="C1" s="2" t="s">
        <v>158</v>
      </c>
      <c r="D1" s="2" t="s">
        <v>6</v>
      </c>
      <c r="E1" s="2" t="s">
        <v>112</v>
      </c>
      <c r="F1" s="2" t="s">
        <v>1</v>
      </c>
      <c r="G1" s="2" t="s">
        <v>170</v>
      </c>
      <c r="H1" s="2" t="s">
        <v>3</v>
      </c>
      <c r="I1" s="16" t="s">
        <v>4</v>
      </c>
      <c r="J1" s="2" t="s">
        <v>5</v>
      </c>
      <c r="K1" s="2" t="s">
        <v>17</v>
      </c>
      <c r="L1" s="2" t="s">
        <v>8</v>
      </c>
      <c r="M1" s="2" t="s">
        <v>146</v>
      </c>
      <c r="N1" s="2" t="s">
        <v>111</v>
      </c>
      <c r="O1" s="2" t="s">
        <v>145</v>
      </c>
      <c r="P1" s="2" t="s">
        <v>7</v>
      </c>
      <c r="Q1" s="2" t="s">
        <v>144</v>
      </c>
      <c r="R1" s="2" t="s">
        <v>54</v>
      </c>
      <c r="S1" s="2" t="s">
        <v>110</v>
      </c>
      <c r="T1" s="2" t="s">
        <v>143</v>
      </c>
    </row>
    <row r="2" spans="1:20">
      <c r="A2" s="2" t="s">
        <v>128</v>
      </c>
      <c r="B2" t="s">
        <v>52</v>
      </c>
      <c r="C2" s="6">
        <v>53.44</v>
      </c>
      <c r="D2" s="8">
        <v>554</v>
      </c>
      <c r="E2" t="s">
        <v>15</v>
      </c>
      <c r="F2" s="7">
        <v>4.7</v>
      </c>
      <c r="G2" s="1">
        <v>744373</v>
      </c>
      <c r="H2" t="s">
        <v>10</v>
      </c>
      <c r="I2" s="3">
        <v>46148</v>
      </c>
      <c r="J2" t="s">
        <v>16</v>
      </c>
      <c r="K2" t="s">
        <v>18</v>
      </c>
      <c r="L2" t="s">
        <v>89</v>
      </c>
      <c r="M2" s="5">
        <v>10000000</v>
      </c>
      <c r="N2" t="s">
        <v>41</v>
      </c>
      <c r="O2" s="6">
        <v>6.98</v>
      </c>
      <c r="P2" s="6">
        <v>6</v>
      </c>
      <c r="Q2" s="4">
        <v>7.4999999999999997E-2</v>
      </c>
      <c r="R2" s="6">
        <v>1500</v>
      </c>
      <c r="S2" t="s">
        <v>92</v>
      </c>
      <c r="T2" t="s">
        <v>116</v>
      </c>
    </row>
    <row r="3" spans="1:20">
      <c r="A3" s="2" t="s">
        <v>149</v>
      </c>
      <c r="B3" t="s">
        <v>52</v>
      </c>
      <c r="C3" s="6">
        <v>18.75</v>
      </c>
      <c r="D3" s="8">
        <v>240</v>
      </c>
      <c r="E3" t="s">
        <v>15</v>
      </c>
      <c r="F3" s="7">
        <v>4.5999999999999996</v>
      </c>
      <c r="G3" s="1">
        <v>156923</v>
      </c>
      <c r="H3" t="s">
        <v>9</v>
      </c>
      <c r="I3" s="3">
        <v>46117</v>
      </c>
      <c r="J3" t="s">
        <v>21</v>
      </c>
      <c r="K3" t="s">
        <v>22</v>
      </c>
      <c r="L3" t="s">
        <v>89</v>
      </c>
      <c r="M3" s="5">
        <v>5000000</v>
      </c>
      <c r="N3" t="s">
        <v>40</v>
      </c>
      <c r="O3" s="6">
        <v>6.98</v>
      </c>
      <c r="P3" s="6">
        <v>6</v>
      </c>
      <c r="Q3" s="4">
        <v>7.4999999999999997E-2</v>
      </c>
      <c r="R3" s="6">
        <v>1500</v>
      </c>
      <c r="S3" t="s">
        <v>98</v>
      </c>
      <c r="T3" t="s">
        <v>116</v>
      </c>
    </row>
    <row r="4" spans="1:20">
      <c r="A4" s="2" t="s">
        <v>129</v>
      </c>
      <c r="B4" t="s">
        <v>52</v>
      </c>
      <c r="C4" s="6">
        <v>32.01</v>
      </c>
      <c r="D4" s="8">
        <v>406</v>
      </c>
      <c r="E4" t="s">
        <v>15</v>
      </c>
      <c r="F4" s="7">
        <v>3.8</v>
      </c>
      <c r="G4" s="1">
        <v>51195</v>
      </c>
      <c r="H4" t="s">
        <v>10</v>
      </c>
      <c r="I4" s="3" t="s">
        <v>11</v>
      </c>
      <c r="J4" t="s">
        <v>23</v>
      </c>
      <c r="K4" t="s">
        <v>24</v>
      </c>
      <c r="L4" t="s">
        <v>89</v>
      </c>
      <c r="M4" s="5">
        <v>10000000</v>
      </c>
      <c r="N4" t="s">
        <v>46</v>
      </c>
      <c r="O4" s="6">
        <v>6.98</v>
      </c>
      <c r="P4" s="6">
        <v>6</v>
      </c>
      <c r="Q4" s="4">
        <v>7.4999999999999997E-2</v>
      </c>
      <c r="R4" s="6">
        <v>1000</v>
      </c>
      <c r="S4" t="s">
        <v>94</v>
      </c>
      <c r="T4" t="s">
        <v>115</v>
      </c>
    </row>
    <row r="5" spans="1:20">
      <c r="A5" s="2" t="s">
        <v>147</v>
      </c>
      <c r="B5" t="s">
        <v>52</v>
      </c>
      <c r="C5" s="6">
        <v>26.88</v>
      </c>
      <c r="D5" s="8">
        <v>550</v>
      </c>
      <c r="E5" t="s">
        <v>15</v>
      </c>
      <c r="F5" s="7">
        <v>3.9</v>
      </c>
      <c r="G5" s="1">
        <v>90238</v>
      </c>
      <c r="H5" t="s">
        <v>10</v>
      </c>
      <c r="I5" s="3">
        <v>46333</v>
      </c>
      <c r="J5" t="s">
        <v>25</v>
      </c>
      <c r="K5" t="s">
        <v>26</v>
      </c>
      <c r="L5" t="s">
        <v>89</v>
      </c>
      <c r="M5" s="5">
        <v>25000000</v>
      </c>
      <c r="N5" t="s">
        <v>44</v>
      </c>
      <c r="O5" s="6">
        <v>6.98</v>
      </c>
      <c r="P5" s="6">
        <v>6</v>
      </c>
      <c r="Q5" s="4">
        <v>7.4999999999999997E-2</v>
      </c>
      <c r="R5" s="6">
        <v>1500</v>
      </c>
      <c r="S5" t="s">
        <v>91</v>
      </c>
      <c r="T5" t="s">
        <v>116</v>
      </c>
    </row>
    <row r="6" spans="1:20">
      <c r="A6" s="2" t="s">
        <v>148</v>
      </c>
      <c r="B6" t="s">
        <v>52</v>
      </c>
      <c r="C6" s="6">
        <v>33.130000000000003</v>
      </c>
      <c r="D6" s="8">
        <v>327</v>
      </c>
      <c r="E6" t="s">
        <v>15</v>
      </c>
      <c r="F6" s="7">
        <v>4.4000000000000004</v>
      </c>
      <c r="G6" s="1">
        <v>277742</v>
      </c>
      <c r="H6" t="s">
        <v>10</v>
      </c>
      <c r="I6" s="3" t="s">
        <v>12</v>
      </c>
      <c r="J6" t="s">
        <v>20</v>
      </c>
      <c r="K6" t="s">
        <v>19</v>
      </c>
      <c r="L6" t="s">
        <v>89</v>
      </c>
      <c r="M6" s="5">
        <v>10000000</v>
      </c>
      <c r="N6" t="s">
        <v>47</v>
      </c>
      <c r="O6" s="6">
        <v>6.98</v>
      </c>
      <c r="P6" s="6">
        <v>6</v>
      </c>
      <c r="Q6" s="4">
        <v>7.4999999999999997E-2</v>
      </c>
      <c r="R6" s="6">
        <v>1500</v>
      </c>
      <c r="S6" t="s">
        <v>93</v>
      </c>
      <c r="T6" t="s">
        <v>116</v>
      </c>
    </row>
    <row r="7" spans="1:20">
      <c r="A7" s="2" t="s">
        <v>130</v>
      </c>
      <c r="B7" t="s">
        <v>52</v>
      </c>
      <c r="C7" s="6">
        <v>10.46</v>
      </c>
      <c r="D7" s="8">
        <v>249</v>
      </c>
      <c r="E7" t="s">
        <v>15</v>
      </c>
      <c r="F7" s="7">
        <v>3.8</v>
      </c>
      <c r="G7" s="1">
        <v>51042</v>
      </c>
      <c r="H7" t="s">
        <v>13</v>
      </c>
      <c r="I7" s="3">
        <v>46210</v>
      </c>
      <c r="J7" t="s">
        <v>31</v>
      </c>
      <c r="K7" t="s">
        <v>32</v>
      </c>
      <c r="L7" t="s">
        <v>89</v>
      </c>
      <c r="M7" s="5">
        <v>5000000</v>
      </c>
      <c r="N7" t="s">
        <v>43</v>
      </c>
      <c r="O7" s="6">
        <v>6.98</v>
      </c>
      <c r="P7" s="6">
        <v>6</v>
      </c>
      <c r="Q7" s="4">
        <v>7.4999999999999997E-2</v>
      </c>
      <c r="R7" s="6">
        <v>1500</v>
      </c>
      <c r="S7" t="s">
        <v>95</v>
      </c>
      <c r="T7" t="s">
        <v>116</v>
      </c>
    </row>
    <row r="8" spans="1:20">
      <c r="A8" s="2" t="s">
        <v>151</v>
      </c>
      <c r="B8" t="s">
        <v>53</v>
      </c>
      <c r="C8" s="6">
        <v>9.6999999999999993</v>
      </c>
      <c r="D8" s="8">
        <v>129</v>
      </c>
      <c r="E8" t="s">
        <v>15</v>
      </c>
      <c r="F8" s="7">
        <v>4.5999999999999996</v>
      </c>
      <c r="G8" s="1">
        <v>445871</v>
      </c>
      <c r="H8" t="s">
        <v>10</v>
      </c>
      <c r="I8" s="3">
        <v>46180</v>
      </c>
      <c r="J8" t="s">
        <v>33</v>
      </c>
      <c r="K8" t="s">
        <v>34</v>
      </c>
      <c r="L8" t="s">
        <v>89</v>
      </c>
      <c r="M8" s="5">
        <v>5000000</v>
      </c>
      <c r="N8" t="s">
        <v>48</v>
      </c>
      <c r="O8" s="6">
        <v>6.98</v>
      </c>
      <c r="P8" s="6">
        <v>6</v>
      </c>
      <c r="Q8" s="4">
        <v>7.4999999999999997E-2</v>
      </c>
      <c r="R8" s="6">
        <v>1075</v>
      </c>
      <c r="S8" t="s">
        <v>101</v>
      </c>
      <c r="T8" t="s">
        <v>115</v>
      </c>
    </row>
    <row r="9" spans="1:20">
      <c r="A9" s="2" t="s">
        <v>150</v>
      </c>
      <c r="B9" t="s">
        <v>52</v>
      </c>
      <c r="C9" s="6">
        <v>7.54</v>
      </c>
      <c r="D9" s="8">
        <v>206</v>
      </c>
      <c r="E9" t="s">
        <v>15</v>
      </c>
      <c r="F9" s="7">
        <v>4.2</v>
      </c>
      <c r="G9" s="1">
        <v>34676</v>
      </c>
      <c r="H9" t="s">
        <v>9</v>
      </c>
      <c r="I9" s="3">
        <v>46060</v>
      </c>
      <c r="J9" t="s">
        <v>29</v>
      </c>
      <c r="K9" t="s">
        <v>30</v>
      </c>
      <c r="L9" t="s">
        <v>89</v>
      </c>
      <c r="M9" s="5">
        <v>5000000</v>
      </c>
      <c r="N9" t="s">
        <v>45</v>
      </c>
      <c r="O9" s="6">
        <v>6.98</v>
      </c>
      <c r="P9" s="6">
        <v>6</v>
      </c>
      <c r="Q9" s="4">
        <v>7.4999999999999997E-2</v>
      </c>
      <c r="R9" s="6">
        <v>1500</v>
      </c>
      <c r="S9" t="s">
        <v>100</v>
      </c>
      <c r="T9" t="s">
        <v>116</v>
      </c>
    </row>
    <row r="10" spans="1:20">
      <c r="A10" s="2" t="s">
        <v>131</v>
      </c>
      <c r="B10" t="s">
        <v>53</v>
      </c>
      <c r="C10" s="6">
        <v>4.07</v>
      </c>
      <c r="D10" s="8">
        <v>186</v>
      </c>
      <c r="E10" t="s">
        <v>15</v>
      </c>
      <c r="F10" s="7">
        <v>3.7</v>
      </c>
      <c r="G10" s="1">
        <v>33242</v>
      </c>
      <c r="H10" s="1" t="s">
        <v>14</v>
      </c>
      <c r="I10" s="3">
        <v>46060</v>
      </c>
      <c r="J10" t="s">
        <v>35</v>
      </c>
      <c r="K10" t="s">
        <v>36</v>
      </c>
      <c r="L10" t="s">
        <v>89</v>
      </c>
      <c r="M10" s="5">
        <v>5000000</v>
      </c>
      <c r="N10" t="s">
        <v>49</v>
      </c>
      <c r="O10" s="6">
        <v>6.98</v>
      </c>
      <c r="P10" s="6">
        <v>6</v>
      </c>
      <c r="Q10" s="4">
        <v>7.4999999999999997E-2</v>
      </c>
      <c r="R10" s="6">
        <v>1500</v>
      </c>
      <c r="S10" t="s">
        <v>102</v>
      </c>
      <c r="T10" t="s">
        <v>116</v>
      </c>
    </row>
    <row r="11" spans="1:20">
      <c r="A11" s="2" t="s">
        <v>132</v>
      </c>
      <c r="B11" t="s">
        <v>53</v>
      </c>
      <c r="C11" s="6">
        <v>5.23</v>
      </c>
      <c r="D11" s="8">
        <v>155</v>
      </c>
      <c r="E11" t="s">
        <v>15</v>
      </c>
      <c r="F11" s="7">
        <v>4.2</v>
      </c>
      <c r="G11" s="1">
        <v>49506</v>
      </c>
      <c r="H11" t="s">
        <v>13</v>
      </c>
      <c r="I11" s="3">
        <v>46362</v>
      </c>
      <c r="J11" t="s">
        <v>27</v>
      </c>
      <c r="K11" t="s">
        <v>28</v>
      </c>
      <c r="L11" t="s">
        <v>89</v>
      </c>
      <c r="M11" s="5">
        <v>10000000</v>
      </c>
      <c r="N11" t="s">
        <v>50</v>
      </c>
      <c r="O11" s="6">
        <v>6.98</v>
      </c>
      <c r="P11" s="6">
        <v>6</v>
      </c>
      <c r="Q11" s="4">
        <v>7.4999999999999997E-2</v>
      </c>
      <c r="R11" s="6">
        <v>1500</v>
      </c>
      <c r="S11" t="s">
        <v>103</v>
      </c>
      <c r="T11" t="s">
        <v>116</v>
      </c>
    </row>
    <row r="12" spans="1:20">
      <c r="A12" s="2" t="s">
        <v>133</v>
      </c>
      <c r="B12" t="s">
        <v>53</v>
      </c>
      <c r="C12" s="6">
        <v>49.66</v>
      </c>
      <c r="D12" s="8">
        <v>273</v>
      </c>
      <c r="E12" t="s">
        <v>15</v>
      </c>
      <c r="F12" s="7">
        <v>3.4</v>
      </c>
      <c r="G12" s="1">
        <v>47700</v>
      </c>
      <c r="H12" t="s">
        <v>9</v>
      </c>
      <c r="I12" s="3" t="s">
        <v>39</v>
      </c>
      <c r="J12" t="s">
        <v>37</v>
      </c>
      <c r="K12" t="s">
        <v>38</v>
      </c>
      <c r="L12" t="s">
        <v>89</v>
      </c>
      <c r="M12" s="5">
        <v>10000000</v>
      </c>
      <c r="N12" t="s">
        <v>42</v>
      </c>
      <c r="O12" s="6">
        <v>6.98</v>
      </c>
      <c r="P12" s="6">
        <v>6</v>
      </c>
      <c r="Q12" s="4">
        <v>7.4999999999999997E-2</v>
      </c>
      <c r="R12" s="6">
        <v>1500</v>
      </c>
      <c r="S12" t="s">
        <v>97</v>
      </c>
      <c r="T12" t="s">
        <v>116</v>
      </c>
    </row>
    <row r="13" spans="1:20">
      <c r="A13" s="2" t="s">
        <v>134</v>
      </c>
      <c r="B13" t="s">
        <v>53</v>
      </c>
      <c r="C13" s="6">
        <v>1.85</v>
      </c>
      <c r="D13" s="8">
        <v>260</v>
      </c>
      <c r="E13" t="s">
        <v>15</v>
      </c>
      <c r="F13" s="7">
        <v>4</v>
      </c>
      <c r="G13" s="1">
        <v>29000</v>
      </c>
      <c r="H13" t="s">
        <v>13</v>
      </c>
      <c r="I13" s="3" t="s">
        <v>55</v>
      </c>
      <c r="J13" t="s">
        <v>56</v>
      </c>
      <c r="K13" t="s">
        <v>57</v>
      </c>
      <c r="L13" t="s">
        <v>89</v>
      </c>
      <c r="M13" s="5">
        <v>5000000</v>
      </c>
      <c r="N13" t="s">
        <v>58</v>
      </c>
      <c r="O13" s="6">
        <v>6.98</v>
      </c>
      <c r="P13" s="6">
        <v>6</v>
      </c>
      <c r="Q13" s="4">
        <v>7.4999999999999997E-2</v>
      </c>
      <c r="R13" s="6">
        <v>1500</v>
      </c>
      <c r="S13" t="s">
        <v>99</v>
      </c>
      <c r="T13" t="s">
        <v>115</v>
      </c>
    </row>
    <row r="14" spans="1:20">
      <c r="A14" s="2" t="s">
        <v>135</v>
      </c>
      <c r="B14" t="s">
        <v>53</v>
      </c>
      <c r="C14" s="6">
        <v>4.2</v>
      </c>
      <c r="D14" s="8">
        <v>290</v>
      </c>
      <c r="E14" t="s">
        <v>15</v>
      </c>
      <c r="F14" s="7">
        <v>3.5</v>
      </c>
      <c r="G14" s="1">
        <v>32000</v>
      </c>
      <c r="H14" t="s">
        <v>13</v>
      </c>
      <c r="I14" s="3">
        <v>46362</v>
      </c>
      <c r="J14" t="s">
        <v>59</v>
      </c>
      <c r="K14" t="s">
        <v>60</v>
      </c>
      <c r="L14" t="s">
        <v>89</v>
      </c>
      <c r="M14" s="5">
        <v>10000000</v>
      </c>
      <c r="N14" t="s">
        <v>61</v>
      </c>
      <c r="O14" s="6">
        <v>6.98</v>
      </c>
      <c r="P14" s="6">
        <v>6</v>
      </c>
      <c r="Q14" s="4">
        <v>7.4999999999999997E-2</v>
      </c>
      <c r="R14" s="6">
        <v>1500</v>
      </c>
      <c r="S14" t="s">
        <v>96</v>
      </c>
      <c r="T14" t="s">
        <v>116</v>
      </c>
    </row>
    <row r="15" spans="1:20">
      <c r="A15" s="2" t="s">
        <v>136</v>
      </c>
      <c r="B15" t="s">
        <v>53</v>
      </c>
      <c r="C15" s="6">
        <v>1.3</v>
      </c>
      <c r="D15" s="8">
        <v>120</v>
      </c>
      <c r="E15" t="s">
        <v>15</v>
      </c>
      <c r="F15" s="7">
        <v>3.4</v>
      </c>
      <c r="G15" s="1">
        <v>9900</v>
      </c>
      <c r="H15" t="s">
        <v>13</v>
      </c>
      <c r="I15" s="3" t="s">
        <v>62</v>
      </c>
      <c r="J15" t="s">
        <v>63</v>
      </c>
      <c r="K15" t="s">
        <v>64</v>
      </c>
      <c r="L15" t="s">
        <v>89</v>
      </c>
      <c r="M15" s="5">
        <v>5000000</v>
      </c>
      <c r="N15" t="s">
        <v>65</v>
      </c>
      <c r="O15" s="6">
        <v>6.98</v>
      </c>
      <c r="P15" s="6">
        <v>6</v>
      </c>
      <c r="Q15" s="4">
        <v>7.4999999999999997E-2</v>
      </c>
      <c r="R15" s="6">
        <v>1500</v>
      </c>
      <c r="S15" t="s">
        <v>104</v>
      </c>
      <c r="T15" t="s">
        <v>115</v>
      </c>
    </row>
    <row r="16" spans="1:20">
      <c r="A16" s="2" t="s">
        <v>137</v>
      </c>
      <c r="B16" t="s">
        <v>53</v>
      </c>
      <c r="C16" s="6">
        <v>1.4</v>
      </c>
      <c r="D16" s="8">
        <v>3</v>
      </c>
      <c r="E16" t="s">
        <v>15</v>
      </c>
      <c r="F16" s="7">
        <v>4.0999999999999996</v>
      </c>
      <c r="G16" s="1">
        <v>150000</v>
      </c>
      <c r="H16" t="s">
        <v>9</v>
      </c>
      <c r="I16" s="3" t="s">
        <v>11</v>
      </c>
      <c r="J16" t="s">
        <v>66</v>
      </c>
      <c r="K16" t="s">
        <v>67</v>
      </c>
      <c r="L16" t="s">
        <v>89</v>
      </c>
      <c r="M16" s="5">
        <v>50000000</v>
      </c>
      <c r="N16" t="s">
        <v>68</v>
      </c>
      <c r="O16" s="6">
        <v>6.98</v>
      </c>
      <c r="P16" s="6">
        <v>6</v>
      </c>
      <c r="Q16" s="4">
        <v>7.4999999999999997E-2</v>
      </c>
      <c r="R16" s="6">
        <v>1500</v>
      </c>
      <c r="S16" t="s">
        <v>108</v>
      </c>
      <c r="T16" t="s">
        <v>116</v>
      </c>
    </row>
    <row r="17" spans="1:20">
      <c r="A17" s="2" t="s">
        <v>138</v>
      </c>
      <c r="B17" t="s">
        <v>53</v>
      </c>
      <c r="C17" s="6">
        <v>1.1499999999999999</v>
      </c>
      <c r="D17" s="8">
        <v>4</v>
      </c>
      <c r="E17" t="s">
        <v>15</v>
      </c>
      <c r="F17" s="7">
        <v>4.4000000000000004</v>
      </c>
      <c r="G17" s="1">
        <v>12000</v>
      </c>
      <c r="H17" t="s">
        <v>69</v>
      </c>
      <c r="I17" s="3">
        <v>46118</v>
      </c>
      <c r="J17" t="s">
        <v>70</v>
      </c>
      <c r="K17" t="s">
        <v>71</v>
      </c>
      <c r="L17" t="s">
        <v>89</v>
      </c>
      <c r="M17" s="5">
        <v>20000000</v>
      </c>
      <c r="N17" t="s">
        <v>72</v>
      </c>
      <c r="O17" s="6">
        <v>6.98</v>
      </c>
      <c r="P17" s="6">
        <v>6</v>
      </c>
      <c r="Q17" s="4">
        <v>7.4999999999999997E-2</v>
      </c>
      <c r="R17" s="6">
        <v>1500</v>
      </c>
      <c r="S17" t="s">
        <v>105</v>
      </c>
      <c r="T17" t="s">
        <v>116</v>
      </c>
    </row>
    <row r="18" spans="1:20">
      <c r="A18" s="2" t="s">
        <v>139</v>
      </c>
      <c r="B18" t="s">
        <v>53</v>
      </c>
      <c r="C18" s="6">
        <v>5.32</v>
      </c>
      <c r="D18" s="8">
        <v>229</v>
      </c>
      <c r="E18" t="s">
        <v>15</v>
      </c>
      <c r="F18" s="7">
        <v>4.0999999999999996</v>
      </c>
      <c r="G18" s="1">
        <v>9000</v>
      </c>
      <c r="H18" t="s">
        <v>69</v>
      </c>
      <c r="I18" s="3" t="s">
        <v>73</v>
      </c>
      <c r="J18" t="s">
        <v>74</v>
      </c>
      <c r="K18" t="s">
        <v>75</v>
      </c>
      <c r="L18" t="s">
        <v>89</v>
      </c>
      <c r="M18" s="5">
        <v>10000000</v>
      </c>
      <c r="N18" t="s">
        <v>76</v>
      </c>
      <c r="O18" s="6">
        <v>6.98</v>
      </c>
      <c r="P18" s="6">
        <v>6</v>
      </c>
      <c r="Q18" s="4">
        <v>7.4999999999999997E-2</v>
      </c>
      <c r="R18" s="6">
        <v>1500</v>
      </c>
      <c r="S18" t="s">
        <v>107</v>
      </c>
      <c r="T18" t="s">
        <v>115</v>
      </c>
    </row>
    <row r="19" spans="1:20">
      <c r="A19" s="2" t="s">
        <v>140</v>
      </c>
      <c r="B19" t="s">
        <v>53</v>
      </c>
      <c r="C19" s="6">
        <v>1.7</v>
      </c>
      <c r="D19" s="8">
        <v>35</v>
      </c>
      <c r="E19" t="s">
        <v>15</v>
      </c>
      <c r="F19" s="7">
        <v>4.5</v>
      </c>
      <c r="G19" s="1">
        <v>3100</v>
      </c>
      <c r="H19" t="s">
        <v>77</v>
      </c>
      <c r="I19" s="3" t="s">
        <v>78</v>
      </c>
      <c r="J19" t="s">
        <v>79</v>
      </c>
      <c r="K19" t="s">
        <v>80</v>
      </c>
      <c r="L19" t="s">
        <v>89</v>
      </c>
      <c r="M19" s="5">
        <v>5000000</v>
      </c>
      <c r="N19" t="s">
        <v>81</v>
      </c>
      <c r="O19" s="6">
        <v>6.98</v>
      </c>
      <c r="P19" s="6">
        <v>6</v>
      </c>
      <c r="Q19" s="4">
        <v>7.4999999999999997E-2</v>
      </c>
      <c r="R19" s="6">
        <v>1500</v>
      </c>
      <c r="S19" t="s">
        <v>109</v>
      </c>
      <c r="T19" t="s">
        <v>116</v>
      </c>
    </row>
    <row r="20" spans="1:20">
      <c r="A20" s="2" t="s">
        <v>141</v>
      </c>
      <c r="B20" t="s">
        <v>53</v>
      </c>
      <c r="C20" s="6">
        <v>2.58</v>
      </c>
      <c r="D20" s="8">
        <v>45</v>
      </c>
      <c r="E20" t="s">
        <v>15</v>
      </c>
      <c r="F20" s="7">
        <v>4.4000000000000004</v>
      </c>
      <c r="G20" s="1">
        <v>4500</v>
      </c>
      <c r="H20" t="s">
        <v>77</v>
      </c>
      <c r="I20" s="3" t="s">
        <v>82</v>
      </c>
      <c r="J20" t="s">
        <v>83</v>
      </c>
      <c r="K20" t="s">
        <v>84</v>
      </c>
      <c r="L20" t="s">
        <v>89</v>
      </c>
      <c r="M20" s="5">
        <v>10000000</v>
      </c>
      <c r="N20" t="s">
        <v>85</v>
      </c>
      <c r="O20" s="6">
        <v>6.98</v>
      </c>
      <c r="P20" s="6">
        <v>6</v>
      </c>
      <c r="Q20" s="4">
        <v>7.4999999999999997E-2</v>
      </c>
      <c r="R20" s="6">
        <v>1500</v>
      </c>
      <c r="S20" t="s">
        <v>106</v>
      </c>
      <c r="T20" t="s">
        <v>116</v>
      </c>
    </row>
    <row r="21" spans="1:20" ht="14.25" customHeight="1">
      <c r="A21" s="2" t="s">
        <v>142</v>
      </c>
      <c r="B21" t="s">
        <v>159</v>
      </c>
      <c r="C21" s="6">
        <v>1.34</v>
      </c>
      <c r="D21" s="8">
        <v>26</v>
      </c>
      <c r="E21" t="s">
        <v>15</v>
      </c>
      <c r="F21" s="7">
        <v>4.2</v>
      </c>
      <c r="G21" s="1">
        <v>3400</v>
      </c>
      <c r="H21" t="s">
        <v>77</v>
      </c>
      <c r="I21" s="3">
        <v>46060</v>
      </c>
      <c r="J21" t="s">
        <v>86</v>
      </c>
      <c r="K21" t="s">
        <v>87</v>
      </c>
      <c r="L21" t="s">
        <v>89</v>
      </c>
      <c r="M21" s="5">
        <v>10000000</v>
      </c>
      <c r="N21" t="s">
        <v>88</v>
      </c>
      <c r="O21" s="6">
        <v>6.98</v>
      </c>
      <c r="P21" s="6">
        <v>6</v>
      </c>
      <c r="Q21" s="4">
        <v>7.4999999999999997E-2</v>
      </c>
      <c r="R21" s="6">
        <v>1500</v>
      </c>
      <c r="S21" t="s">
        <v>113</v>
      </c>
      <c r="T21" t="s">
        <v>116</v>
      </c>
    </row>
    <row r="22" spans="1:20">
      <c r="F22" s="7"/>
    </row>
    <row r="23" spans="1:20">
      <c r="F23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S27"/>
  <sheetViews>
    <sheetView workbookViewId="0">
      <pane ySplit="1" topLeftCell="A2" activePane="bottomLeft" state="frozen"/>
      <selection pane="bottomLeft" activeCell="D14" sqref="D14"/>
    </sheetView>
  </sheetViews>
  <sheetFormatPr defaultRowHeight="15"/>
  <cols>
    <col min="1" max="1" width="33.5703125" bestFit="1" customWidth="1"/>
    <col min="2" max="2" width="49.5703125" bestFit="1" customWidth="1"/>
  </cols>
  <sheetData>
    <row r="1" spans="1:2">
      <c r="A1" s="2" t="s">
        <v>126</v>
      </c>
      <c r="B1" s="2" t="s">
        <v>127</v>
      </c>
    </row>
    <row r="2" spans="1:2">
      <c r="A2" s="2" t="s">
        <v>51</v>
      </c>
      <c r="B2" t="s">
        <v>123</v>
      </c>
    </row>
    <row r="3" spans="1:2">
      <c r="A3" s="2" t="s">
        <v>90</v>
      </c>
      <c r="B3" t="s">
        <v>152</v>
      </c>
    </row>
    <row r="4" spans="1:2">
      <c r="A4" s="2" t="s">
        <v>6</v>
      </c>
      <c r="B4" t="s">
        <v>122</v>
      </c>
    </row>
    <row r="5" spans="1:2">
      <c r="A5" s="2" t="s">
        <v>112</v>
      </c>
      <c r="B5" t="s">
        <v>118</v>
      </c>
    </row>
    <row r="6" spans="1:2">
      <c r="A6" s="2" t="s">
        <v>1</v>
      </c>
      <c r="B6" t="s">
        <v>117</v>
      </c>
    </row>
    <row r="7" spans="1:2">
      <c r="A7" s="2" t="s">
        <v>2</v>
      </c>
      <c r="B7" t="s">
        <v>117</v>
      </c>
    </row>
    <row r="8" spans="1:2">
      <c r="A8" s="2" t="s">
        <v>3</v>
      </c>
      <c r="B8" t="s">
        <v>117</v>
      </c>
    </row>
    <row r="9" spans="1:2">
      <c r="A9" s="2" t="s">
        <v>4</v>
      </c>
      <c r="B9" t="s">
        <v>117</v>
      </c>
    </row>
    <row r="10" spans="1:2">
      <c r="A10" s="2" t="s">
        <v>5</v>
      </c>
      <c r="B10" t="s">
        <v>118</v>
      </c>
    </row>
    <row r="11" spans="1:2">
      <c r="A11" s="2" t="s">
        <v>17</v>
      </c>
      <c r="B11" t="s">
        <v>118</v>
      </c>
    </row>
    <row r="12" spans="1:2">
      <c r="A12" s="2" t="s">
        <v>8</v>
      </c>
      <c r="B12" t="s">
        <v>124</v>
      </c>
    </row>
    <row r="13" spans="1:2">
      <c r="A13" s="2" t="s">
        <v>146</v>
      </c>
      <c r="B13" t="s">
        <v>154</v>
      </c>
    </row>
    <row r="14" spans="1:2">
      <c r="A14" s="2" t="s">
        <v>111</v>
      </c>
      <c r="B14" t="s">
        <v>120</v>
      </c>
    </row>
    <row r="15" spans="1:2">
      <c r="A15" s="2" t="s">
        <v>145</v>
      </c>
      <c r="B15" t="s">
        <v>155</v>
      </c>
    </row>
    <row r="16" spans="1:2">
      <c r="A16" s="2" t="s">
        <v>7</v>
      </c>
      <c r="B16" t="s">
        <v>156</v>
      </c>
    </row>
    <row r="17" spans="1:19">
      <c r="A17" s="2" t="s">
        <v>153</v>
      </c>
      <c r="B17" t="s">
        <v>157</v>
      </c>
    </row>
    <row r="18" spans="1:19">
      <c r="A18" s="2" t="s">
        <v>54</v>
      </c>
      <c r="B18" t="s">
        <v>125</v>
      </c>
    </row>
    <row r="19" spans="1:19">
      <c r="A19" s="2" t="s">
        <v>110</v>
      </c>
      <c r="B19" t="s">
        <v>121</v>
      </c>
    </row>
    <row r="20" spans="1:19">
      <c r="A20" s="2" t="s">
        <v>114</v>
      </c>
      <c r="B20" t="s">
        <v>119</v>
      </c>
    </row>
    <row r="27" spans="1:19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D24"/>
  <sheetViews>
    <sheetView topLeftCell="A7" workbookViewId="0">
      <pane xSplit="1" topLeftCell="Y1" activePane="topRight" state="frozen"/>
      <selection pane="topRight" activeCell="AA13" sqref="AA1:AD21"/>
    </sheetView>
  </sheetViews>
  <sheetFormatPr defaultRowHeight="15"/>
  <cols>
    <col min="1" max="1" width="35.140625" bestFit="1" customWidth="1"/>
    <col min="2" max="2" width="21.85546875" bestFit="1" customWidth="1"/>
    <col min="3" max="3" width="12.85546875" bestFit="1" customWidth="1"/>
    <col min="4" max="4" width="14.140625" bestFit="1" customWidth="1"/>
    <col min="5" max="5" width="21" bestFit="1" customWidth="1"/>
    <col min="6" max="6" width="16.140625" bestFit="1" customWidth="1"/>
    <col min="7" max="7" width="19" bestFit="1" customWidth="1"/>
    <col min="8" max="8" width="17.7109375" bestFit="1" customWidth="1"/>
    <col min="9" max="9" width="25" bestFit="1" customWidth="1"/>
    <col min="10" max="10" width="20.42578125" bestFit="1" customWidth="1"/>
    <col min="11" max="11" width="25.85546875" bestFit="1" customWidth="1"/>
    <col min="12" max="12" width="15.85546875" bestFit="1" customWidth="1"/>
    <col min="13" max="13" width="21.28515625" bestFit="1" customWidth="1"/>
    <col min="14" max="14" width="19.140625" bestFit="1" customWidth="1"/>
    <col min="15" max="15" width="24.7109375" bestFit="1" customWidth="1"/>
    <col min="16" max="16" width="12.42578125" bestFit="1" customWidth="1"/>
    <col min="17" max="17" width="22.7109375" bestFit="1" customWidth="1"/>
    <col min="18" max="18" width="19.140625" bestFit="1" customWidth="1"/>
    <col min="19" max="19" width="29.28515625" bestFit="1" customWidth="1"/>
    <col min="20" max="20" width="18" bestFit="1" customWidth="1"/>
    <col min="21" max="21" width="23.7109375" bestFit="1" customWidth="1"/>
    <col min="22" max="22" width="31.140625" bestFit="1" customWidth="1"/>
    <col min="23" max="23" width="13.7109375" bestFit="1" customWidth="1"/>
    <col min="24" max="24" width="12.28515625" bestFit="1" customWidth="1"/>
    <col min="25" max="25" width="23.28515625" style="2" bestFit="1" customWidth="1"/>
    <col min="27" max="27" width="35.140625" bestFit="1" customWidth="1"/>
    <col min="28" max="28" width="19.5703125" bestFit="1" customWidth="1"/>
    <col min="29" max="29" width="28.85546875" bestFit="1" customWidth="1"/>
    <col min="30" max="30" width="10" bestFit="1" customWidth="1"/>
  </cols>
  <sheetData>
    <row r="1" spans="1:30">
      <c r="A1" s="2" t="s">
        <v>0</v>
      </c>
      <c r="B1" s="2" t="s">
        <v>158</v>
      </c>
      <c r="C1" s="2" t="s">
        <v>1</v>
      </c>
      <c r="D1" s="2" t="s">
        <v>166</v>
      </c>
      <c r="E1" s="2" t="s">
        <v>170</v>
      </c>
      <c r="F1" s="2" t="s">
        <v>164</v>
      </c>
      <c r="G1" s="2" t="s">
        <v>171</v>
      </c>
      <c r="H1" s="2" t="s">
        <v>165</v>
      </c>
      <c r="I1" s="2" t="s">
        <v>160</v>
      </c>
      <c r="J1" s="2" t="s">
        <v>145</v>
      </c>
      <c r="K1" s="2" t="s">
        <v>168</v>
      </c>
      <c r="L1" s="2" t="s">
        <v>7</v>
      </c>
      <c r="M1" s="2" t="s">
        <v>167</v>
      </c>
      <c r="N1" s="2" t="s">
        <v>54</v>
      </c>
      <c r="O1" s="2" t="s">
        <v>174</v>
      </c>
      <c r="P1" s="2" t="s">
        <v>161</v>
      </c>
      <c r="Q1" s="2" t="s">
        <v>8</v>
      </c>
      <c r="R1" s="2" t="s">
        <v>172</v>
      </c>
      <c r="S1" s="2" t="s">
        <v>143</v>
      </c>
      <c r="T1" s="2" t="s">
        <v>173</v>
      </c>
      <c r="U1" s="2" t="s">
        <v>162</v>
      </c>
      <c r="V1" s="2" t="s">
        <v>183</v>
      </c>
      <c r="W1" s="2" t="s">
        <v>185</v>
      </c>
      <c r="X1" s="2" t="s">
        <v>163</v>
      </c>
      <c r="Y1" s="15" t="s">
        <v>169</v>
      </c>
      <c r="AA1" s="2" t="s">
        <v>0</v>
      </c>
      <c r="AB1" s="2" t="s">
        <v>158</v>
      </c>
      <c r="AC1" s="2" t="s">
        <v>183</v>
      </c>
      <c r="AD1" s="2" t="s">
        <v>163</v>
      </c>
    </row>
    <row r="2" spans="1:30">
      <c r="A2" s="2" t="s">
        <v>128</v>
      </c>
      <c r="B2" s="6">
        <v>53.44</v>
      </c>
      <c r="C2" s="7">
        <v>4.7</v>
      </c>
      <c r="D2" s="7">
        <f>(C2/5)*100</f>
        <v>94</v>
      </c>
      <c r="E2" s="1">
        <v>744373</v>
      </c>
      <c r="F2" s="7">
        <f>(E2)/(MAX($E$1:$E$20))*100</f>
        <v>100</v>
      </c>
      <c r="G2" s="1">
        <v>10000000</v>
      </c>
      <c r="H2" s="10">
        <f>(G2/MAX($G$2:$G$21))*100</f>
        <v>100</v>
      </c>
      <c r="I2" s="7">
        <f t="shared" ref="I2:I21" si="0">ROUND((D2*0.5)+(F2*0.25)+(H2*0.25),2)</f>
        <v>97</v>
      </c>
      <c r="J2" s="6">
        <v>6.98</v>
      </c>
      <c r="K2" s="7">
        <f>(J2/6.98)*100</f>
        <v>100</v>
      </c>
      <c r="L2" s="6">
        <v>6</v>
      </c>
      <c r="M2" s="7">
        <f>(L2/6)*100</f>
        <v>100</v>
      </c>
      <c r="N2" s="11">
        <v>1500</v>
      </c>
      <c r="O2" s="7">
        <f>(MAX($N$2:$N$21)-N2)/(MAX($N$2:$N$21)-MIN($N$2:$N$21))*100</f>
        <v>0</v>
      </c>
      <c r="P2" s="7">
        <f t="shared" ref="P2:P21" si="1">ROUND(AVERAGE(K2,M2,O2),1)</f>
        <v>66.7</v>
      </c>
      <c r="Q2" t="s">
        <v>116</v>
      </c>
      <c r="R2" s="7">
        <f>IF(Q2="Yes",1,0)</f>
        <v>1</v>
      </c>
      <c r="S2" t="s">
        <v>116</v>
      </c>
      <c r="T2" s="7">
        <f>IF(S2="Yes",1,0)</f>
        <v>1</v>
      </c>
      <c r="U2" s="7">
        <f t="shared" ref="U2:U21" si="2">AVERAGE(R2,T2)*100</f>
        <v>100</v>
      </c>
      <c r="V2" s="7">
        <f t="shared" ref="V2:V21" si="3">ROUND((I2*0.4)+(P2*0.3)+(U2*0.3),1)</f>
        <v>88.8</v>
      </c>
      <c r="W2" s="7">
        <f>AVERAGE([Banking Experience Index (BEI)])</f>
        <v>68.934999999999988</v>
      </c>
      <c r="X2">
        <f t="shared" ref="X2:X21" si="4">RANK(V2,$V$2:$V$21,0)</f>
        <v>1</v>
      </c>
      <c r="Y2" s="2" t="str">
        <f t="shared" ref="Y2:Y21" si="5">IF(V2&gt;=80,"Excellent",IF(V2&gt;=70,"Good",IF(V2&gt;=50,"Average","Needs Improvement")))</f>
        <v>Excellent</v>
      </c>
      <c r="AA2" s="2" t="s">
        <v>128</v>
      </c>
      <c r="AB2" s="6">
        <v>53.44</v>
      </c>
      <c r="AC2" s="7">
        <v>88.8</v>
      </c>
      <c r="AD2">
        <v>1</v>
      </c>
    </row>
    <row r="3" spans="1:30">
      <c r="A3" s="2" t="s">
        <v>149</v>
      </c>
      <c r="B3" s="6">
        <v>18.75</v>
      </c>
      <c r="C3" s="7">
        <v>4.5999999999999996</v>
      </c>
      <c r="D3" s="7">
        <f t="shared" ref="D3:D21" si="6">(C3/5)*100</f>
        <v>92</v>
      </c>
      <c r="E3" s="1">
        <v>156923</v>
      </c>
      <c r="F3" s="7">
        <f t="shared" ref="F3:F21" si="7">(E3)/(MAX($E$1:$E$20))*100</f>
        <v>21.081232124217294</v>
      </c>
      <c r="G3" s="1">
        <v>5000000</v>
      </c>
      <c r="H3" s="10">
        <f t="shared" ref="H3:H21" si="8">(G3/MAX($G$2:$G$21))*100</f>
        <v>50</v>
      </c>
      <c r="I3" s="7">
        <f t="shared" si="0"/>
        <v>63.77</v>
      </c>
      <c r="J3" s="6">
        <v>6.98</v>
      </c>
      <c r="K3" s="7">
        <f t="shared" ref="K3:K21" si="9">(J3/6.98)*100</f>
        <v>100</v>
      </c>
      <c r="L3" s="6">
        <v>6</v>
      </c>
      <c r="M3" s="7">
        <f t="shared" ref="M3:M21" si="10">(L3/6)*100</f>
        <v>100</v>
      </c>
      <c r="N3" s="11">
        <v>1500</v>
      </c>
      <c r="O3" s="7">
        <f t="shared" ref="O3:O21" si="11">(MAX($N$2:$N$21)-N3)/(MAX($N$2:$N$21)-MIN($N$2:$N$21))*100</f>
        <v>0</v>
      </c>
      <c r="P3" s="7">
        <f t="shared" si="1"/>
        <v>66.7</v>
      </c>
      <c r="Q3" t="s">
        <v>116</v>
      </c>
      <c r="R3" s="7">
        <f t="shared" ref="R3:R21" si="12">IF(Q3="Yes",1,0)</f>
        <v>1</v>
      </c>
      <c r="S3" t="s">
        <v>116</v>
      </c>
      <c r="T3" s="7">
        <f t="shared" ref="T3:T21" si="13">IF(S3="Yes",1,0)</f>
        <v>1</v>
      </c>
      <c r="U3" s="7">
        <f t="shared" si="2"/>
        <v>100</v>
      </c>
      <c r="V3" s="7">
        <f t="shared" si="3"/>
        <v>75.5</v>
      </c>
      <c r="W3" s="7"/>
      <c r="X3">
        <f t="shared" si="4"/>
        <v>5</v>
      </c>
      <c r="Y3" s="2" t="str">
        <f t="shared" si="5"/>
        <v>Good</v>
      </c>
      <c r="AA3" s="2" t="s">
        <v>149</v>
      </c>
      <c r="AB3" s="6">
        <v>18.75</v>
      </c>
      <c r="AC3" s="7">
        <v>75.5</v>
      </c>
      <c r="AD3">
        <v>5</v>
      </c>
    </row>
    <row r="4" spans="1:30">
      <c r="A4" s="2" t="s">
        <v>129</v>
      </c>
      <c r="B4" s="6">
        <v>32.01</v>
      </c>
      <c r="C4" s="7">
        <v>3.8</v>
      </c>
      <c r="D4" s="7">
        <f t="shared" si="6"/>
        <v>76</v>
      </c>
      <c r="E4" s="1">
        <v>51195</v>
      </c>
      <c r="F4" s="7">
        <f t="shared" si="7"/>
        <v>6.877600342838873</v>
      </c>
      <c r="G4" s="1">
        <v>10000000</v>
      </c>
      <c r="H4" s="10">
        <f t="shared" si="8"/>
        <v>100</v>
      </c>
      <c r="I4" s="7">
        <f t="shared" si="0"/>
        <v>64.72</v>
      </c>
      <c r="J4" s="6">
        <v>6.98</v>
      </c>
      <c r="K4" s="7">
        <f t="shared" si="9"/>
        <v>100</v>
      </c>
      <c r="L4" s="6">
        <v>6</v>
      </c>
      <c r="M4" s="7">
        <f t="shared" si="10"/>
        <v>100</v>
      </c>
      <c r="N4" s="11">
        <v>1000</v>
      </c>
      <c r="O4" s="7">
        <f t="shared" si="11"/>
        <v>100</v>
      </c>
      <c r="P4" s="7">
        <f t="shared" si="1"/>
        <v>100</v>
      </c>
      <c r="Q4" t="s">
        <v>116</v>
      </c>
      <c r="R4" s="7">
        <f t="shared" si="12"/>
        <v>1</v>
      </c>
      <c r="S4" t="s">
        <v>115</v>
      </c>
      <c r="T4" s="7">
        <f t="shared" si="13"/>
        <v>0</v>
      </c>
      <c r="U4" s="7">
        <f t="shared" si="2"/>
        <v>50</v>
      </c>
      <c r="V4" s="7">
        <f t="shared" si="3"/>
        <v>70.900000000000006</v>
      </c>
      <c r="W4" s="7"/>
      <c r="X4">
        <f t="shared" si="4"/>
        <v>8</v>
      </c>
      <c r="Y4" s="2" t="str">
        <f t="shared" si="5"/>
        <v>Good</v>
      </c>
      <c r="AA4" s="2" t="s">
        <v>129</v>
      </c>
      <c r="AB4" s="6">
        <v>32.01</v>
      </c>
      <c r="AC4" s="7">
        <v>70.900000000000006</v>
      </c>
      <c r="AD4">
        <v>8</v>
      </c>
    </row>
    <row r="5" spans="1:30">
      <c r="A5" s="2" t="s">
        <v>147</v>
      </c>
      <c r="B5" s="6">
        <v>26.88</v>
      </c>
      <c r="C5" s="7">
        <v>3.9</v>
      </c>
      <c r="D5" s="7">
        <f t="shared" si="6"/>
        <v>78</v>
      </c>
      <c r="E5" s="1">
        <v>90238</v>
      </c>
      <c r="F5" s="7">
        <f t="shared" si="7"/>
        <v>12.12268580402567</v>
      </c>
      <c r="G5" s="1">
        <v>10000000</v>
      </c>
      <c r="H5" s="10">
        <f t="shared" si="8"/>
        <v>100</v>
      </c>
      <c r="I5" s="7">
        <f t="shared" si="0"/>
        <v>67.03</v>
      </c>
      <c r="J5" s="6">
        <v>6.98</v>
      </c>
      <c r="K5" s="7">
        <f t="shared" si="9"/>
        <v>100</v>
      </c>
      <c r="L5" s="6">
        <v>6</v>
      </c>
      <c r="M5" s="7">
        <f t="shared" si="10"/>
        <v>100</v>
      </c>
      <c r="N5" s="11">
        <v>1500</v>
      </c>
      <c r="O5" s="7">
        <f t="shared" si="11"/>
        <v>0</v>
      </c>
      <c r="P5" s="7">
        <f t="shared" si="1"/>
        <v>66.7</v>
      </c>
      <c r="Q5" t="s">
        <v>116</v>
      </c>
      <c r="R5" s="7">
        <f t="shared" si="12"/>
        <v>1</v>
      </c>
      <c r="S5" t="s">
        <v>116</v>
      </c>
      <c r="T5" s="7">
        <f t="shared" si="13"/>
        <v>1</v>
      </c>
      <c r="U5" s="7">
        <f t="shared" si="2"/>
        <v>100</v>
      </c>
      <c r="V5" s="7">
        <f t="shared" si="3"/>
        <v>76.8</v>
      </c>
      <c r="W5" s="7"/>
      <c r="X5">
        <f t="shared" si="4"/>
        <v>4</v>
      </c>
      <c r="Y5" s="2" t="str">
        <f t="shared" si="5"/>
        <v>Good</v>
      </c>
      <c r="AA5" s="2" t="s">
        <v>147</v>
      </c>
      <c r="AB5" s="6">
        <v>26.88</v>
      </c>
      <c r="AC5" s="7">
        <v>76.8</v>
      </c>
      <c r="AD5">
        <v>4</v>
      </c>
    </row>
    <row r="6" spans="1:30">
      <c r="A6" s="2" t="s">
        <v>148</v>
      </c>
      <c r="B6" s="6">
        <v>33.130000000000003</v>
      </c>
      <c r="C6" s="7">
        <v>4.4000000000000004</v>
      </c>
      <c r="D6" s="7">
        <f t="shared" si="6"/>
        <v>88.000000000000014</v>
      </c>
      <c r="E6" s="1">
        <v>277742</v>
      </c>
      <c r="F6" s="7">
        <f t="shared" si="7"/>
        <v>37.312207723815881</v>
      </c>
      <c r="G6" s="1">
        <v>10000000</v>
      </c>
      <c r="H6" s="10">
        <f t="shared" si="8"/>
        <v>100</v>
      </c>
      <c r="I6" s="7">
        <f t="shared" si="0"/>
        <v>78.33</v>
      </c>
      <c r="J6" s="6">
        <v>6.98</v>
      </c>
      <c r="K6" s="7">
        <f t="shared" si="9"/>
        <v>100</v>
      </c>
      <c r="L6" s="6">
        <v>6</v>
      </c>
      <c r="M6" s="7">
        <f t="shared" si="10"/>
        <v>100</v>
      </c>
      <c r="N6" s="11">
        <v>1500</v>
      </c>
      <c r="O6" s="7">
        <f t="shared" si="11"/>
        <v>0</v>
      </c>
      <c r="P6" s="7">
        <f t="shared" si="1"/>
        <v>66.7</v>
      </c>
      <c r="Q6" t="s">
        <v>116</v>
      </c>
      <c r="R6" s="7">
        <f t="shared" si="12"/>
        <v>1</v>
      </c>
      <c r="S6" t="s">
        <v>116</v>
      </c>
      <c r="T6" s="7">
        <f t="shared" si="13"/>
        <v>1</v>
      </c>
      <c r="U6" s="7">
        <f t="shared" si="2"/>
        <v>100</v>
      </c>
      <c r="V6" s="7">
        <f t="shared" si="3"/>
        <v>81.3</v>
      </c>
      <c r="W6" s="7"/>
      <c r="X6">
        <f t="shared" si="4"/>
        <v>2</v>
      </c>
      <c r="Y6" s="2" t="str">
        <f t="shared" si="5"/>
        <v>Excellent</v>
      </c>
      <c r="AA6" s="2" t="s">
        <v>148</v>
      </c>
      <c r="AB6" s="6">
        <v>33.130000000000003</v>
      </c>
      <c r="AC6" s="7">
        <v>81.3</v>
      </c>
      <c r="AD6">
        <v>2</v>
      </c>
    </row>
    <row r="7" spans="1:30">
      <c r="A7" s="2" t="s">
        <v>130</v>
      </c>
      <c r="B7" s="6">
        <v>10.46</v>
      </c>
      <c r="C7" s="7">
        <v>3.8</v>
      </c>
      <c r="D7" s="7">
        <f t="shared" si="6"/>
        <v>76</v>
      </c>
      <c r="E7" s="1">
        <v>51042</v>
      </c>
      <c r="F7" s="7">
        <f t="shared" si="7"/>
        <v>6.8570461314421669</v>
      </c>
      <c r="G7" s="1">
        <v>1000000</v>
      </c>
      <c r="H7" s="10">
        <f t="shared" si="8"/>
        <v>10</v>
      </c>
      <c r="I7" s="7">
        <f t="shared" si="0"/>
        <v>42.21</v>
      </c>
      <c r="J7" s="6">
        <v>6.98</v>
      </c>
      <c r="K7" s="7">
        <f t="shared" si="9"/>
        <v>100</v>
      </c>
      <c r="L7" s="6">
        <v>6</v>
      </c>
      <c r="M7" s="7">
        <f t="shared" si="10"/>
        <v>100</v>
      </c>
      <c r="N7" s="11">
        <v>1500</v>
      </c>
      <c r="O7" s="7">
        <f t="shared" si="11"/>
        <v>0</v>
      </c>
      <c r="P7" s="7">
        <f t="shared" si="1"/>
        <v>66.7</v>
      </c>
      <c r="Q7" t="s">
        <v>116</v>
      </c>
      <c r="R7" s="7">
        <f t="shared" si="12"/>
        <v>1</v>
      </c>
      <c r="S7" t="s">
        <v>116</v>
      </c>
      <c r="T7" s="7">
        <f t="shared" si="13"/>
        <v>1</v>
      </c>
      <c r="U7" s="7">
        <f t="shared" si="2"/>
        <v>100</v>
      </c>
      <c r="V7" s="7">
        <f t="shared" si="3"/>
        <v>66.900000000000006</v>
      </c>
      <c r="W7" s="7"/>
      <c r="X7">
        <f t="shared" si="4"/>
        <v>15</v>
      </c>
      <c r="Y7" s="2" t="str">
        <f t="shared" si="5"/>
        <v>Average</v>
      </c>
      <c r="AA7" s="2" t="s">
        <v>130</v>
      </c>
      <c r="AB7" s="6">
        <v>10.46</v>
      </c>
      <c r="AC7" s="7">
        <v>66.900000000000006</v>
      </c>
      <c r="AD7">
        <v>15</v>
      </c>
    </row>
    <row r="8" spans="1:30">
      <c r="A8" s="2" t="s">
        <v>151</v>
      </c>
      <c r="B8" s="6">
        <v>9.6999999999999993</v>
      </c>
      <c r="C8" s="7">
        <v>4.5999999999999996</v>
      </c>
      <c r="D8" s="7">
        <f t="shared" si="6"/>
        <v>92</v>
      </c>
      <c r="E8" s="1">
        <v>445871</v>
      </c>
      <c r="F8" s="7">
        <f t="shared" si="7"/>
        <v>59.898867906278177</v>
      </c>
      <c r="G8" s="1">
        <v>10000000</v>
      </c>
      <c r="H8" s="10">
        <f t="shared" si="8"/>
        <v>100</v>
      </c>
      <c r="I8" s="7">
        <f t="shared" si="0"/>
        <v>85.97</v>
      </c>
      <c r="J8" s="6">
        <v>6.98</v>
      </c>
      <c r="K8" s="7">
        <f t="shared" si="9"/>
        <v>100</v>
      </c>
      <c r="L8" s="6">
        <v>6</v>
      </c>
      <c r="M8" s="7">
        <f t="shared" si="10"/>
        <v>100</v>
      </c>
      <c r="N8" s="11">
        <v>1075</v>
      </c>
      <c r="O8" s="7">
        <f t="shared" si="11"/>
        <v>85</v>
      </c>
      <c r="P8" s="7">
        <f t="shared" si="1"/>
        <v>95</v>
      </c>
      <c r="Q8" t="s">
        <v>116</v>
      </c>
      <c r="R8" s="7">
        <f t="shared" si="12"/>
        <v>1</v>
      </c>
      <c r="S8" t="s">
        <v>115</v>
      </c>
      <c r="T8" s="7">
        <f t="shared" si="13"/>
        <v>0</v>
      </c>
      <c r="U8" s="7">
        <f t="shared" si="2"/>
        <v>50</v>
      </c>
      <c r="V8" s="7">
        <f t="shared" si="3"/>
        <v>77.900000000000006</v>
      </c>
      <c r="W8" s="7"/>
      <c r="X8">
        <f t="shared" si="4"/>
        <v>3</v>
      </c>
      <c r="Y8" s="2" t="str">
        <f t="shared" si="5"/>
        <v>Good</v>
      </c>
      <c r="AA8" s="2" t="s">
        <v>151</v>
      </c>
      <c r="AB8" s="6">
        <v>9.6999999999999993</v>
      </c>
      <c r="AC8" s="7">
        <v>77.900000000000006</v>
      </c>
      <c r="AD8">
        <v>3</v>
      </c>
    </row>
    <row r="9" spans="1:30">
      <c r="A9" s="2" t="s">
        <v>150</v>
      </c>
      <c r="B9" s="6">
        <v>7.54</v>
      </c>
      <c r="C9" s="7">
        <v>4.2</v>
      </c>
      <c r="D9" s="7">
        <f t="shared" si="6"/>
        <v>84.000000000000014</v>
      </c>
      <c r="E9" s="1">
        <v>34676</v>
      </c>
      <c r="F9" s="7">
        <f t="shared" si="7"/>
        <v>4.6584172182494523</v>
      </c>
      <c r="G9" s="1">
        <v>5000000</v>
      </c>
      <c r="H9" s="10">
        <f t="shared" si="8"/>
        <v>50</v>
      </c>
      <c r="I9" s="7">
        <f t="shared" si="0"/>
        <v>55.66</v>
      </c>
      <c r="J9" s="6">
        <v>6.98</v>
      </c>
      <c r="K9" s="7">
        <f t="shared" si="9"/>
        <v>100</v>
      </c>
      <c r="L9" s="6">
        <v>6</v>
      </c>
      <c r="M9" s="7">
        <f t="shared" si="10"/>
        <v>100</v>
      </c>
      <c r="N9" s="11">
        <v>1500</v>
      </c>
      <c r="O9" s="7">
        <f t="shared" si="11"/>
        <v>0</v>
      </c>
      <c r="P9" s="7">
        <f t="shared" si="1"/>
        <v>66.7</v>
      </c>
      <c r="Q9" t="s">
        <v>116</v>
      </c>
      <c r="R9" s="7">
        <f t="shared" si="12"/>
        <v>1</v>
      </c>
      <c r="S9" t="s">
        <v>116</v>
      </c>
      <c r="T9" s="7">
        <f t="shared" si="13"/>
        <v>1</v>
      </c>
      <c r="U9" s="7">
        <f t="shared" si="2"/>
        <v>100</v>
      </c>
      <c r="V9" s="7">
        <f t="shared" si="3"/>
        <v>72.3</v>
      </c>
      <c r="W9" s="7"/>
      <c r="X9">
        <f t="shared" si="4"/>
        <v>7</v>
      </c>
      <c r="Y9" s="2" t="str">
        <f t="shared" si="5"/>
        <v>Good</v>
      </c>
      <c r="AA9" s="2" t="s">
        <v>150</v>
      </c>
      <c r="AB9" s="6">
        <v>7.54</v>
      </c>
      <c r="AC9" s="7">
        <v>72.3</v>
      </c>
      <c r="AD9">
        <v>7</v>
      </c>
    </row>
    <row r="10" spans="1:30">
      <c r="A10" s="2" t="s">
        <v>131</v>
      </c>
      <c r="B10" s="6">
        <v>4.07</v>
      </c>
      <c r="C10" s="7">
        <v>3.7</v>
      </c>
      <c r="D10" s="7">
        <f t="shared" si="6"/>
        <v>74</v>
      </c>
      <c r="E10" s="1">
        <v>33242</v>
      </c>
      <c r="F10" s="7">
        <f t="shared" si="7"/>
        <v>4.4657718643744468</v>
      </c>
      <c r="G10" s="1">
        <v>1000000</v>
      </c>
      <c r="H10" s="10">
        <f t="shared" si="8"/>
        <v>10</v>
      </c>
      <c r="I10" s="7">
        <f t="shared" si="0"/>
        <v>40.619999999999997</v>
      </c>
      <c r="J10" s="6">
        <v>6.98</v>
      </c>
      <c r="K10" s="7">
        <f t="shared" si="9"/>
        <v>100</v>
      </c>
      <c r="L10" s="6">
        <v>6</v>
      </c>
      <c r="M10" s="7">
        <f t="shared" si="10"/>
        <v>100</v>
      </c>
      <c r="N10" s="11">
        <v>1500</v>
      </c>
      <c r="O10" s="7">
        <f t="shared" si="11"/>
        <v>0</v>
      </c>
      <c r="P10" s="7">
        <f t="shared" si="1"/>
        <v>66.7</v>
      </c>
      <c r="Q10" t="s">
        <v>116</v>
      </c>
      <c r="R10" s="7">
        <f t="shared" si="12"/>
        <v>1</v>
      </c>
      <c r="S10" t="s">
        <v>116</v>
      </c>
      <c r="T10" s="7">
        <f t="shared" si="13"/>
        <v>1</v>
      </c>
      <c r="U10" s="7">
        <f t="shared" si="2"/>
        <v>100</v>
      </c>
      <c r="V10" s="7">
        <f t="shared" si="3"/>
        <v>66.3</v>
      </c>
      <c r="W10" s="7"/>
      <c r="X10">
        <f t="shared" si="4"/>
        <v>16</v>
      </c>
      <c r="Y10" s="2" t="str">
        <f t="shared" si="5"/>
        <v>Average</v>
      </c>
      <c r="AA10" s="2" t="s">
        <v>131</v>
      </c>
      <c r="AB10" s="6">
        <v>4.07</v>
      </c>
      <c r="AC10" s="7">
        <v>66.3</v>
      </c>
      <c r="AD10">
        <v>16</v>
      </c>
    </row>
    <row r="11" spans="1:30">
      <c r="A11" s="2" t="s">
        <v>132</v>
      </c>
      <c r="B11" s="6">
        <v>5.23</v>
      </c>
      <c r="C11" s="7">
        <v>4.2</v>
      </c>
      <c r="D11" s="7">
        <f t="shared" si="6"/>
        <v>84.000000000000014</v>
      </c>
      <c r="E11" s="1">
        <v>49506</v>
      </c>
      <c r="F11" s="7">
        <f t="shared" si="7"/>
        <v>6.6506979699693565</v>
      </c>
      <c r="G11" s="1">
        <v>1000000</v>
      </c>
      <c r="H11" s="10">
        <f t="shared" si="8"/>
        <v>10</v>
      </c>
      <c r="I11" s="7">
        <f t="shared" si="0"/>
        <v>46.16</v>
      </c>
      <c r="J11" s="6">
        <v>6.98</v>
      </c>
      <c r="K11" s="7">
        <f t="shared" si="9"/>
        <v>100</v>
      </c>
      <c r="L11" s="6">
        <v>6</v>
      </c>
      <c r="M11" s="7">
        <f t="shared" si="10"/>
        <v>100</v>
      </c>
      <c r="N11" s="11">
        <v>1500</v>
      </c>
      <c r="O11" s="7">
        <f t="shared" si="11"/>
        <v>0</v>
      </c>
      <c r="P11" s="7">
        <f t="shared" si="1"/>
        <v>66.7</v>
      </c>
      <c r="Q11" t="s">
        <v>116</v>
      </c>
      <c r="R11" s="7">
        <f t="shared" si="12"/>
        <v>1</v>
      </c>
      <c r="S11" t="s">
        <v>116</v>
      </c>
      <c r="T11" s="7">
        <f t="shared" si="13"/>
        <v>1</v>
      </c>
      <c r="U11" s="7">
        <f t="shared" si="2"/>
        <v>100</v>
      </c>
      <c r="V11" s="7">
        <f t="shared" si="3"/>
        <v>68.5</v>
      </c>
      <c r="W11" s="7"/>
      <c r="X11">
        <f t="shared" si="4"/>
        <v>10</v>
      </c>
      <c r="Y11" s="2" t="str">
        <f t="shared" si="5"/>
        <v>Average</v>
      </c>
      <c r="AA11" s="2" t="s">
        <v>132</v>
      </c>
      <c r="AB11" s="6">
        <v>5.23</v>
      </c>
      <c r="AC11" s="7">
        <v>68.5</v>
      </c>
      <c r="AD11">
        <v>10</v>
      </c>
    </row>
    <row r="12" spans="1:30">
      <c r="A12" s="2" t="s">
        <v>133</v>
      </c>
      <c r="B12" s="6">
        <v>49.66</v>
      </c>
      <c r="C12" s="7">
        <v>3.4</v>
      </c>
      <c r="D12" s="7">
        <f t="shared" si="6"/>
        <v>68</v>
      </c>
      <c r="E12" s="1">
        <v>47700</v>
      </c>
      <c r="F12" s="7">
        <f t="shared" si="7"/>
        <v>6.4080776707376534</v>
      </c>
      <c r="G12" s="1">
        <v>5000000</v>
      </c>
      <c r="H12" s="10">
        <f t="shared" si="8"/>
        <v>50</v>
      </c>
      <c r="I12" s="7">
        <f t="shared" si="0"/>
        <v>48.1</v>
      </c>
      <c r="J12" s="6">
        <v>6.98</v>
      </c>
      <c r="K12" s="7">
        <f t="shared" si="9"/>
        <v>100</v>
      </c>
      <c r="L12" s="6">
        <v>6</v>
      </c>
      <c r="M12" s="7">
        <f t="shared" si="10"/>
        <v>100</v>
      </c>
      <c r="N12" s="11">
        <v>1500</v>
      </c>
      <c r="O12" s="7">
        <f t="shared" si="11"/>
        <v>0</v>
      </c>
      <c r="P12" s="7">
        <f t="shared" si="1"/>
        <v>66.7</v>
      </c>
      <c r="Q12" t="s">
        <v>116</v>
      </c>
      <c r="R12" s="7">
        <f t="shared" si="12"/>
        <v>1</v>
      </c>
      <c r="S12" t="s">
        <v>116</v>
      </c>
      <c r="T12" s="7">
        <f t="shared" si="13"/>
        <v>1</v>
      </c>
      <c r="U12" s="7">
        <f t="shared" si="2"/>
        <v>100</v>
      </c>
      <c r="V12" s="7">
        <f t="shared" si="3"/>
        <v>69.3</v>
      </c>
      <c r="W12" s="7"/>
      <c r="X12">
        <f t="shared" si="4"/>
        <v>9</v>
      </c>
      <c r="Y12" s="2" t="str">
        <f t="shared" si="5"/>
        <v>Average</v>
      </c>
      <c r="AA12" s="2" t="s">
        <v>133</v>
      </c>
      <c r="AB12" s="6">
        <v>49.66</v>
      </c>
      <c r="AC12" s="7">
        <v>69.3</v>
      </c>
      <c r="AD12">
        <v>9</v>
      </c>
    </row>
    <row r="13" spans="1:30">
      <c r="A13" s="2" t="s">
        <v>134</v>
      </c>
      <c r="B13" s="6">
        <v>1.85</v>
      </c>
      <c r="C13" s="7">
        <v>4</v>
      </c>
      <c r="D13" s="7">
        <f t="shared" si="6"/>
        <v>80</v>
      </c>
      <c r="E13" s="1">
        <v>29000</v>
      </c>
      <c r="F13" s="7">
        <f t="shared" si="7"/>
        <v>3.8958962778069592</v>
      </c>
      <c r="G13" s="1">
        <v>1000000</v>
      </c>
      <c r="H13" s="10">
        <f t="shared" si="8"/>
        <v>10</v>
      </c>
      <c r="I13" s="7">
        <f t="shared" si="0"/>
        <v>43.47</v>
      </c>
      <c r="J13" s="6">
        <v>6.98</v>
      </c>
      <c r="K13" s="7">
        <f t="shared" si="9"/>
        <v>100</v>
      </c>
      <c r="L13" s="6">
        <v>6</v>
      </c>
      <c r="M13" s="7">
        <f t="shared" si="10"/>
        <v>100</v>
      </c>
      <c r="N13" s="11">
        <v>1500</v>
      </c>
      <c r="O13" s="7">
        <f t="shared" si="11"/>
        <v>0</v>
      </c>
      <c r="P13" s="7">
        <f t="shared" si="1"/>
        <v>66.7</v>
      </c>
      <c r="Q13" t="s">
        <v>116</v>
      </c>
      <c r="R13" s="7">
        <f t="shared" si="12"/>
        <v>1</v>
      </c>
      <c r="S13" t="s">
        <v>115</v>
      </c>
      <c r="T13" s="7">
        <f t="shared" si="13"/>
        <v>0</v>
      </c>
      <c r="U13" s="7">
        <f t="shared" si="2"/>
        <v>50</v>
      </c>
      <c r="V13" s="7">
        <f t="shared" si="3"/>
        <v>52.4</v>
      </c>
      <c r="W13" s="7"/>
      <c r="X13">
        <f t="shared" si="4"/>
        <v>18</v>
      </c>
      <c r="Y13" s="2" t="str">
        <f t="shared" si="5"/>
        <v>Average</v>
      </c>
      <c r="AA13" s="2" t="s">
        <v>134</v>
      </c>
      <c r="AB13" s="6">
        <v>1.85</v>
      </c>
      <c r="AC13" s="7">
        <v>52.4</v>
      </c>
      <c r="AD13">
        <v>18</v>
      </c>
    </row>
    <row r="14" spans="1:30">
      <c r="A14" s="2" t="s">
        <v>135</v>
      </c>
      <c r="B14" s="6">
        <v>4.2</v>
      </c>
      <c r="C14" s="7">
        <v>3.5</v>
      </c>
      <c r="D14" s="7">
        <f t="shared" si="6"/>
        <v>70</v>
      </c>
      <c r="E14" s="1">
        <v>32000</v>
      </c>
      <c r="F14" s="7">
        <f t="shared" si="7"/>
        <v>4.2989200306835418</v>
      </c>
      <c r="G14" s="1">
        <v>1000000</v>
      </c>
      <c r="H14" s="10">
        <f t="shared" si="8"/>
        <v>10</v>
      </c>
      <c r="I14" s="7">
        <f t="shared" si="0"/>
        <v>38.57</v>
      </c>
      <c r="J14" s="6">
        <v>6.98</v>
      </c>
      <c r="K14" s="7">
        <f t="shared" si="9"/>
        <v>100</v>
      </c>
      <c r="L14" s="6">
        <v>6</v>
      </c>
      <c r="M14" s="7">
        <f t="shared" si="10"/>
        <v>100</v>
      </c>
      <c r="N14" s="11">
        <v>1500</v>
      </c>
      <c r="O14" s="7">
        <f t="shared" si="11"/>
        <v>0</v>
      </c>
      <c r="P14" s="7">
        <f t="shared" si="1"/>
        <v>66.7</v>
      </c>
      <c r="Q14" t="s">
        <v>116</v>
      </c>
      <c r="R14" s="7">
        <f t="shared" si="12"/>
        <v>1</v>
      </c>
      <c r="S14" t="s">
        <v>116</v>
      </c>
      <c r="T14" s="7">
        <f t="shared" si="13"/>
        <v>1</v>
      </c>
      <c r="U14" s="7">
        <f t="shared" si="2"/>
        <v>100</v>
      </c>
      <c r="V14" s="7">
        <f t="shared" si="3"/>
        <v>65.400000000000006</v>
      </c>
      <c r="W14" s="7"/>
      <c r="X14">
        <f t="shared" si="4"/>
        <v>17</v>
      </c>
      <c r="Y14" s="2" t="str">
        <f t="shared" si="5"/>
        <v>Average</v>
      </c>
      <c r="AA14" s="2" t="s">
        <v>135</v>
      </c>
      <c r="AB14" s="6">
        <v>4.2</v>
      </c>
      <c r="AC14" s="7">
        <v>65.400000000000006</v>
      </c>
      <c r="AD14">
        <v>17</v>
      </c>
    </row>
    <row r="15" spans="1:30">
      <c r="A15" s="2" t="s">
        <v>136</v>
      </c>
      <c r="B15" s="6">
        <v>1.3</v>
      </c>
      <c r="C15" s="7">
        <v>3.4</v>
      </c>
      <c r="D15" s="7">
        <f t="shared" si="6"/>
        <v>68</v>
      </c>
      <c r="E15" s="1">
        <v>9900</v>
      </c>
      <c r="F15" s="7">
        <f t="shared" si="7"/>
        <v>1.3299783844927207</v>
      </c>
      <c r="G15" s="1">
        <v>1000000</v>
      </c>
      <c r="H15" s="10">
        <f t="shared" si="8"/>
        <v>10</v>
      </c>
      <c r="I15" s="7">
        <f t="shared" si="0"/>
        <v>36.83</v>
      </c>
      <c r="J15" s="6">
        <v>6.98</v>
      </c>
      <c r="K15" s="7">
        <f t="shared" si="9"/>
        <v>100</v>
      </c>
      <c r="L15" s="6">
        <v>6</v>
      </c>
      <c r="M15" s="7">
        <f t="shared" si="10"/>
        <v>100</v>
      </c>
      <c r="N15" s="11">
        <v>1500</v>
      </c>
      <c r="O15" s="7">
        <f t="shared" si="11"/>
        <v>0</v>
      </c>
      <c r="P15" s="7">
        <f t="shared" si="1"/>
        <v>66.7</v>
      </c>
      <c r="Q15" t="s">
        <v>116</v>
      </c>
      <c r="R15" s="7">
        <f t="shared" si="12"/>
        <v>1</v>
      </c>
      <c r="S15" t="s">
        <v>115</v>
      </c>
      <c r="T15" s="7">
        <f t="shared" si="13"/>
        <v>0</v>
      </c>
      <c r="U15" s="7">
        <f t="shared" si="2"/>
        <v>50</v>
      </c>
      <c r="V15" s="7">
        <f t="shared" si="3"/>
        <v>49.7</v>
      </c>
      <c r="W15" s="7"/>
      <c r="X15">
        <f t="shared" si="4"/>
        <v>20</v>
      </c>
      <c r="Y15" s="2" t="str">
        <f t="shared" si="5"/>
        <v>Needs Improvement</v>
      </c>
      <c r="AA15" s="2" t="s">
        <v>136</v>
      </c>
      <c r="AB15" s="6">
        <v>1.3</v>
      </c>
      <c r="AC15" s="7">
        <v>49.7</v>
      </c>
      <c r="AD15">
        <v>20</v>
      </c>
    </row>
    <row r="16" spans="1:30">
      <c r="A16" s="2" t="s">
        <v>137</v>
      </c>
      <c r="B16" s="6">
        <v>1.4</v>
      </c>
      <c r="C16" s="7">
        <v>4.0999999999999996</v>
      </c>
      <c r="D16" s="7">
        <f t="shared" si="6"/>
        <v>82</v>
      </c>
      <c r="E16" s="1">
        <v>150000</v>
      </c>
      <c r="F16" s="7">
        <f t="shared" si="7"/>
        <v>20.1511876438291</v>
      </c>
      <c r="G16" s="1">
        <v>5000000</v>
      </c>
      <c r="H16" s="10">
        <f t="shared" si="8"/>
        <v>50</v>
      </c>
      <c r="I16" s="7">
        <f t="shared" si="0"/>
        <v>58.54</v>
      </c>
      <c r="J16" s="6">
        <v>6.98</v>
      </c>
      <c r="K16" s="7">
        <f t="shared" si="9"/>
        <v>100</v>
      </c>
      <c r="L16" s="6">
        <v>6</v>
      </c>
      <c r="M16" s="7">
        <f t="shared" si="10"/>
        <v>100</v>
      </c>
      <c r="N16" s="11">
        <v>1500</v>
      </c>
      <c r="O16" s="7">
        <f t="shared" si="11"/>
        <v>0</v>
      </c>
      <c r="P16" s="7">
        <f t="shared" si="1"/>
        <v>66.7</v>
      </c>
      <c r="Q16" t="s">
        <v>116</v>
      </c>
      <c r="R16" s="7">
        <f t="shared" si="12"/>
        <v>1</v>
      </c>
      <c r="S16" t="s">
        <v>116</v>
      </c>
      <c r="T16" s="7">
        <f t="shared" si="13"/>
        <v>1</v>
      </c>
      <c r="U16" s="7">
        <f t="shared" si="2"/>
        <v>100</v>
      </c>
      <c r="V16" s="7">
        <f t="shared" si="3"/>
        <v>73.400000000000006</v>
      </c>
      <c r="W16" s="7"/>
      <c r="X16">
        <f t="shared" si="4"/>
        <v>6</v>
      </c>
      <c r="Y16" s="2" t="str">
        <f t="shared" si="5"/>
        <v>Good</v>
      </c>
      <c r="AA16" s="2" t="s">
        <v>137</v>
      </c>
      <c r="AB16" s="6">
        <v>1.4</v>
      </c>
      <c r="AC16" s="7">
        <v>73.400000000000006</v>
      </c>
      <c r="AD16">
        <v>6</v>
      </c>
    </row>
    <row r="17" spans="1:30">
      <c r="A17" s="2" t="s">
        <v>138</v>
      </c>
      <c r="B17" s="6">
        <v>1.1499999999999999</v>
      </c>
      <c r="C17" s="7">
        <v>4.4000000000000004</v>
      </c>
      <c r="D17" s="7">
        <f t="shared" si="6"/>
        <v>88.000000000000014</v>
      </c>
      <c r="E17" s="1">
        <v>12000</v>
      </c>
      <c r="F17" s="7">
        <f t="shared" si="7"/>
        <v>1.6120950115063279</v>
      </c>
      <c r="G17" s="1">
        <v>500000</v>
      </c>
      <c r="H17" s="10">
        <f t="shared" si="8"/>
        <v>5</v>
      </c>
      <c r="I17" s="7">
        <f t="shared" si="0"/>
        <v>45.65</v>
      </c>
      <c r="J17" s="6">
        <v>6.98</v>
      </c>
      <c r="K17" s="7">
        <f t="shared" si="9"/>
        <v>100</v>
      </c>
      <c r="L17" s="6">
        <v>6</v>
      </c>
      <c r="M17" s="7">
        <f t="shared" si="10"/>
        <v>100</v>
      </c>
      <c r="N17" s="11">
        <v>1500</v>
      </c>
      <c r="O17" s="7">
        <f t="shared" si="11"/>
        <v>0</v>
      </c>
      <c r="P17" s="7">
        <f t="shared" si="1"/>
        <v>66.7</v>
      </c>
      <c r="Q17" t="s">
        <v>116</v>
      </c>
      <c r="R17" s="7">
        <f t="shared" si="12"/>
        <v>1</v>
      </c>
      <c r="S17" t="s">
        <v>116</v>
      </c>
      <c r="T17" s="7">
        <f t="shared" si="13"/>
        <v>1</v>
      </c>
      <c r="U17" s="7">
        <f t="shared" si="2"/>
        <v>100</v>
      </c>
      <c r="V17" s="7">
        <f t="shared" si="3"/>
        <v>68.3</v>
      </c>
      <c r="W17" s="7"/>
      <c r="X17">
        <f t="shared" si="4"/>
        <v>11</v>
      </c>
      <c r="Y17" s="2" t="str">
        <f t="shared" si="5"/>
        <v>Average</v>
      </c>
      <c r="AA17" s="2" t="s">
        <v>138</v>
      </c>
      <c r="AB17" s="6">
        <v>1.1499999999999999</v>
      </c>
      <c r="AC17" s="7">
        <v>68.3</v>
      </c>
      <c r="AD17">
        <v>11</v>
      </c>
    </row>
    <row r="18" spans="1:30">
      <c r="A18" s="2" t="s">
        <v>139</v>
      </c>
      <c r="B18" s="6">
        <v>5.32</v>
      </c>
      <c r="C18" s="7">
        <v>4.0999999999999996</v>
      </c>
      <c r="D18" s="7">
        <f t="shared" si="6"/>
        <v>82</v>
      </c>
      <c r="E18" s="1">
        <v>9000</v>
      </c>
      <c r="F18" s="7">
        <f t="shared" si="7"/>
        <v>1.2090712586297461</v>
      </c>
      <c r="G18" s="1">
        <v>500000</v>
      </c>
      <c r="H18" s="10">
        <f t="shared" si="8"/>
        <v>5</v>
      </c>
      <c r="I18" s="7">
        <f t="shared" si="0"/>
        <v>42.55</v>
      </c>
      <c r="J18" s="6">
        <v>6.98</v>
      </c>
      <c r="K18" s="7">
        <f t="shared" si="9"/>
        <v>100</v>
      </c>
      <c r="L18" s="6">
        <v>6</v>
      </c>
      <c r="M18" s="7">
        <f t="shared" si="10"/>
        <v>100</v>
      </c>
      <c r="N18" s="11">
        <v>1500</v>
      </c>
      <c r="O18" s="7">
        <f t="shared" si="11"/>
        <v>0</v>
      </c>
      <c r="P18" s="7">
        <f t="shared" si="1"/>
        <v>66.7</v>
      </c>
      <c r="Q18" t="s">
        <v>116</v>
      </c>
      <c r="R18" s="7">
        <f t="shared" si="12"/>
        <v>1</v>
      </c>
      <c r="S18" t="s">
        <v>115</v>
      </c>
      <c r="T18" s="7">
        <f t="shared" si="13"/>
        <v>0</v>
      </c>
      <c r="U18" s="7">
        <f t="shared" si="2"/>
        <v>50</v>
      </c>
      <c r="V18" s="7">
        <f t="shared" si="3"/>
        <v>52</v>
      </c>
      <c r="W18" s="7"/>
      <c r="X18">
        <f t="shared" si="4"/>
        <v>19</v>
      </c>
      <c r="Y18" s="2" t="str">
        <f t="shared" si="5"/>
        <v>Average</v>
      </c>
      <c r="AA18" s="2" t="s">
        <v>139</v>
      </c>
      <c r="AB18" s="6">
        <v>5.32</v>
      </c>
      <c r="AC18" s="7">
        <v>52</v>
      </c>
      <c r="AD18">
        <v>19</v>
      </c>
    </row>
    <row r="19" spans="1:30">
      <c r="A19" s="2" t="s">
        <v>140</v>
      </c>
      <c r="B19" s="6">
        <v>1.7</v>
      </c>
      <c r="C19" s="7">
        <v>4.5</v>
      </c>
      <c r="D19" s="7">
        <f t="shared" si="6"/>
        <v>90</v>
      </c>
      <c r="E19" s="1">
        <v>3100</v>
      </c>
      <c r="F19" s="7">
        <f t="shared" si="7"/>
        <v>0.41645787797246808</v>
      </c>
      <c r="G19" s="1">
        <v>100000</v>
      </c>
      <c r="H19" s="10">
        <f t="shared" si="8"/>
        <v>1</v>
      </c>
      <c r="I19" s="7">
        <f t="shared" si="0"/>
        <v>45.35</v>
      </c>
      <c r="J19" s="6">
        <v>6.98</v>
      </c>
      <c r="K19" s="7">
        <f t="shared" si="9"/>
        <v>100</v>
      </c>
      <c r="L19" s="6">
        <v>6</v>
      </c>
      <c r="M19" s="7">
        <f t="shared" si="10"/>
        <v>100</v>
      </c>
      <c r="N19" s="11">
        <v>1500</v>
      </c>
      <c r="O19" s="7">
        <f t="shared" si="11"/>
        <v>0</v>
      </c>
      <c r="P19" s="7">
        <f t="shared" si="1"/>
        <v>66.7</v>
      </c>
      <c r="Q19" t="s">
        <v>116</v>
      </c>
      <c r="R19" s="7">
        <f t="shared" si="12"/>
        <v>1</v>
      </c>
      <c r="S19" t="s">
        <v>116</v>
      </c>
      <c r="T19" s="7">
        <f t="shared" si="13"/>
        <v>1</v>
      </c>
      <c r="U19" s="7">
        <f t="shared" si="2"/>
        <v>100</v>
      </c>
      <c r="V19" s="7">
        <f t="shared" si="3"/>
        <v>68.2</v>
      </c>
      <c r="W19" s="7"/>
      <c r="X19">
        <f t="shared" si="4"/>
        <v>12</v>
      </c>
      <c r="Y19" s="2" t="str">
        <f t="shared" si="5"/>
        <v>Average</v>
      </c>
      <c r="AA19" s="2" t="s">
        <v>140</v>
      </c>
      <c r="AB19" s="6">
        <v>1.7</v>
      </c>
      <c r="AC19" s="7">
        <v>68.2</v>
      </c>
      <c r="AD19">
        <v>12</v>
      </c>
    </row>
    <row r="20" spans="1:30">
      <c r="A20" s="2" t="s">
        <v>141</v>
      </c>
      <c r="B20" s="6">
        <v>2.58</v>
      </c>
      <c r="C20" s="7">
        <v>4.4000000000000004</v>
      </c>
      <c r="D20" s="7">
        <f t="shared" si="6"/>
        <v>88.000000000000014</v>
      </c>
      <c r="E20" s="1">
        <v>4500</v>
      </c>
      <c r="F20" s="7">
        <f t="shared" si="7"/>
        <v>0.60453562931487304</v>
      </c>
      <c r="G20" s="1">
        <v>100000</v>
      </c>
      <c r="H20" s="10">
        <f t="shared" si="8"/>
        <v>1</v>
      </c>
      <c r="I20" s="7">
        <f t="shared" si="0"/>
        <v>44.4</v>
      </c>
      <c r="J20" s="6">
        <v>6.98</v>
      </c>
      <c r="K20" s="7">
        <f t="shared" si="9"/>
        <v>100</v>
      </c>
      <c r="L20" s="6">
        <v>6</v>
      </c>
      <c r="M20" s="7">
        <f t="shared" si="10"/>
        <v>100</v>
      </c>
      <c r="N20" s="11">
        <v>1500</v>
      </c>
      <c r="O20" s="7">
        <f t="shared" si="11"/>
        <v>0</v>
      </c>
      <c r="P20" s="7">
        <f t="shared" si="1"/>
        <v>66.7</v>
      </c>
      <c r="Q20" t="s">
        <v>116</v>
      </c>
      <c r="R20" s="7">
        <f t="shared" si="12"/>
        <v>1</v>
      </c>
      <c r="S20" t="s">
        <v>116</v>
      </c>
      <c r="T20" s="7">
        <f t="shared" si="13"/>
        <v>1</v>
      </c>
      <c r="U20" s="7">
        <f t="shared" si="2"/>
        <v>100</v>
      </c>
      <c r="V20" s="7">
        <f t="shared" si="3"/>
        <v>67.8</v>
      </c>
      <c r="W20" s="7"/>
      <c r="X20">
        <f t="shared" si="4"/>
        <v>13</v>
      </c>
      <c r="Y20" s="2" t="str">
        <f t="shared" si="5"/>
        <v>Average</v>
      </c>
      <c r="AA20" s="2" t="s">
        <v>141</v>
      </c>
      <c r="AB20" s="6">
        <v>2.58</v>
      </c>
      <c r="AC20" s="7">
        <v>67.8</v>
      </c>
      <c r="AD20">
        <v>13</v>
      </c>
    </row>
    <row r="21" spans="1:30">
      <c r="A21" s="2" t="s">
        <v>142</v>
      </c>
      <c r="B21" s="6">
        <v>1.34</v>
      </c>
      <c r="C21" s="7">
        <v>4.2</v>
      </c>
      <c r="D21" s="7">
        <f t="shared" si="6"/>
        <v>84.000000000000014</v>
      </c>
      <c r="E21" s="1">
        <v>3400</v>
      </c>
      <c r="F21" s="7">
        <f t="shared" si="7"/>
        <v>0.45676025326012631</v>
      </c>
      <c r="G21" s="1">
        <v>100000</v>
      </c>
      <c r="H21" s="10">
        <f t="shared" si="8"/>
        <v>1</v>
      </c>
      <c r="I21" s="7">
        <f t="shared" si="0"/>
        <v>42.36</v>
      </c>
      <c r="J21" s="6">
        <v>6.98</v>
      </c>
      <c r="K21" s="7">
        <f t="shared" si="9"/>
        <v>100</v>
      </c>
      <c r="L21" s="6">
        <v>6</v>
      </c>
      <c r="M21" s="7">
        <f t="shared" si="10"/>
        <v>100</v>
      </c>
      <c r="N21" s="11">
        <v>1500</v>
      </c>
      <c r="O21" s="7">
        <f t="shared" si="11"/>
        <v>0</v>
      </c>
      <c r="P21" s="7">
        <f t="shared" si="1"/>
        <v>66.7</v>
      </c>
      <c r="Q21" t="s">
        <v>116</v>
      </c>
      <c r="R21" s="7">
        <f t="shared" si="12"/>
        <v>1</v>
      </c>
      <c r="S21" t="s">
        <v>116</v>
      </c>
      <c r="T21" s="7">
        <f t="shared" si="13"/>
        <v>1</v>
      </c>
      <c r="U21" s="7">
        <f t="shared" si="2"/>
        <v>100</v>
      </c>
      <c r="V21" s="7">
        <f t="shared" si="3"/>
        <v>67</v>
      </c>
      <c r="W21" s="7"/>
      <c r="X21">
        <f t="shared" si="4"/>
        <v>14</v>
      </c>
      <c r="Y21" s="2" t="str">
        <f t="shared" si="5"/>
        <v>Average</v>
      </c>
      <c r="AA21" s="2" t="s">
        <v>142</v>
      </c>
      <c r="AB21" s="6">
        <v>1.34</v>
      </c>
      <c r="AC21" s="7">
        <v>67</v>
      </c>
      <c r="AD21">
        <v>14</v>
      </c>
    </row>
    <row r="22" spans="1:30">
      <c r="I22" s="9"/>
      <c r="K22" s="7"/>
    </row>
    <row r="23" spans="1:30">
      <c r="E23" s="1"/>
      <c r="K23" s="7"/>
    </row>
    <row r="24" spans="1:30">
      <c r="E24" s="1"/>
    </row>
  </sheetData>
  <pageMargins left="0.7" right="0.7" top="0.75" bottom="0.75" header="0.3" footer="0.3"/>
  <pageSetup orientation="portrait" r:id="rId1"/>
  <ignoredErrors>
    <ignoredError sqref="H2 R2" calculatedColumn="1"/>
  </ignoredErrors>
  <tableParts count="4"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151"/>
  <sheetViews>
    <sheetView topLeftCell="A61" workbookViewId="0">
      <selection activeCell="D70" sqref="D70"/>
    </sheetView>
  </sheetViews>
  <sheetFormatPr defaultRowHeight="15"/>
  <cols>
    <col min="1" max="1" width="34.42578125" bestFit="1" customWidth="1"/>
    <col min="2" max="2" width="35.7109375" bestFit="1" customWidth="1"/>
    <col min="3" max="3" width="4.5703125" bestFit="1" customWidth="1"/>
    <col min="4" max="4" width="38.85546875" customWidth="1"/>
    <col min="5" max="5" width="16.7109375" customWidth="1"/>
    <col min="6" max="23" width="16.28515625" customWidth="1"/>
    <col min="24" max="24" width="11.28515625" customWidth="1"/>
    <col min="25" max="25" width="7.85546875" customWidth="1"/>
    <col min="26" max="26" width="21.42578125" bestFit="1" customWidth="1"/>
    <col min="27" max="27" width="7.85546875" customWidth="1"/>
    <col min="28" max="28" width="13.85546875" bestFit="1" customWidth="1"/>
    <col min="29" max="29" width="7.85546875" customWidth="1"/>
    <col min="30" max="30" width="17" bestFit="1" customWidth="1"/>
    <col min="31" max="31" width="7.85546875" customWidth="1"/>
    <col min="32" max="32" width="14" bestFit="1" customWidth="1"/>
    <col min="33" max="33" width="7.85546875" customWidth="1"/>
    <col min="34" max="34" width="25.140625" bestFit="1" customWidth="1"/>
    <col min="35" max="35" width="7.85546875" customWidth="1"/>
    <col min="36" max="36" width="12.7109375" bestFit="1" customWidth="1"/>
    <col min="37" max="37" width="7.85546875" customWidth="1"/>
    <col min="38" max="38" width="21.85546875" bestFit="1" customWidth="1"/>
    <col min="39" max="39" width="7.85546875" customWidth="1"/>
    <col min="40" max="40" width="27.28515625" bestFit="1" customWidth="1"/>
    <col min="41" max="41" width="7.85546875" customWidth="1"/>
    <col min="42" max="42" width="27.7109375" bestFit="1" customWidth="1"/>
    <col min="43" max="43" width="7.85546875" customWidth="1"/>
    <col min="44" max="44" width="11.28515625" bestFit="1" customWidth="1"/>
  </cols>
  <sheetData>
    <row r="1" spans="1:5">
      <c r="A1" s="12" t="s">
        <v>175</v>
      </c>
      <c r="B1" t="s">
        <v>184</v>
      </c>
      <c r="D1" s="12" t="s">
        <v>175</v>
      </c>
      <c r="E1" t="s">
        <v>177</v>
      </c>
    </row>
    <row r="2" spans="1:5">
      <c r="A2" s="13" t="s">
        <v>128</v>
      </c>
      <c r="B2" s="14">
        <v>88.8</v>
      </c>
      <c r="D2" s="13" t="s">
        <v>128</v>
      </c>
      <c r="E2" s="14">
        <v>97</v>
      </c>
    </row>
    <row r="3" spans="1:5">
      <c r="A3" s="13" t="s">
        <v>148</v>
      </c>
      <c r="B3" s="14">
        <v>81.3</v>
      </c>
      <c r="D3" s="13" t="s">
        <v>151</v>
      </c>
      <c r="E3" s="14">
        <v>85.97</v>
      </c>
    </row>
    <row r="4" spans="1:5">
      <c r="A4" s="13" t="s">
        <v>151</v>
      </c>
      <c r="B4" s="14">
        <v>77.900000000000006</v>
      </c>
      <c r="D4" s="13" t="s">
        <v>148</v>
      </c>
      <c r="E4" s="14">
        <v>78.33</v>
      </c>
    </row>
    <row r="5" spans="1:5">
      <c r="A5" s="13" t="s">
        <v>147</v>
      </c>
      <c r="B5" s="14">
        <v>76.8</v>
      </c>
      <c r="D5" s="13" t="s">
        <v>147</v>
      </c>
      <c r="E5" s="14">
        <v>67.03</v>
      </c>
    </row>
    <row r="6" spans="1:5">
      <c r="A6" s="13" t="s">
        <v>149</v>
      </c>
      <c r="B6" s="14">
        <v>75.5</v>
      </c>
      <c r="D6" s="13" t="s">
        <v>129</v>
      </c>
      <c r="E6" s="14">
        <v>64.72</v>
      </c>
    </row>
    <row r="7" spans="1:5">
      <c r="A7" s="13" t="s">
        <v>137</v>
      </c>
      <c r="B7" s="14">
        <v>73.400000000000006</v>
      </c>
      <c r="D7" s="13" t="s">
        <v>149</v>
      </c>
      <c r="E7" s="14">
        <v>63.77</v>
      </c>
    </row>
    <row r="8" spans="1:5">
      <c r="A8" s="13" t="s">
        <v>150</v>
      </c>
      <c r="B8" s="14">
        <v>72.3</v>
      </c>
      <c r="D8" s="13" t="s">
        <v>137</v>
      </c>
      <c r="E8" s="14">
        <v>58.54</v>
      </c>
    </row>
    <row r="9" spans="1:5">
      <c r="A9" s="13" t="s">
        <v>129</v>
      </c>
      <c r="B9" s="14">
        <v>70.900000000000006</v>
      </c>
      <c r="D9" s="13" t="s">
        <v>150</v>
      </c>
      <c r="E9" s="14">
        <v>55.66</v>
      </c>
    </row>
    <row r="10" spans="1:5">
      <c r="A10" s="13" t="s">
        <v>133</v>
      </c>
      <c r="B10" s="14">
        <v>69.3</v>
      </c>
      <c r="D10" s="13" t="s">
        <v>133</v>
      </c>
      <c r="E10" s="14">
        <v>48.1</v>
      </c>
    </row>
    <row r="11" spans="1:5">
      <c r="A11" s="13" t="s">
        <v>132</v>
      </c>
      <c r="B11" s="14">
        <v>68.5</v>
      </c>
      <c r="D11" s="13" t="s">
        <v>132</v>
      </c>
      <c r="E11" s="14">
        <v>46.16</v>
      </c>
    </row>
    <row r="12" spans="1:5">
      <c r="A12" s="13" t="s">
        <v>176</v>
      </c>
      <c r="B12" s="14">
        <v>754.69999999999993</v>
      </c>
      <c r="D12" s="13" t="s">
        <v>176</v>
      </c>
      <c r="E12" s="14">
        <v>665.27999999999986</v>
      </c>
    </row>
    <row r="24" spans="1:5">
      <c r="A24" s="12" t="s">
        <v>175</v>
      </c>
      <c r="B24" t="s">
        <v>178</v>
      </c>
      <c r="D24" s="12" t="s">
        <v>175</v>
      </c>
      <c r="E24" t="s">
        <v>179</v>
      </c>
    </row>
    <row r="25" spans="1:5">
      <c r="A25" s="13" t="s">
        <v>136</v>
      </c>
      <c r="B25" s="14">
        <v>66.7</v>
      </c>
      <c r="D25" s="13" t="s">
        <v>128</v>
      </c>
      <c r="E25" s="14">
        <v>4.7</v>
      </c>
    </row>
    <row r="26" spans="1:5">
      <c r="A26" s="13" t="s">
        <v>148</v>
      </c>
      <c r="B26" s="14">
        <v>66.7</v>
      </c>
      <c r="D26" s="13" t="s">
        <v>149</v>
      </c>
      <c r="E26" s="14">
        <v>4.5999999999999996</v>
      </c>
    </row>
    <row r="27" spans="1:5">
      <c r="A27" s="13" t="s">
        <v>128</v>
      </c>
      <c r="B27" s="14">
        <v>66.7</v>
      </c>
      <c r="D27" s="13" t="s">
        <v>151</v>
      </c>
      <c r="E27" s="14">
        <v>4.5999999999999996</v>
      </c>
    </row>
    <row r="28" spans="1:5">
      <c r="A28" s="13" t="s">
        <v>141</v>
      </c>
      <c r="B28" s="14">
        <v>66.7</v>
      </c>
      <c r="D28" s="13" t="s">
        <v>140</v>
      </c>
      <c r="E28" s="14">
        <v>4.5</v>
      </c>
    </row>
    <row r="29" spans="1:5">
      <c r="A29" s="13" t="s">
        <v>131</v>
      </c>
      <c r="B29" s="14">
        <v>66.7</v>
      </c>
      <c r="D29" s="13" t="s">
        <v>141</v>
      </c>
      <c r="E29" s="14">
        <v>4.4000000000000004</v>
      </c>
    </row>
    <row r="30" spans="1:5">
      <c r="A30" s="13" t="s">
        <v>133</v>
      </c>
      <c r="B30" s="14">
        <v>66.7</v>
      </c>
      <c r="D30" s="13" t="s">
        <v>138</v>
      </c>
      <c r="E30" s="14">
        <v>4.4000000000000004</v>
      </c>
    </row>
    <row r="31" spans="1:5">
      <c r="A31" s="13" t="s">
        <v>142</v>
      </c>
      <c r="B31" s="14">
        <v>66.7</v>
      </c>
      <c r="D31" s="13" t="s">
        <v>148</v>
      </c>
      <c r="E31" s="14">
        <v>4.4000000000000004</v>
      </c>
    </row>
    <row r="32" spans="1:5">
      <c r="A32" s="13" t="s">
        <v>149</v>
      </c>
      <c r="B32" s="14">
        <v>66.7</v>
      </c>
      <c r="D32" s="13" t="s">
        <v>142</v>
      </c>
      <c r="E32" s="14">
        <v>4.2</v>
      </c>
    </row>
    <row r="33" spans="1:5">
      <c r="A33" s="13" t="s">
        <v>135</v>
      </c>
      <c r="B33" s="14">
        <v>66.7</v>
      </c>
      <c r="D33" s="13" t="s">
        <v>132</v>
      </c>
      <c r="E33" s="14">
        <v>4.2</v>
      </c>
    </row>
    <row r="34" spans="1:5">
      <c r="A34" s="13" t="s">
        <v>151</v>
      </c>
      <c r="B34" s="14">
        <v>95</v>
      </c>
      <c r="D34" s="13" t="s">
        <v>150</v>
      </c>
      <c r="E34" s="14">
        <v>4.2</v>
      </c>
    </row>
    <row r="35" spans="1:5">
      <c r="A35" s="13" t="s">
        <v>129</v>
      </c>
      <c r="B35" s="14">
        <v>100</v>
      </c>
      <c r="D35" s="13" t="s">
        <v>137</v>
      </c>
      <c r="E35" s="14">
        <v>4.0999999999999996</v>
      </c>
    </row>
    <row r="36" spans="1:5">
      <c r="A36" s="13" t="s">
        <v>176</v>
      </c>
      <c r="B36" s="14">
        <v>795.30000000000007</v>
      </c>
      <c r="D36" s="13" t="s">
        <v>139</v>
      </c>
      <c r="E36" s="14">
        <v>4.0999999999999996</v>
      </c>
    </row>
    <row r="37" spans="1:5">
      <c r="D37" s="13" t="s">
        <v>134</v>
      </c>
      <c r="E37" s="14">
        <v>4</v>
      </c>
    </row>
    <row r="38" spans="1:5">
      <c r="D38" s="13" t="s">
        <v>147</v>
      </c>
      <c r="E38" s="14">
        <v>3.9</v>
      </c>
    </row>
    <row r="39" spans="1:5">
      <c r="D39" s="13" t="s">
        <v>130</v>
      </c>
      <c r="E39" s="14">
        <v>3.8</v>
      </c>
    </row>
    <row r="40" spans="1:5">
      <c r="D40" s="13" t="s">
        <v>129</v>
      </c>
      <c r="E40" s="14">
        <v>3.8</v>
      </c>
    </row>
    <row r="41" spans="1:5">
      <c r="D41" s="13" t="s">
        <v>131</v>
      </c>
      <c r="E41" s="14">
        <v>3.7</v>
      </c>
    </row>
    <row r="42" spans="1:5">
      <c r="D42" s="13" t="s">
        <v>135</v>
      </c>
      <c r="E42" s="14">
        <v>3.5</v>
      </c>
    </row>
    <row r="43" spans="1:5">
      <c r="D43" s="13" t="s">
        <v>133</v>
      </c>
      <c r="E43" s="14">
        <v>3.4</v>
      </c>
    </row>
    <row r="44" spans="1:5">
      <c r="D44" s="13" t="s">
        <v>136</v>
      </c>
      <c r="E44" s="14">
        <v>3.4</v>
      </c>
    </row>
    <row r="45" spans="1:5">
      <c r="D45" s="13" t="s">
        <v>176</v>
      </c>
      <c r="E45" s="14">
        <v>81.900000000000006</v>
      </c>
    </row>
    <row r="47" spans="1:5">
      <c r="A47" s="12" t="s">
        <v>175</v>
      </c>
      <c r="B47" t="s">
        <v>180</v>
      </c>
      <c r="D47" s="12" t="s">
        <v>175</v>
      </c>
      <c r="E47" t="s">
        <v>181</v>
      </c>
    </row>
    <row r="48" spans="1:5">
      <c r="A48" s="13" t="s">
        <v>128</v>
      </c>
      <c r="B48" s="14">
        <v>744373</v>
      </c>
      <c r="D48" s="13" t="s">
        <v>128</v>
      </c>
      <c r="E48" s="14">
        <v>10000000</v>
      </c>
    </row>
    <row r="49" spans="1:5">
      <c r="A49" s="13" t="s">
        <v>151</v>
      </c>
      <c r="B49" s="14">
        <v>445871</v>
      </c>
      <c r="D49" s="13" t="s">
        <v>137</v>
      </c>
      <c r="E49" s="14">
        <v>5000000</v>
      </c>
    </row>
    <row r="50" spans="1:5">
      <c r="A50" s="13" t="s">
        <v>148</v>
      </c>
      <c r="B50" s="14">
        <v>277742</v>
      </c>
      <c r="D50" s="13" t="s">
        <v>133</v>
      </c>
      <c r="E50" s="14">
        <v>5000000</v>
      </c>
    </row>
    <row r="51" spans="1:5">
      <c r="A51" s="13" t="s">
        <v>149</v>
      </c>
      <c r="B51" s="14">
        <v>156923</v>
      </c>
      <c r="D51" s="13" t="s">
        <v>130</v>
      </c>
      <c r="E51" s="14">
        <v>1000000</v>
      </c>
    </row>
    <row r="52" spans="1:5">
      <c r="A52" s="13" t="s">
        <v>137</v>
      </c>
      <c r="B52" s="14">
        <v>150000</v>
      </c>
      <c r="D52" s="13" t="s">
        <v>147</v>
      </c>
      <c r="E52" s="14">
        <v>10000000</v>
      </c>
    </row>
    <row r="53" spans="1:5">
      <c r="A53" s="13" t="s">
        <v>147</v>
      </c>
      <c r="B53" s="14">
        <v>90238</v>
      </c>
      <c r="D53" s="13" t="s">
        <v>150</v>
      </c>
      <c r="E53" s="14">
        <v>5000000</v>
      </c>
    </row>
    <row r="54" spans="1:5">
      <c r="A54" s="13" t="s">
        <v>129</v>
      </c>
      <c r="B54" s="14">
        <v>51195</v>
      </c>
      <c r="D54" s="13" t="s">
        <v>141</v>
      </c>
      <c r="E54" s="14">
        <v>100000</v>
      </c>
    </row>
    <row r="55" spans="1:5">
      <c r="A55" s="13" t="s">
        <v>130</v>
      </c>
      <c r="B55" s="14">
        <v>51042</v>
      </c>
      <c r="D55" s="13" t="s">
        <v>149</v>
      </c>
      <c r="E55" s="14">
        <v>5000000</v>
      </c>
    </row>
    <row r="56" spans="1:5">
      <c r="A56" s="13" t="s">
        <v>132</v>
      </c>
      <c r="B56" s="14">
        <v>49506</v>
      </c>
      <c r="D56" s="13" t="s">
        <v>136</v>
      </c>
      <c r="E56" s="14">
        <v>1000000</v>
      </c>
    </row>
    <row r="57" spans="1:5">
      <c r="A57" s="13" t="s">
        <v>133</v>
      </c>
      <c r="B57" s="14">
        <v>47700</v>
      </c>
      <c r="D57" s="13" t="s">
        <v>134</v>
      </c>
      <c r="E57" s="14">
        <v>1000000</v>
      </c>
    </row>
    <row r="58" spans="1:5">
      <c r="A58" s="13" t="s">
        <v>150</v>
      </c>
      <c r="B58" s="14">
        <v>34676</v>
      </c>
      <c r="D58" s="13" t="s">
        <v>140</v>
      </c>
      <c r="E58" s="14">
        <v>100000</v>
      </c>
    </row>
    <row r="59" spans="1:5">
      <c r="A59" s="13" t="s">
        <v>131</v>
      </c>
      <c r="B59" s="14">
        <v>33242</v>
      </c>
      <c r="D59" s="13" t="s">
        <v>139</v>
      </c>
      <c r="E59" s="14">
        <v>500000</v>
      </c>
    </row>
    <row r="60" spans="1:5">
      <c r="A60" s="13" t="s">
        <v>135</v>
      </c>
      <c r="B60" s="14">
        <v>32000</v>
      </c>
      <c r="D60" s="13" t="s">
        <v>151</v>
      </c>
      <c r="E60" s="14">
        <v>10000000</v>
      </c>
    </row>
    <row r="61" spans="1:5">
      <c r="A61" s="13" t="s">
        <v>134</v>
      </c>
      <c r="B61" s="14">
        <v>29000</v>
      </c>
      <c r="D61" s="13" t="s">
        <v>138</v>
      </c>
      <c r="E61" s="14">
        <v>500000</v>
      </c>
    </row>
    <row r="62" spans="1:5">
      <c r="A62" s="13" t="s">
        <v>138</v>
      </c>
      <c r="B62" s="14">
        <v>12000</v>
      </c>
      <c r="D62" s="13" t="s">
        <v>131</v>
      </c>
      <c r="E62" s="14">
        <v>1000000</v>
      </c>
    </row>
    <row r="63" spans="1:5">
      <c r="A63" s="13" t="s">
        <v>136</v>
      </c>
      <c r="B63" s="14">
        <v>9900</v>
      </c>
      <c r="D63" s="13" t="s">
        <v>142</v>
      </c>
      <c r="E63" s="14">
        <v>100000</v>
      </c>
    </row>
    <row r="64" spans="1:5">
      <c r="A64" s="13" t="s">
        <v>139</v>
      </c>
      <c r="B64" s="14">
        <v>9000</v>
      </c>
      <c r="D64" s="13" t="s">
        <v>135</v>
      </c>
      <c r="E64" s="14">
        <v>1000000</v>
      </c>
    </row>
    <row r="65" spans="1:5">
      <c r="A65" s="13" t="s">
        <v>141</v>
      </c>
      <c r="B65" s="14">
        <v>4500</v>
      </c>
      <c r="D65" s="13" t="s">
        <v>148</v>
      </c>
      <c r="E65" s="14">
        <v>10000000</v>
      </c>
    </row>
    <row r="66" spans="1:5">
      <c r="A66" s="13" t="s">
        <v>142</v>
      </c>
      <c r="B66" s="14">
        <v>3400</v>
      </c>
      <c r="D66" s="13" t="s">
        <v>132</v>
      </c>
      <c r="E66" s="14">
        <v>1000000</v>
      </c>
    </row>
    <row r="67" spans="1:5">
      <c r="A67" s="13" t="s">
        <v>140</v>
      </c>
      <c r="B67" s="14">
        <v>3100</v>
      </c>
      <c r="D67" s="13" t="s">
        <v>129</v>
      </c>
      <c r="E67" s="14">
        <v>10000000</v>
      </c>
    </row>
    <row r="68" spans="1:5">
      <c r="A68" s="13" t="s">
        <v>176</v>
      </c>
      <c r="B68" s="14">
        <v>2235408</v>
      </c>
      <c r="D68" s="13" t="s">
        <v>176</v>
      </c>
      <c r="E68" s="14">
        <v>77300000</v>
      </c>
    </row>
    <row r="70" spans="1:5">
      <c r="A70" s="12" t="s">
        <v>175</v>
      </c>
      <c r="B70" t="s">
        <v>182</v>
      </c>
      <c r="D70" s="12" t="s">
        <v>175</v>
      </c>
    </row>
    <row r="71" spans="1:5">
      <c r="A71" s="13" t="s">
        <v>128</v>
      </c>
      <c r="B71" s="14">
        <v>53.44</v>
      </c>
      <c r="D71" s="13">
        <v>1</v>
      </c>
    </row>
    <row r="72" spans="1:5">
      <c r="A72" s="13" t="s">
        <v>137</v>
      </c>
      <c r="B72" s="14">
        <v>1.4</v>
      </c>
      <c r="D72" s="18" t="s">
        <v>128</v>
      </c>
    </row>
    <row r="73" spans="1:5">
      <c r="A73" s="13" t="s">
        <v>133</v>
      </c>
      <c r="B73" s="14">
        <v>49.66</v>
      </c>
      <c r="D73" s="19">
        <v>88.8</v>
      </c>
    </row>
    <row r="74" spans="1:5">
      <c r="A74" s="13" t="s">
        <v>130</v>
      </c>
      <c r="B74" s="14">
        <v>10.46</v>
      </c>
      <c r="D74" s="20">
        <v>53.44</v>
      </c>
    </row>
    <row r="75" spans="1:5">
      <c r="A75" s="13" t="s">
        <v>147</v>
      </c>
      <c r="B75" s="14">
        <v>26.88</v>
      </c>
      <c r="D75" s="13">
        <v>2</v>
      </c>
    </row>
    <row r="76" spans="1:5">
      <c r="A76" s="13" t="s">
        <v>150</v>
      </c>
      <c r="B76" s="14">
        <v>7.54</v>
      </c>
      <c r="D76" s="18" t="s">
        <v>148</v>
      </c>
    </row>
    <row r="77" spans="1:5">
      <c r="A77" s="13" t="s">
        <v>141</v>
      </c>
      <c r="B77" s="14">
        <v>2.58</v>
      </c>
      <c r="D77" s="19">
        <v>81.3</v>
      </c>
    </row>
    <row r="78" spans="1:5">
      <c r="A78" s="13" t="s">
        <v>149</v>
      </c>
      <c r="B78" s="14">
        <v>18.75</v>
      </c>
      <c r="D78" s="20">
        <v>33.130000000000003</v>
      </c>
    </row>
    <row r="79" spans="1:5">
      <c r="A79" s="13" t="s">
        <v>136</v>
      </c>
      <c r="B79" s="14">
        <v>1.3</v>
      </c>
      <c r="D79" s="13">
        <v>3</v>
      </c>
    </row>
    <row r="80" spans="1:5">
      <c r="A80" s="13" t="s">
        <v>134</v>
      </c>
      <c r="B80" s="14">
        <v>1.85</v>
      </c>
      <c r="D80" s="18" t="s">
        <v>151</v>
      </c>
    </row>
    <row r="81" spans="1:4">
      <c r="A81" s="13" t="s">
        <v>140</v>
      </c>
      <c r="B81" s="14">
        <v>1.7</v>
      </c>
      <c r="D81" s="19">
        <v>77.900000000000006</v>
      </c>
    </row>
    <row r="82" spans="1:4">
      <c r="A82" s="13" t="s">
        <v>139</v>
      </c>
      <c r="B82" s="14">
        <v>5.32</v>
      </c>
      <c r="D82" s="20">
        <v>9.6999999999999993</v>
      </c>
    </row>
    <row r="83" spans="1:4">
      <c r="A83" s="13" t="s">
        <v>151</v>
      </c>
      <c r="B83" s="14">
        <v>9.6999999999999993</v>
      </c>
      <c r="D83" s="13">
        <v>4</v>
      </c>
    </row>
    <row r="84" spans="1:4">
      <c r="A84" s="13" t="s">
        <v>138</v>
      </c>
      <c r="B84" s="14">
        <v>1.1499999999999999</v>
      </c>
      <c r="D84" s="18" t="s">
        <v>147</v>
      </c>
    </row>
    <row r="85" spans="1:4">
      <c r="A85" s="13" t="s">
        <v>131</v>
      </c>
      <c r="B85" s="14">
        <v>4.07</v>
      </c>
      <c r="D85" s="19">
        <v>76.8</v>
      </c>
    </row>
    <row r="86" spans="1:4">
      <c r="A86" s="13" t="s">
        <v>142</v>
      </c>
      <c r="B86" s="14">
        <v>1.34</v>
      </c>
      <c r="D86" s="20">
        <v>26.88</v>
      </c>
    </row>
    <row r="87" spans="1:4">
      <c r="A87" s="13" t="s">
        <v>135</v>
      </c>
      <c r="B87" s="14">
        <v>4.2</v>
      </c>
      <c r="D87" s="13">
        <v>5</v>
      </c>
    </row>
    <row r="88" spans="1:4">
      <c r="A88" s="13" t="s">
        <v>148</v>
      </c>
      <c r="B88" s="14">
        <v>33.130000000000003</v>
      </c>
      <c r="D88" s="18" t="s">
        <v>149</v>
      </c>
    </row>
    <row r="89" spans="1:4">
      <c r="A89" s="13" t="s">
        <v>132</v>
      </c>
      <c r="B89" s="14">
        <v>5.23</v>
      </c>
      <c r="D89" s="19">
        <v>75.5</v>
      </c>
    </row>
    <row r="90" spans="1:4">
      <c r="A90" s="13" t="s">
        <v>129</v>
      </c>
      <c r="B90" s="14">
        <v>32.01</v>
      </c>
      <c r="D90" s="20">
        <v>18.75</v>
      </c>
    </row>
    <row r="91" spans="1:4">
      <c r="A91" s="13" t="s">
        <v>176</v>
      </c>
      <c r="B91" s="14">
        <v>271.70999999999998</v>
      </c>
      <c r="D91" s="13">
        <v>6</v>
      </c>
    </row>
    <row r="92" spans="1:4">
      <c r="D92" s="18" t="s">
        <v>137</v>
      </c>
    </row>
    <row r="93" spans="1:4">
      <c r="D93" s="19">
        <v>73.400000000000006</v>
      </c>
    </row>
    <row r="94" spans="1:4">
      <c r="D94" s="20">
        <v>1.4</v>
      </c>
    </row>
    <row r="95" spans="1:4">
      <c r="D95" s="13">
        <v>7</v>
      </c>
    </row>
    <row r="96" spans="1:4">
      <c r="D96" s="18" t="s">
        <v>150</v>
      </c>
    </row>
    <row r="97" spans="4:4">
      <c r="D97" s="19">
        <v>72.3</v>
      </c>
    </row>
    <row r="98" spans="4:4">
      <c r="D98" s="20">
        <v>7.54</v>
      </c>
    </row>
    <row r="99" spans="4:4">
      <c r="D99" s="13">
        <v>8</v>
      </c>
    </row>
    <row r="100" spans="4:4">
      <c r="D100" s="18" t="s">
        <v>129</v>
      </c>
    </row>
    <row r="101" spans="4:4">
      <c r="D101" s="19">
        <v>70.900000000000006</v>
      </c>
    </row>
    <row r="102" spans="4:4">
      <c r="D102" s="20">
        <v>32.01</v>
      </c>
    </row>
    <row r="103" spans="4:4">
      <c r="D103" s="13">
        <v>9</v>
      </c>
    </row>
    <row r="104" spans="4:4">
      <c r="D104" s="18" t="s">
        <v>133</v>
      </c>
    </row>
    <row r="105" spans="4:4">
      <c r="D105" s="19">
        <v>69.3</v>
      </c>
    </row>
    <row r="106" spans="4:4">
      <c r="D106" s="20">
        <v>49.66</v>
      </c>
    </row>
    <row r="107" spans="4:4">
      <c r="D107" s="13">
        <v>10</v>
      </c>
    </row>
    <row r="108" spans="4:4">
      <c r="D108" s="18" t="s">
        <v>132</v>
      </c>
    </row>
    <row r="109" spans="4:4">
      <c r="D109" s="19">
        <v>68.5</v>
      </c>
    </row>
    <row r="110" spans="4:4">
      <c r="D110" s="20">
        <v>5.23</v>
      </c>
    </row>
    <row r="111" spans="4:4">
      <c r="D111" s="13">
        <v>11</v>
      </c>
    </row>
    <row r="112" spans="4:4">
      <c r="D112" s="18" t="s">
        <v>138</v>
      </c>
    </row>
    <row r="113" spans="4:4">
      <c r="D113" s="19">
        <v>68.3</v>
      </c>
    </row>
    <row r="114" spans="4:4">
      <c r="D114" s="20">
        <v>1.1499999999999999</v>
      </c>
    </row>
    <row r="115" spans="4:4">
      <c r="D115" s="13">
        <v>12</v>
      </c>
    </row>
    <row r="116" spans="4:4">
      <c r="D116" s="18" t="s">
        <v>140</v>
      </c>
    </row>
    <row r="117" spans="4:4">
      <c r="D117" s="19">
        <v>68.2</v>
      </c>
    </row>
    <row r="118" spans="4:4">
      <c r="D118" s="20">
        <v>1.7</v>
      </c>
    </row>
    <row r="119" spans="4:4">
      <c r="D119" s="13">
        <v>13</v>
      </c>
    </row>
    <row r="120" spans="4:4">
      <c r="D120" s="18" t="s">
        <v>141</v>
      </c>
    </row>
    <row r="121" spans="4:4">
      <c r="D121" s="19">
        <v>67.8</v>
      </c>
    </row>
    <row r="122" spans="4:4">
      <c r="D122" s="20">
        <v>2.58</v>
      </c>
    </row>
    <row r="123" spans="4:4">
      <c r="D123" s="13">
        <v>14</v>
      </c>
    </row>
    <row r="124" spans="4:4">
      <c r="D124" s="18" t="s">
        <v>142</v>
      </c>
    </row>
    <row r="125" spans="4:4">
      <c r="D125" s="19">
        <v>67</v>
      </c>
    </row>
    <row r="126" spans="4:4">
      <c r="D126" s="20">
        <v>1.34</v>
      </c>
    </row>
    <row r="127" spans="4:4">
      <c r="D127" s="13">
        <v>15</v>
      </c>
    </row>
    <row r="128" spans="4:4">
      <c r="D128" s="18" t="s">
        <v>130</v>
      </c>
    </row>
    <row r="129" spans="4:4">
      <c r="D129" s="19">
        <v>66.900000000000006</v>
      </c>
    </row>
    <row r="130" spans="4:4">
      <c r="D130" s="20">
        <v>10.46</v>
      </c>
    </row>
    <row r="131" spans="4:4">
      <c r="D131" s="13">
        <v>16</v>
      </c>
    </row>
    <row r="132" spans="4:4">
      <c r="D132" s="18" t="s">
        <v>131</v>
      </c>
    </row>
    <row r="133" spans="4:4">
      <c r="D133" s="19">
        <v>66.3</v>
      </c>
    </row>
    <row r="134" spans="4:4">
      <c r="D134" s="20">
        <v>4.07</v>
      </c>
    </row>
    <row r="135" spans="4:4">
      <c r="D135" s="13">
        <v>17</v>
      </c>
    </row>
    <row r="136" spans="4:4">
      <c r="D136" s="18" t="s">
        <v>135</v>
      </c>
    </row>
    <row r="137" spans="4:4">
      <c r="D137" s="19">
        <v>65.400000000000006</v>
      </c>
    </row>
    <row r="138" spans="4:4">
      <c r="D138" s="20">
        <v>4.2</v>
      </c>
    </row>
    <row r="139" spans="4:4">
      <c r="D139" s="13">
        <v>18</v>
      </c>
    </row>
    <row r="140" spans="4:4">
      <c r="D140" s="18" t="s">
        <v>134</v>
      </c>
    </row>
    <row r="141" spans="4:4">
      <c r="D141" s="19">
        <v>52.4</v>
      </c>
    </row>
    <row r="142" spans="4:4">
      <c r="D142" s="20">
        <v>1.85</v>
      </c>
    </row>
    <row r="143" spans="4:4">
      <c r="D143" s="13">
        <v>19</v>
      </c>
    </row>
    <row r="144" spans="4:4">
      <c r="D144" s="18" t="s">
        <v>139</v>
      </c>
    </row>
    <row r="145" spans="4:4">
      <c r="D145" s="19">
        <v>52</v>
      </c>
    </row>
    <row r="146" spans="4:4">
      <c r="D146" s="20">
        <v>5.32</v>
      </c>
    </row>
    <row r="147" spans="4:4">
      <c r="D147" s="13">
        <v>20</v>
      </c>
    </row>
    <row r="148" spans="4:4">
      <c r="D148" s="18" t="s">
        <v>136</v>
      </c>
    </row>
    <row r="149" spans="4:4">
      <c r="D149" s="19">
        <v>49.7</v>
      </c>
    </row>
    <row r="150" spans="4:4">
      <c r="D150" s="20">
        <v>1.3</v>
      </c>
    </row>
    <row r="151" spans="4:4">
      <c r="D151" s="13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showGridLines="0" showRowColHeaders="0" tabSelected="1" zoomScale="70" zoomScaleNormal="70" workbookViewId="0">
      <selection activeCell="AF31" sqref="AF31"/>
    </sheetView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U7:X27"/>
  <sheetViews>
    <sheetView showGridLines="0" showRowColHeaders="0" zoomScale="66" zoomScaleNormal="66" workbookViewId="0">
      <selection activeCell="V9" sqref="V9"/>
    </sheetView>
  </sheetViews>
  <sheetFormatPr defaultRowHeight="15"/>
  <cols>
    <col min="21" max="21" width="11.5703125" customWidth="1"/>
    <col min="22" max="22" width="19.5703125" customWidth="1"/>
    <col min="23" max="23" width="11.85546875" bestFit="1" customWidth="1"/>
    <col min="24" max="24" width="33" bestFit="1" customWidth="1"/>
    <col min="25" max="25" width="10.28515625" customWidth="1"/>
    <col min="26" max="26" width="11.85546875" customWidth="1"/>
  </cols>
  <sheetData>
    <row r="7" spans="21:24" ht="17.25">
      <c r="U7" s="25" t="s">
        <v>186</v>
      </c>
      <c r="V7" s="25" t="s">
        <v>0</v>
      </c>
      <c r="W7" s="25" t="s">
        <v>187</v>
      </c>
      <c r="X7" s="25" t="s">
        <v>188</v>
      </c>
    </row>
    <row r="8" spans="21:24" ht="17.25">
      <c r="U8" s="24">
        <v>1</v>
      </c>
      <c r="V8" s="21" t="s">
        <v>128</v>
      </c>
      <c r="W8" s="22">
        <v>88.8</v>
      </c>
      <c r="X8" s="23">
        <v>53.44</v>
      </c>
    </row>
    <row r="9" spans="21:24" ht="17.25">
      <c r="U9" s="24">
        <v>2</v>
      </c>
      <c r="V9" s="21" t="s">
        <v>191</v>
      </c>
      <c r="W9" s="22">
        <v>81.3</v>
      </c>
      <c r="X9" s="23">
        <v>33.130000000000003</v>
      </c>
    </row>
    <row r="10" spans="21:24" ht="17.25">
      <c r="U10" s="24">
        <v>3</v>
      </c>
      <c r="V10" s="21" t="s">
        <v>192</v>
      </c>
      <c r="W10" s="22">
        <v>77.900000000000006</v>
      </c>
      <c r="X10" s="23">
        <v>9.6999999999999993</v>
      </c>
    </row>
    <row r="11" spans="21:24" ht="17.25">
      <c r="U11" s="24">
        <v>4</v>
      </c>
      <c r="V11" s="21" t="s">
        <v>190</v>
      </c>
      <c r="W11" s="22">
        <v>76.8</v>
      </c>
      <c r="X11" s="23">
        <v>26.88</v>
      </c>
    </row>
    <row r="12" spans="21:24" ht="17.25">
      <c r="U12" s="24">
        <v>5</v>
      </c>
      <c r="V12" s="21" t="s">
        <v>189</v>
      </c>
      <c r="W12" s="22">
        <v>75.5</v>
      </c>
      <c r="X12" s="23">
        <v>18.75</v>
      </c>
    </row>
    <row r="13" spans="21:24" ht="17.25">
      <c r="U13" s="24">
        <v>6</v>
      </c>
      <c r="V13" s="21" t="s">
        <v>137</v>
      </c>
      <c r="W13" s="22">
        <v>73.400000000000006</v>
      </c>
      <c r="X13" s="23">
        <v>1.4</v>
      </c>
    </row>
    <row r="14" spans="21:24" ht="17.25">
      <c r="U14" s="24">
        <v>7</v>
      </c>
      <c r="V14" s="21" t="s">
        <v>193</v>
      </c>
      <c r="W14" s="22">
        <v>72.3</v>
      </c>
      <c r="X14" s="23">
        <v>7.54</v>
      </c>
    </row>
    <row r="15" spans="21:24" ht="17.25">
      <c r="U15" s="24">
        <v>8</v>
      </c>
      <c r="V15" s="21" t="s">
        <v>129</v>
      </c>
      <c r="W15" s="22">
        <v>70.900000000000006</v>
      </c>
      <c r="X15" s="23">
        <v>32.01</v>
      </c>
    </row>
    <row r="16" spans="21:24" ht="17.25">
      <c r="U16" s="24">
        <v>9</v>
      </c>
      <c r="V16" s="21" t="s">
        <v>195</v>
      </c>
      <c r="W16" s="22">
        <v>69.3</v>
      </c>
      <c r="X16" s="23">
        <v>49.66</v>
      </c>
    </row>
    <row r="17" spans="21:24" ht="17.25">
      <c r="U17" s="24">
        <v>10</v>
      </c>
      <c r="V17" s="21" t="s">
        <v>132</v>
      </c>
      <c r="W17" s="22">
        <v>68.5</v>
      </c>
      <c r="X17" s="23">
        <v>5.23</v>
      </c>
    </row>
    <row r="18" spans="21:24" ht="17.25">
      <c r="U18" s="24">
        <v>11</v>
      </c>
      <c r="V18" s="21" t="s">
        <v>198</v>
      </c>
      <c r="W18" s="22">
        <v>68.3</v>
      </c>
      <c r="X18" s="23">
        <v>1.1499999999999999</v>
      </c>
    </row>
    <row r="19" spans="21:24" ht="17.25">
      <c r="U19" s="24">
        <v>12</v>
      </c>
      <c r="V19" s="21" t="s">
        <v>140</v>
      </c>
      <c r="W19" s="22">
        <v>68.2</v>
      </c>
      <c r="X19" s="23">
        <v>1.7</v>
      </c>
    </row>
    <row r="20" spans="21:24" ht="17.25">
      <c r="U20" s="24">
        <v>13</v>
      </c>
      <c r="V20" s="21" t="s">
        <v>141</v>
      </c>
      <c r="W20" s="22">
        <v>67.8</v>
      </c>
      <c r="X20" s="23">
        <v>2.58</v>
      </c>
    </row>
    <row r="21" spans="21:24" ht="17.25">
      <c r="U21" s="24">
        <v>14</v>
      </c>
      <c r="V21" s="21" t="s">
        <v>142</v>
      </c>
      <c r="W21" s="22">
        <v>67</v>
      </c>
      <c r="X21" s="23">
        <v>1.34</v>
      </c>
    </row>
    <row r="22" spans="21:24" ht="17.25">
      <c r="U22" s="24">
        <v>15</v>
      </c>
      <c r="V22" s="21" t="s">
        <v>130</v>
      </c>
      <c r="W22" s="22">
        <v>66.900000000000006</v>
      </c>
      <c r="X22" s="23">
        <v>10.46</v>
      </c>
    </row>
    <row r="23" spans="21:24" ht="17.25">
      <c r="U23" s="24">
        <v>16</v>
      </c>
      <c r="V23" s="21" t="s">
        <v>194</v>
      </c>
      <c r="W23" s="22">
        <v>66.3</v>
      </c>
      <c r="X23" s="23">
        <v>4.07</v>
      </c>
    </row>
    <row r="24" spans="21:24" ht="17.25">
      <c r="U24" s="24">
        <v>17</v>
      </c>
      <c r="V24" s="21" t="s">
        <v>135</v>
      </c>
      <c r="W24" s="22">
        <v>65.400000000000006</v>
      </c>
      <c r="X24" s="23">
        <v>4.2</v>
      </c>
    </row>
    <row r="25" spans="21:24" ht="17.25">
      <c r="U25" s="24">
        <v>18</v>
      </c>
      <c r="V25" s="21" t="s">
        <v>196</v>
      </c>
      <c r="W25" s="22">
        <v>52.4</v>
      </c>
      <c r="X25" s="23">
        <v>1.85</v>
      </c>
    </row>
    <row r="26" spans="21:24" ht="17.25">
      <c r="U26" s="24">
        <v>19</v>
      </c>
      <c r="V26" s="21" t="s">
        <v>199</v>
      </c>
      <c r="W26" s="22">
        <v>52</v>
      </c>
      <c r="X26" s="23">
        <v>5.32</v>
      </c>
    </row>
    <row r="27" spans="21:24" ht="17.25">
      <c r="U27" s="24">
        <v>20</v>
      </c>
      <c r="V27" s="21" t="s">
        <v>197</v>
      </c>
      <c r="W27" s="22">
        <v>49.7</v>
      </c>
      <c r="X27" s="23">
        <v>1.3</v>
      </c>
    </row>
  </sheetData>
  <sortState ref="U8:X27">
    <sortCondition ref="U7"/>
  </sortState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 Data</vt:lpstr>
      <vt:lpstr>Data Dictionary &amp; Sources</vt:lpstr>
      <vt:lpstr>Analysis Model</vt:lpstr>
      <vt:lpstr>Pivot Tables</vt:lpstr>
      <vt:lpstr>Dashboard</vt:lpstr>
      <vt:lpstr>Dashboard 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2026-07-13T10:57:49Z</dcterms:created>
  <dcterms:modified xsi:type="dcterms:W3CDTF">2026-07-20T13:18:56Z</dcterms:modified>
</cp:coreProperties>
</file>