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25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C16"/>
  <c r="D16"/>
  <c r="E16"/>
  <c r="A16"/>
  <c r="B15"/>
  <c r="C15"/>
  <c r="D15"/>
  <c r="E15"/>
  <c r="A15"/>
  <c r="H4"/>
  <c r="I9"/>
  <c r="H2"/>
  <c r="H5"/>
  <c r="J17"/>
  <c r="L19"/>
  <c r="M19"/>
  <c r="N19"/>
  <c r="L17"/>
  <c r="M17"/>
  <c r="N17"/>
  <c r="D17"/>
  <c r="E17"/>
  <c r="F17"/>
  <c r="G17"/>
  <c r="H17"/>
  <c r="I17"/>
  <c r="K17"/>
  <c r="C17"/>
  <c r="D19"/>
  <c r="E19"/>
  <c r="F19"/>
  <c r="G19"/>
  <c r="H19"/>
  <c r="I19"/>
  <c r="J19"/>
  <c r="K19"/>
  <c r="A21"/>
  <c r="D10"/>
  <c r="B14"/>
  <c r="C14"/>
  <c r="D14"/>
  <c r="E14"/>
  <c r="A14"/>
  <c r="E10"/>
  <c r="B10"/>
  <c r="C10"/>
  <c r="A10"/>
  <c r="J9"/>
  <c r="K9"/>
  <c r="B9"/>
  <c r="C9"/>
  <c r="D9"/>
  <c r="E9"/>
  <c r="A9"/>
  <c r="L2"/>
  <c r="H3"/>
  <c r="G4"/>
  <c r="B4"/>
  <c r="C4"/>
  <c r="D4"/>
  <c r="E4"/>
  <c r="F4"/>
  <c r="A4"/>
</calcChain>
</file>

<file path=xl/sharedStrings.xml><?xml version="1.0" encoding="utf-8"?>
<sst xmlns="http://schemas.openxmlformats.org/spreadsheetml/2006/main" count="11" uniqueCount="11">
  <si>
    <t>g</t>
    <phoneticPr fontId="1" type="noConversion"/>
  </si>
  <si>
    <t>T0</t>
    <phoneticPr fontId="1" type="noConversion"/>
  </si>
  <si>
    <t>R  cm</t>
    <phoneticPr fontId="1" type="noConversion"/>
  </si>
  <si>
    <t>m0  g</t>
    <phoneticPr fontId="1" type="noConversion"/>
  </si>
  <si>
    <t>d  cm</t>
    <phoneticPr fontId="1" type="noConversion"/>
  </si>
  <si>
    <t>H cm</t>
    <phoneticPr fontId="1" type="noConversion"/>
  </si>
  <si>
    <t>I</t>
    <phoneticPr fontId="1" type="noConversion"/>
  </si>
  <si>
    <t xml:space="preserve">T1 </t>
    <phoneticPr fontId="1" type="noConversion"/>
  </si>
  <si>
    <t>M1</t>
    <phoneticPr fontId="1" type="noConversion"/>
  </si>
  <si>
    <t>I1=</t>
    <phoneticPr fontId="1" type="noConversion"/>
  </si>
  <si>
    <t xml:space="preserve">      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</si>
</sst>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A4" workbookViewId="0">
      <selection activeCell="A16" sqref="A16:E16"/>
    </sheetView>
  </sheetViews>
  <sheetFormatPr defaultRowHeight="13.5"/>
  <cols>
    <col min="1" max="1" width="12.75" bestFit="1" customWidth="1"/>
    <col min="7" max="8" width="12.75" bestFit="1" customWidth="1"/>
    <col min="12" max="12" width="13.375" customWidth="1"/>
  </cols>
  <sheetData>
    <row r="1" spans="1:12">
      <c r="A1" t="s">
        <v>3</v>
      </c>
      <c r="B1" t="s">
        <v>0</v>
      </c>
      <c r="C1" t="s">
        <v>2</v>
      </c>
      <c r="D1" t="s">
        <v>4</v>
      </c>
      <c r="E1" t="s">
        <v>1</v>
      </c>
      <c r="F1" t="s">
        <v>5</v>
      </c>
      <c r="H1" t="s">
        <v>6</v>
      </c>
      <c r="I1" t="s">
        <v>7</v>
      </c>
      <c r="J1" t="s">
        <v>8</v>
      </c>
      <c r="L1" t="s">
        <v>9</v>
      </c>
    </row>
    <row r="2" spans="1:12">
      <c r="A2">
        <v>357.8</v>
      </c>
      <c r="B2">
        <v>9.8000000000000007</v>
      </c>
      <c r="C2">
        <v>10.009</v>
      </c>
      <c r="D2">
        <v>9.9789999999999992</v>
      </c>
      <c r="E2">
        <v>74.48</v>
      </c>
      <c r="F2">
        <v>50.72</v>
      </c>
      <c r="H2">
        <f>A2/1000*B2*C2/100*D2/100/2*POWER(E2/50,2)/4/POWER(3.1415926,2)/(F2/100)</f>
        <v>1.9405037602372736E-3</v>
      </c>
      <c r="I2">
        <v>84.21</v>
      </c>
      <c r="J2">
        <v>398.2</v>
      </c>
      <c r="L2">
        <f>B2*C2/100*D2/100/8/POWER(3.1415926,2)/(F2/100)*((A2+J2)*POWER(I2/50,2)-A2*POWER(E2/50,2))/1000</f>
        <v>3.3008557166790123E-3</v>
      </c>
    </row>
    <row r="3" spans="1:12">
      <c r="A3">
        <v>0.2</v>
      </c>
      <c r="C3">
        <v>2E-3</v>
      </c>
      <c r="D3">
        <v>3.0000000000000001E-3</v>
      </c>
      <c r="E3">
        <v>0.19</v>
      </c>
      <c r="F3">
        <v>0.3</v>
      </c>
      <c r="H3">
        <f>SQRT(G4)*H2</f>
        <v>1.256626157261183E-5</v>
      </c>
    </row>
    <row r="4" spans="1:12">
      <c r="A4">
        <f>POWER(A3/A2,2)</f>
        <v>3.1244912937612348E-7</v>
      </c>
      <c r="B4">
        <f t="shared" ref="B4:F4" si="0">POWER(B3/B2,2)</f>
        <v>0</v>
      </c>
      <c r="C4">
        <f t="shared" si="0"/>
        <v>3.9928097083491078E-8</v>
      </c>
      <c r="D4">
        <f t="shared" si="0"/>
        <v>9.0379194042733759E-8</v>
      </c>
      <c r="E4">
        <f t="shared" si="0"/>
        <v>6.5077051228654713E-6</v>
      </c>
      <c r="F4">
        <f t="shared" si="0"/>
        <v>3.4985172506443488E-5</v>
      </c>
      <c r="G4">
        <f>SUM(A4:F4)</f>
        <v>4.1935634049811309E-5</v>
      </c>
      <c r="H4">
        <f>H3/H2</f>
        <v>6.4757728534755839E-3</v>
      </c>
    </row>
    <row r="5" spans="1:12">
      <c r="H5">
        <f>A2/1000*B2*C2/100*D2/100/2*POWER(E2/50,2)/4/POWER(3.1415926,2)/(F2/100+0.397/2/100)</f>
        <v>1.9329389263084049E-3</v>
      </c>
    </row>
    <row r="6" spans="1:12">
      <c r="A6">
        <v>52.37</v>
      </c>
      <c r="B6">
        <v>54.47</v>
      </c>
      <c r="C6">
        <v>60.19</v>
      </c>
      <c r="D6">
        <v>68.81</v>
      </c>
      <c r="E6">
        <v>79.25</v>
      </c>
    </row>
    <row r="7" spans="1:12">
      <c r="A7">
        <v>52.5</v>
      </c>
      <c r="B7">
        <v>54.39</v>
      </c>
      <c r="C7">
        <v>60.1</v>
      </c>
      <c r="D7">
        <v>68.86</v>
      </c>
      <c r="E7">
        <v>79.489999999999995</v>
      </c>
    </row>
    <row r="8" spans="1:12">
      <c r="A8">
        <v>52.3</v>
      </c>
      <c r="B8">
        <v>54.4</v>
      </c>
      <c r="C8">
        <v>60.15</v>
      </c>
      <c r="D8">
        <v>68.599999999999994</v>
      </c>
      <c r="E8">
        <v>79.37</v>
      </c>
    </row>
    <row r="9" spans="1:12">
      <c r="A9">
        <f>AVERAGE(A6:A8)</f>
        <v>52.390000000000008</v>
      </c>
      <c r="B9">
        <f t="shared" ref="B9:E9" si="1">AVERAGE(B6:B8)</f>
        <v>54.419999999999995</v>
      </c>
      <c r="C9">
        <f t="shared" si="1"/>
        <v>60.146666666666668</v>
      </c>
      <c r="D9">
        <f t="shared" si="1"/>
        <v>68.756666666666675</v>
      </c>
      <c r="E9">
        <f t="shared" si="1"/>
        <v>79.37</v>
      </c>
      <c r="I9" t="e">
        <f>(B2/1000+0.4)*C2*D2/100*E2/100/8/POWER(3.1415926,2)/(G2/100)*POWER((B9/50),2)</f>
        <v>#DIV/0!</v>
      </c>
      <c r="J9">
        <f t="shared" ref="J9:K9" si="2">(C2/1000+0.4)*D2*E2/100*F2/100/8/POWER(3.1415926,2)/(H2/100)*POWER((C9/50),2)</f>
        <v>1459.7491731373532</v>
      </c>
      <c r="K9">
        <f t="shared" si="2"/>
        <v>0</v>
      </c>
    </row>
    <row r="10" spans="1:12">
      <c r="A10">
        <f>(A2/1000+0.4)*B2*C2/100*D2/100/8/POWER(3.1415926,2)/(F2/100)*POWER((A9/50),2)</f>
        <v>2.0335095404713653E-3</v>
      </c>
      <c r="B10">
        <f>(A2/1000+0.4)*B2*C2/100*D2/100/8/POWER(3.1415926,2)/(F2/100)*POWER((B9/50),2)</f>
        <v>2.1941508997804248E-3</v>
      </c>
      <c r="C10">
        <f>(A2/1000+0.4)*B2*D2/100*C2/100/8/POWER(3.1415926,2)/(F2/100)*POWER((C9/50),2)</f>
        <v>2.680232967479134E-3</v>
      </c>
      <c r="D10">
        <f>(A2/1000+0.4)*B2*C2/100*D2/100/8/POWER(3.1415926,2)/(F2/100)*POWER((D9/50),2)</f>
        <v>3.5025072677657121E-3</v>
      </c>
      <c r="E10">
        <f>(A2/1000+0.4)*B2*C2/100*D2/100/8/POWER(3.1415926,2)/(F2/100)*POWER((E9/50),2)</f>
        <v>4.6672619679396753E-3</v>
      </c>
    </row>
    <row r="13" spans="1:12">
      <c r="A13">
        <v>0</v>
      </c>
      <c r="B13">
        <v>0.02</v>
      </c>
      <c r="C13">
        <v>0.04</v>
      </c>
      <c r="D13">
        <v>0.06</v>
      </c>
      <c r="E13">
        <v>0.08</v>
      </c>
    </row>
    <row r="14" spans="1:12">
      <c r="A14">
        <f>POWER(A13,2)</f>
        <v>0</v>
      </c>
      <c r="B14">
        <f t="shared" ref="B14:E14" si="3">POWER(B13,2)</f>
        <v>4.0000000000000002E-4</v>
      </c>
      <c r="C14">
        <f t="shared" si="3"/>
        <v>1.6000000000000001E-3</v>
      </c>
      <c r="D14">
        <f t="shared" si="3"/>
        <v>3.5999999999999999E-3</v>
      </c>
      <c r="E14">
        <f t="shared" si="3"/>
        <v>6.4000000000000003E-3</v>
      </c>
    </row>
    <row r="15" spans="1:12">
      <c r="A15">
        <f>0.00203+A14*0.41161</f>
        <v>2.0300000000000001E-3</v>
      </c>
      <c r="B15">
        <f>0.00203+B14*0.41161</f>
        <v>2.1946439999999999E-3</v>
      </c>
      <c r="C15">
        <f t="shared" ref="B15:E15" si="4">0.00203+C14*0.41161</f>
        <v>2.6885760000000002E-3</v>
      </c>
      <c r="D15">
        <f t="shared" si="4"/>
        <v>3.5117960000000002E-3</v>
      </c>
      <c r="E15">
        <f t="shared" si="4"/>
        <v>4.6643040000000002E-3</v>
      </c>
    </row>
    <row r="16" spans="1:12">
      <c r="A16">
        <f>A10-A15</f>
        <v>3.5095404713652092E-6</v>
      </c>
      <c r="B16">
        <f t="shared" ref="B16:E16" si="5">B10-B15</f>
        <v>-4.9310021957510788E-7</v>
      </c>
      <c r="C16">
        <f t="shared" si="5"/>
        <v>-8.3430325208662739E-6</v>
      </c>
      <c r="D16">
        <f t="shared" si="5"/>
        <v>-9.2887322342880517E-6</v>
      </c>
      <c r="E16">
        <f t="shared" si="5"/>
        <v>2.9579679396750727E-6</v>
      </c>
    </row>
    <row r="17" spans="1:14">
      <c r="C17">
        <f>C18*PI()/180</f>
        <v>0</v>
      </c>
      <c r="D17">
        <f t="shared" ref="D17:K17" si="6">D18*PI()/180</f>
        <v>3.4906585039886591E-2</v>
      </c>
      <c r="E17">
        <f t="shared" si="6"/>
        <v>6.9813170079773182E-2</v>
      </c>
      <c r="F17">
        <f t="shared" si="6"/>
        <v>0.10471975511965977</v>
      </c>
      <c r="G17">
        <f t="shared" si="6"/>
        <v>0.13962634015954636</v>
      </c>
      <c r="H17">
        <f t="shared" si="6"/>
        <v>0.17453292519943295</v>
      </c>
      <c r="I17">
        <f t="shared" si="6"/>
        <v>0.26179938779914941</v>
      </c>
      <c r="J17">
        <f>J18*PI()/180</f>
        <v>0.3490658503988659</v>
      </c>
      <c r="K17">
        <f t="shared" si="6"/>
        <v>0.69813170079773179</v>
      </c>
      <c r="L17">
        <f t="shared" ref="L17" si="7">L18*PI()/180</f>
        <v>1.0471975511965976</v>
      </c>
      <c r="M17">
        <f t="shared" ref="M17" si="8">M18*PI()/180</f>
        <v>1.3962634015954636</v>
      </c>
      <c r="N17">
        <f t="shared" ref="N17" si="9">N18*PI()/180</f>
        <v>1.5707963267948966</v>
      </c>
    </row>
    <row r="18" spans="1:14">
      <c r="A18">
        <v>81.39</v>
      </c>
      <c r="C18">
        <v>0</v>
      </c>
      <c r="D18">
        <v>2</v>
      </c>
      <c r="E18">
        <v>4</v>
      </c>
      <c r="F18">
        <v>6</v>
      </c>
      <c r="G18">
        <v>8</v>
      </c>
      <c r="H18">
        <v>10</v>
      </c>
      <c r="I18">
        <v>15</v>
      </c>
      <c r="J18">
        <v>20</v>
      </c>
      <c r="K18">
        <v>40</v>
      </c>
      <c r="L18">
        <v>60</v>
      </c>
      <c r="M18">
        <v>80</v>
      </c>
      <c r="N18">
        <v>90</v>
      </c>
    </row>
    <row r="19" spans="1:14">
      <c r="A19">
        <v>81.5</v>
      </c>
      <c r="C19" t="s">
        <v>10</v>
      </c>
      <c r="D19">
        <f t="shared" ref="D19:K19" si="10">SIN(RADIANS(D18))</f>
        <v>3.4899496702500969E-2</v>
      </c>
      <c r="E19">
        <f t="shared" si="10"/>
        <v>6.9756473744125302E-2</v>
      </c>
      <c r="F19">
        <f t="shared" si="10"/>
        <v>0.10452846326765347</v>
      </c>
      <c r="G19">
        <f t="shared" si="10"/>
        <v>0.13917310096006544</v>
      </c>
      <c r="H19">
        <f t="shared" si="10"/>
        <v>0.17364817766693033</v>
      </c>
      <c r="I19">
        <f t="shared" si="10"/>
        <v>0.25881904510252074</v>
      </c>
      <c r="J19">
        <f t="shared" si="10"/>
        <v>0.34202014332566871</v>
      </c>
      <c r="K19">
        <f t="shared" si="10"/>
        <v>0.64278760968653925</v>
      </c>
      <c r="L19">
        <f t="shared" ref="L19" si="11">SIN(RADIANS(L18))</f>
        <v>0.8660254037844386</v>
      </c>
      <c r="M19">
        <f t="shared" ref="M19" si="12">SIN(RADIANS(M18))</f>
        <v>0.98480775301220802</v>
      </c>
      <c r="N19">
        <f t="shared" ref="N19" si="13">SIN(RADIANS(N18))</f>
        <v>1</v>
      </c>
    </row>
    <row r="20" spans="1:14">
      <c r="A20">
        <v>81.45</v>
      </c>
    </row>
    <row r="21" spans="1:14">
      <c r="A21">
        <f>AVERAGE(A18:A20)</f>
        <v>81.446666666666658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2008-10-11T08:05:17Z</dcterms:created>
  <dcterms:modified xsi:type="dcterms:W3CDTF">2008-10-17T04:40:19Z</dcterms:modified>
</cp:coreProperties>
</file>