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\Desktop\Planilhas e Dataset\Projeto Simulador de Investimento imobiliário\"/>
    </mc:Choice>
  </mc:AlternateContent>
  <xr:revisionPtr revIDLastSave="0" documentId="13_ncr:1_{7513BC91-B466-4CE4-8FFE-AF454AEB00F4}" xr6:coauthVersionLast="47" xr6:coauthVersionMax="47" xr10:uidLastSave="{00000000-0000-0000-0000-000000000000}"/>
  <bookViews>
    <workbookView xWindow="-120" yWindow="-120" windowWidth="20730" windowHeight="11040" xr2:uid="{B19B14B0-B14D-4765-A224-89C8ACE14E9A}"/>
  </bookViews>
  <sheets>
    <sheet name="simulador investimento" sheetId="1" r:id="rId1"/>
    <sheet name="apoio" sheetId="2" r:id="rId2"/>
  </sheets>
  <definedNames>
    <definedName name="aporte">'simulador investimento'!$D$19</definedName>
    <definedName name="patrimonio">'simulador investimento'!$D$22</definedName>
    <definedName name="qtd_anos">'simulador investimento'!$D$20</definedName>
    <definedName name="rendimento_carteira">'simulador investimento'!$E$14</definedName>
    <definedName name="salario">'simulador investimento'!$E$13</definedName>
    <definedName name="sugestao_investimento">'simulador investimento'!$E$15</definedName>
    <definedName name="taxa_mensal">'simulador investimento'!$D$21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 s="1"/>
  <c r="C40" i="1"/>
  <c r="D40" i="1" s="1"/>
  <c r="E15" i="1"/>
  <c r="C41" i="1"/>
  <c r="D41" i="1" s="1"/>
  <c r="C37" i="1"/>
  <c r="C43" i="1"/>
  <c r="C44" i="1"/>
  <c r="C4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D22" i="1"/>
  <c r="D23" i="1" s="1"/>
  <c r="C28" i="1"/>
  <c r="D28" i="1" s="1"/>
  <c r="C29" i="1"/>
  <c r="D29" i="1" s="1"/>
  <c r="C30" i="1"/>
  <c r="D30" i="1" s="1"/>
  <c r="C31" i="1"/>
  <c r="D31" i="1" s="1"/>
  <c r="C32" i="1"/>
  <c r="D32" i="1" s="1"/>
  <c r="D45" i="1" l="1"/>
  <c r="D43" i="1"/>
  <c r="H4" i="2"/>
  <c r="D44" i="1"/>
  <c r="D46" i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<sst xmlns="http://schemas.openxmlformats.org/spreadsheetml/2006/main" count="71" uniqueCount="35">
  <si>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</si>
  <si>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</si>
  <si>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</si>
  <si>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</si>
  <si>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</si>
  <si>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</si>
  <si>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</si>
  <si>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</si>
  <si>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</si>
  <si>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</si>
  <si>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</si>
  <si>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</si>
  <si>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</si>
  <si>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>Salário</t>
  </si>
  <si>
    <t>Rendimento carteira</t>
  </si>
  <si>
    <t>Sugestão de investimento</t>
  </si>
  <si>
    <t>VALOR A SER INVESTIDO POR MÊS</t>
  </si>
  <si>
    <t>PERFIL</t>
  </si>
  <si>
    <t>TIPO DE FII</t>
  </si>
  <si>
    <t>PAPEL</t>
  </si>
  <si>
    <t>TIJOLO</t>
  </si>
  <si>
    <t>FOFs</t>
  </si>
  <si>
    <t>DESENVOLVIMENTO</t>
  </si>
  <si>
    <t>HOTELARIAS</t>
  </si>
  <si>
    <t xml:space="preserve">Percentual Sugerido  </t>
  </si>
  <si>
    <t>Valores</t>
  </si>
  <si>
    <t>%</t>
  </si>
  <si>
    <t>CHAVE</t>
  </si>
  <si>
    <t>Conservador</t>
  </si>
  <si>
    <t>Moderado-TIJOLO</t>
  </si>
  <si>
    <t>HÍBRIDOS</t>
  </si>
  <si>
    <t>Moderado</t>
  </si>
  <si>
    <t>Agressivo</t>
  </si>
  <si>
    <t>Cenários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</si>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</sst>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12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0" tint="-0.249977111117893"/>
      </left>
      <right style="medium">
        <color indexed="64"/>
      </right>
      <top style="medium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77111117893"/>
      </bottom>
      <diagonal/>
    </border>
    <border>
      <left/>
      <right/>
      <top style="medium">
        <color indexed="64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theme="0" tint="-0.249977111117893"/>
      </top>
      <bottom style="medium">
        <color indexed="64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/>
      <right/>
      <top style="medium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6" borderId="5" applyNumberForma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1" applyBorder="1"/>
    <xf numFmtId="0" fontId="1" fillId="2" borderId="0" xfId="1"/>
    <xf numFmtId="0" fontId="0" fillId="4" borderId="0" xfId="0" applyFill="1"/>
    <xf numFmtId="0" fontId="1" fillId="2" borderId="0" xfId="1" applyAlignment="1">
      <alignment horizontal="center"/>
    </xf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/>
    <xf numFmtId="9" fontId="0" fillId="0" borderId="0" xfId="0" applyNumberForma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4" fillId="4" borderId="7" xfId="0" applyFont="1" applyFill="1" applyBorder="1" applyAlignment="1">
      <alignment horizontal="left" indent="3"/>
    </xf>
    <xf numFmtId="0" fontId="4" fillId="4" borderId="9" xfId="0" applyFont="1" applyFill="1" applyBorder="1" applyAlignment="1">
      <alignment horizontal="left" indent="3"/>
    </xf>
    <xf numFmtId="164" fontId="0" fillId="3" borderId="8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6" borderId="5" xfId="2"/>
    <xf numFmtId="9" fontId="8" fillId="6" borderId="5" xfId="2" applyNumberFormat="1"/>
    <xf numFmtId="0" fontId="3" fillId="0" borderId="0" xfId="0" applyFont="1"/>
    <xf numFmtId="0" fontId="4" fillId="0" borderId="14" xfId="0" applyFont="1" applyBorder="1" applyAlignment="1">
      <alignment horizontal="left" indent="3"/>
    </xf>
    <xf numFmtId="0" fontId="4" fillId="0" borderId="4" xfId="0" applyFont="1" applyBorder="1" applyAlignment="1">
      <alignment horizontal="left" indent="3"/>
    </xf>
    <xf numFmtId="0" fontId="4" fillId="0" borderId="15" xfId="0" applyFont="1" applyBorder="1" applyAlignment="1">
      <alignment horizontal="left" indent="3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indent="3"/>
    </xf>
    <xf numFmtId="0" fontId="4" fillId="3" borderId="4" xfId="0" applyFont="1" applyFill="1" applyBorder="1" applyAlignment="1">
      <alignment horizontal="left" indent="3"/>
    </xf>
    <xf numFmtId="0" fontId="4" fillId="3" borderId="15" xfId="0" applyFont="1" applyFill="1" applyBorder="1" applyAlignment="1">
      <alignment horizontal="left" indent="3"/>
    </xf>
    <xf numFmtId="0" fontId="4" fillId="3" borderId="16" xfId="0" applyFont="1" applyFill="1" applyBorder="1" applyAlignment="1">
      <alignment horizontal="left" indent="3"/>
    </xf>
    <xf numFmtId="0" fontId="4" fillId="3" borderId="18" xfId="0" applyFont="1" applyFill="1" applyBorder="1" applyAlignment="1">
      <alignment horizontal="left" indent="3"/>
    </xf>
    <xf numFmtId="0" fontId="4" fillId="3" borderId="17" xfId="0" applyFont="1" applyFill="1" applyBorder="1" applyAlignment="1">
      <alignment horizontal="left" indent="3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indent="3"/>
    </xf>
    <xf numFmtId="0" fontId="4" fillId="4" borderId="15" xfId="0" applyFont="1" applyFill="1" applyBorder="1" applyAlignment="1">
      <alignment horizontal="left" indent="3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6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</cellXfs>
  <cellStyles count="3">
    <cellStyle name="Neutro" xfId="1" builtinId="28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investimento'!$B$40:$B$45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investimento'!$C$40:$C$45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9-4F8A-8CFD-C5799C97D7AD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investimento'!$B$40:$B$45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investimento'!$D$40:$D$45</c:f>
              <c:numCache>
                <c:formatCode>"R$"\ #,##0.00</c:formatCode>
                <c:ptCount val="6"/>
                <c:pt idx="0">
                  <c:v>160</c:v>
                </c:pt>
                <c:pt idx="1">
                  <c:v>175</c:v>
                </c:pt>
                <c:pt idx="2">
                  <c:v>40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9-4F8A-8CFD-C5799C97D7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724578</xdr:colOff>
      <xdr:row>0</xdr:row>
      <xdr:rowOff>34619</xdr:rowOff>
    </xdr:from>
    <xdr:to>
      <xdr:col>5</xdr:col>
      <xdr:colOff>23812</xdr:colOff>
      <xdr:row>8</xdr:row>
      <xdr:rowOff>142874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C8FA1C-3FC4-41BF-B714-2586A559541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94" b="30994"/>
        <a:stretch/>
      </xdr:blipFill>
      <xdr:spPr>
        <a:xfrm>
          <a:off x="724578" y="34619"/>
          <a:ext cx="6609672" cy="1632255"/>
        </a:xfrm>
        <a:prstGeom prst="rect">
          <a:avLst/>
        </a:prstGeom>
      </xdr:spPr>
    </xdr:pic>
    <xdr:clientData/>
  </xdr:twoCellAnchor>
  <xdr:twoCellAnchor>
    <xdr:from>
      <xdr:col>1</xdr:col>
      <xdr:colOff>696515</xdr:colOff>
      <xdr:row>48</xdr:row>
      <xdr:rowOff>110727</xdr:rowOff>
    </xdr:from>
    <xdr:to>
      <xdr:col>3</xdr:col>
      <xdr:colOff>1375171</xdr:colOff>
      <xdr:row>62</xdr:row>
      <xdr:rowOff>186927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8112F5-268D-8594-FA27-588A5F7F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756046</xdr:colOff>
      <xdr:row>48</xdr:row>
      <xdr:rowOff>75008</xdr:rowOff>
    </xdr:from>
    <xdr:to>
      <xdr:col>3</xdr:col>
      <xdr:colOff>1434702</xdr:colOff>
      <xdr:row>62</xdr:row>
      <xdr:rowOff>151208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1F87F2-7293-2FFB-1CCA-2C34863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C758-4BE4-4345-9D2A-E5D4D3EF68F0}">
  <dimension ref="A11:J70"/>
  <sheetViews>
    <sheetView showGridLines="0" tabSelected="1" topLeftCell="A41" zoomScale="80" zoomScaleNormal="80" workbookViewId="0">
      <selection activeCell="C36" sqref="C36"/>
    </sheetView>
  </sheetViews>
  <sheetFormatPr defaultColWidth="0" defaultRowHeight="15" x14ac:dyDescent="0.25"/>
  <cols>
    <col min="1" max="1" width="12" customWidth="1"/>
    <col min="2" max="2" width="32.140625" bestFit="1" customWidth="1"/>
    <col min="3" max="3" width="26.28515625" customWidth="1"/>
    <col min="4" max="4" width="27.85546875" customWidth="1"/>
    <col min="5" max="5" width="11.42578125" customWidth="1"/>
    <col min="6" max="6" width="5.7109375" customWidth="1"/>
    <col min="7" max="7" width="10.28515625" customWidth="1"/>
    <col min="8" max="8" width="8" customWidth="1"/>
    <col min="9" max="9" width="1.85546875" hidden="1" customWidth="1"/>
    <col min="10" max="10" width="7.140625" hidden="1" customWidth="1"/>
    <col min="11" max="11" width="9.140625" hidden="1" customWidth="1"/>
    <col min="12" max="16384" width="9.140625" hidden="1"/>
  </cols>
  <sheetData>
    <row r="11" spans="2:5" ht="13.5" customHeight="1" thickBot="1" x14ac:dyDescent="0.3"/>
    <row r="12" spans="2:5" ht="40.5" customHeight="1" thickBot="1" x14ac:dyDescent="0.3">
      <c r="B12" s="39" t="s">
        <v>12</v>
      </c>
      <c r="C12" s="40"/>
      <c r="D12" s="40"/>
      <c r="E12" s="41"/>
    </row>
    <row r="13" spans="2:5" ht="24.75" customHeight="1" thickBot="1" x14ac:dyDescent="0.3">
      <c r="B13" s="36" t="s">
        <v>13</v>
      </c>
      <c r="C13" s="37"/>
      <c r="D13" s="38"/>
      <c r="E13" s="26">
        <v>5000</v>
      </c>
    </row>
    <row r="14" spans="2:5" ht="24.75" customHeight="1" thickBot="1" x14ac:dyDescent="0.3">
      <c r="B14" s="42" t="s">
        <v>14</v>
      </c>
      <c r="C14" s="43"/>
      <c r="D14" s="44"/>
      <c r="E14" s="24">
        <v>0.01</v>
      </c>
    </row>
    <row r="15" spans="2:5" ht="24.75" customHeight="1" thickBot="1" x14ac:dyDescent="0.3">
      <c r="B15" s="45" t="s">
        <v>15</v>
      </c>
      <c r="C15" s="46"/>
      <c r="D15" s="47"/>
      <c r="E15" s="25">
        <f>E13*30%</f>
        <v>1500</v>
      </c>
    </row>
    <row r="17" spans="1:4" ht="15.75" thickBot="1" x14ac:dyDescent="0.3"/>
    <row r="18" spans="1:4" ht="27" thickBot="1" x14ac:dyDescent="0.3">
      <c r="B18" s="48" t="s">
        <v>5</v>
      </c>
      <c r="C18" s="49"/>
      <c r="D18" s="50"/>
    </row>
    <row r="19" spans="1:4" ht="22.5" customHeight="1" thickBot="1" x14ac:dyDescent="0.3">
      <c r="B19" s="51" t="s">
        <v>0</v>
      </c>
      <c r="C19" s="52"/>
      <c r="D19" s="19">
        <v>500</v>
      </c>
    </row>
    <row r="20" spans="1:4" ht="16.5" thickBot="1" x14ac:dyDescent="0.3">
      <c r="B20" s="51" t="s">
        <v>1</v>
      </c>
      <c r="C20" s="52"/>
      <c r="D20" s="19">
        <v>5</v>
      </c>
    </row>
    <row r="21" spans="1:4" ht="16.5" thickBot="1" x14ac:dyDescent="0.3">
      <c r="B21" s="51" t="s">
        <v>2</v>
      </c>
      <c r="C21" s="52"/>
      <c r="D21" s="19">
        <v>1.0789999999999999E-2</v>
      </c>
    </row>
    <row r="22" spans="1:4" ht="16.5" thickBot="1" x14ac:dyDescent="0.3">
      <c r="B22" s="53" t="s">
        <v>3</v>
      </c>
      <c r="C22" s="54"/>
      <c r="D22" s="27">
        <f>FV(taxa_mensal,qtd_anos*12,aporte*-1)</f>
        <v>41888.456999243819</v>
      </c>
    </row>
    <row r="23" spans="1:4" ht="16.5" thickBot="1" x14ac:dyDescent="0.3">
      <c r="B23" s="55" t="s">
        <v>4</v>
      </c>
      <c r="C23" s="56"/>
      <c r="D23" s="28">
        <f>patrimonio*rendimento_carteira</f>
        <v>418.88456999243817</v>
      </c>
    </row>
    <row r="26" spans="1:4" ht="12.75" customHeight="1" thickBot="1" x14ac:dyDescent="0.3"/>
    <row r="27" spans="1:4" ht="27" thickBot="1" x14ac:dyDescent="0.35">
      <c r="B27" s="48" t="s">
        <v>33</v>
      </c>
      <c r="C27" s="49"/>
      <c r="D27" s="32" t="s">
        <v>11</v>
      </c>
    </row>
    <row r="28" spans="1:4" ht="16.5" thickBot="1" x14ac:dyDescent="0.3">
      <c r="A28" s="35">
        <v>2</v>
      </c>
      <c r="B28" s="22" t="s">
        <v>6</v>
      </c>
      <c r="C28" s="18">
        <f>FV($D$21,$A28*12,$D$19*-1)</f>
        <v>13613.813648822608</v>
      </c>
      <c r="D28" s="19">
        <f>C28*rendimento_carteira</f>
        <v>136.13813648822608</v>
      </c>
    </row>
    <row r="29" spans="1:4" ht="16.5" thickBot="1" x14ac:dyDescent="0.3">
      <c r="A29" s="35">
        <v>5</v>
      </c>
      <c r="B29" s="22" t="s">
        <v>7</v>
      </c>
      <c r="C29" s="18">
        <f>FV($D$21,$A29*12,$D$19*-1)</f>
        <v>41888.456999243819</v>
      </c>
      <c r="D29" s="19">
        <f>C29*rendimento_carteira</f>
        <v>418.88456999243817</v>
      </c>
    </row>
    <row r="30" spans="1:4" ht="16.5" thickBot="1" x14ac:dyDescent="0.3">
      <c r="A30" s="35">
        <v>10</v>
      </c>
      <c r="B30" s="22" t="s">
        <v>8</v>
      </c>
      <c r="C30" s="18">
        <f>FV($D$21,$A30*12,$D$19*-1)</f>
        <v>121642.1062650861</v>
      </c>
      <c r="D30" s="19">
        <f>C30*rendimento_carteira</f>
        <v>1216.4210626508609</v>
      </c>
    </row>
    <row r="31" spans="1:4" ht="16.5" thickBot="1" x14ac:dyDescent="0.3">
      <c r="A31" s="35">
        <v>20</v>
      </c>
      <c r="B31" s="22" t="s">
        <v>9</v>
      </c>
      <c r="C31" s="18">
        <f>FV($D$21,$A31*12,$D$19*-1)</f>
        <v>562599.20004854025</v>
      </c>
      <c r="D31" s="19">
        <f>C31*rendimento_carteira</f>
        <v>5625.992000485403</v>
      </c>
    </row>
    <row r="32" spans="1:4" ht="16.5" thickBot="1" x14ac:dyDescent="0.3">
      <c r="A32" s="35">
        <v>30</v>
      </c>
      <c r="B32" s="23" t="s">
        <v>10</v>
      </c>
      <c r="C32" s="20">
        <f>FV($D$21,$A32*12,$D$19*-1)</f>
        <v>2161084.8275023573</v>
      </c>
      <c r="D32" s="21">
        <f>C32*rendimento_carteira</f>
        <v>21610.848275023574</v>
      </c>
    </row>
    <row r="36" spans="2:4" x14ac:dyDescent="0.25">
      <c r="B36" s="3" t="s">
        <v>17</v>
      </c>
      <c r="C36" s="6" t="s">
        <v>34</v>
      </c>
      <c r="D36" s="4"/>
    </row>
    <row r="37" spans="2:4" x14ac:dyDescent="0.25">
      <c r="B37" s="7" t="s">
        <v>16</v>
      </c>
      <c r="C37" s="8">
        <f>aporte</f>
        <v>500</v>
      </c>
      <c r="D37" s="5"/>
    </row>
    <row r="39" spans="2:4" x14ac:dyDescent="0.25">
      <c r="B39" s="11" t="s">
        <v>18</v>
      </c>
      <c r="C39" s="11" t="s">
        <v>24</v>
      </c>
      <c r="D39" s="11" t="s">
        <v>25</v>
      </c>
    </row>
    <row r="40" spans="2:4" x14ac:dyDescent="0.25">
      <c r="B40" s="1" t="s">
        <v>19</v>
      </c>
      <c r="C40" s="9">
        <f>VLOOKUP($C$36&amp;"-"&amp;B40,apoio!$A$3:$D$20,4,FALSE)</f>
        <v>0.32</v>
      </c>
      <c r="D40" s="10">
        <f t="shared" ref="D40:D45" si="0">C40*$C$37</f>
        <v>160</v>
      </c>
    </row>
    <row r="41" spans="2:4" x14ac:dyDescent="0.25">
      <c r="B41" s="1" t="s">
        <v>20</v>
      </c>
      <c r="C41" s="9">
        <f>VLOOKUP($C$36&amp;"-"&amp;B41,apoio!$A$3:$D$20,4,FALSE)</f>
        <v>0.35</v>
      </c>
      <c r="D41" s="10">
        <f t="shared" si="0"/>
        <v>175</v>
      </c>
    </row>
    <row r="42" spans="2:4" x14ac:dyDescent="0.25">
      <c r="B42" s="1" t="s">
        <v>30</v>
      </c>
      <c r="C42" s="9">
        <f>VLOOKUP($C$36&amp;"-"&amp;B42,apoio!$A$3:$D$20,4,FALSE)</f>
        <v>0.08</v>
      </c>
      <c r="D42" s="10">
        <f t="shared" si="0"/>
        <v>40</v>
      </c>
    </row>
    <row r="43" spans="2:4" x14ac:dyDescent="0.25">
      <c r="B43" s="1" t="s">
        <v>21</v>
      </c>
      <c r="C43" s="9">
        <f>VLOOKUP($C$36&amp;"-"&amp;B43,apoio!$A$3:$D$20,4,FALSE)</f>
        <v>0.05</v>
      </c>
      <c r="D43" s="10">
        <f t="shared" si="0"/>
        <v>25</v>
      </c>
    </row>
    <row r="44" spans="2:4" x14ac:dyDescent="0.25">
      <c r="B44" s="1" t="s">
        <v>22</v>
      </c>
      <c r="C44" s="9">
        <f>VLOOKUP($C$36&amp;"-"&amp;B44,apoio!$A$3:$D$20,4,FALSE)</f>
        <v>0.1</v>
      </c>
      <c r="D44" s="10">
        <f t="shared" si="0"/>
        <v>50</v>
      </c>
    </row>
    <row r="45" spans="2:4" x14ac:dyDescent="0.25">
      <c r="B45" s="1" t="s">
        <v>23</v>
      </c>
      <c r="C45" s="9">
        <f>VLOOKUP($C$36&amp;"-"&amp;B45,apoio!$A$3:$D$20,4,FALSE)</f>
        <v>0.1</v>
      </c>
      <c r="D45" s="10">
        <f t="shared" si="0"/>
        <v>50</v>
      </c>
    </row>
    <row r="46" spans="2:4" x14ac:dyDescent="0.25">
      <c r="B46" s="7"/>
      <c r="C46" s="7"/>
      <c r="D46" s="12">
        <f ca="1">SUM(D40:D46)</f>
        <v>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mergeCells count="11">
    <mergeCell ref="B21:C21"/>
    <mergeCell ref="B22:C22"/>
    <mergeCell ref="B23:C23"/>
    <mergeCell ref="B27:C27"/>
    <mergeCell ref="B19:C19"/>
    <mergeCell ref="B20:C20"/>
    <mergeCell ref="B13:D13"/>
    <mergeCell ref="B12:E12"/>
    <mergeCell ref="B14:D14"/>
    <mergeCell ref="B15:D15"/>
    <mergeCell ref="B18:D18"/>
  </mergeCells>
  <dataValidations count="1">
    <dataValidation type="list" allowBlank="1" showInputMessage="1" showErrorMessage="1" sqref="C36" xr:uid="{CC0676DE-490A-4AF7-999B-DDE8CCECB70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981D-D24C-4EA3-A626-6571FC5A0825}">
  <dimension ref="A2:H20"/>
  <sheetViews>
    <sheetView workbookViewId="0">
      <selection activeCell="A10" sqref="A10"/>
    </sheetView>
  </sheetViews>
  <sheetFormatPr defaultRowHeight="15" x14ac:dyDescent="0.25"/>
  <cols>
    <col min="1" max="2" width="30.85546875" bestFit="1" customWidth="1"/>
    <col min="3" max="3" width="18.5703125" bestFit="1" customWidth="1"/>
    <col min="4" max="4" width="7.85546875" customWidth="1"/>
    <col min="5" max="5" width="7.7109375" customWidth="1"/>
    <col min="7" max="7" width="19.28515625" customWidth="1"/>
    <col min="8" max="8" width="16.85546875" bestFit="1" customWidth="1"/>
    <col min="9" max="9" width="14" customWidth="1"/>
  </cols>
  <sheetData>
    <row r="2" spans="1:8" x14ac:dyDescent="0.25">
      <c r="A2" s="14" t="s">
        <v>27</v>
      </c>
      <c r="B2" s="14" t="s">
        <v>17</v>
      </c>
      <c r="C2" s="15" t="s">
        <v>18</v>
      </c>
      <c r="D2" s="15" t="s">
        <v>26</v>
      </c>
    </row>
    <row r="3" spans="1:8" x14ac:dyDescent="0.25">
      <c r="A3" t="str">
        <f>B3&amp;"-"&amp;C3</f>
        <v>Conservador-PAPEL</v>
      </c>
      <c r="B3" t="s">
        <v>28</v>
      </c>
      <c r="C3" s="1" t="s">
        <v>19</v>
      </c>
      <c r="D3" s="13">
        <v>0.3</v>
      </c>
      <c r="H3" t="s">
        <v>26</v>
      </c>
    </row>
    <row r="4" spans="1:8" x14ac:dyDescent="0.25">
      <c r="A4" t="str">
        <f t="shared" ref="A4:A20" si="0">B4&amp;"-"&amp;C4</f>
        <v>Conservador-TIJOLO</v>
      </c>
      <c r="B4" t="s">
        <v>28</v>
      </c>
      <c r="C4" s="1" t="s">
        <v>20</v>
      </c>
      <c r="D4" s="13">
        <v>0.5</v>
      </c>
      <c r="G4" s="33" t="s">
        <v>29</v>
      </c>
      <c r="H4" s="34" t="str">
        <f>VLOOKUP(G4,$A3:$D20,2,FALSE)</f>
        <v>Moderado</v>
      </c>
    </row>
    <row r="5" spans="1:8" x14ac:dyDescent="0.25">
      <c r="A5" t="str">
        <f t="shared" si="0"/>
        <v>Conservador-HÍBRIDOS</v>
      </c>
      <c r="B5" t="s">
        <v>28</v>
      </c>
      <c r="C5" s="1" t="s">
        <v>30</v>
      </c>
      <c r="D5" s="13">
        <v>0.1</v>
      </c>
    </row>
    <row r="6" spans="1:8" x14ac:dyDescent="0.25">
      <c r="A6" t="str">
        <f t="shared" si="0"/>
        <v>Conservador-FOFs</v>
      </c>
      <c r="B6" t="s">
        <v>28</v>
      </c>
      <c r="C6" s="1" t="s">
        <v>21</v>
      </c>
      <c r="D6" s="13">
        <v>0.1</v>
      </c>
    </row>
    <row r="7" spans="1:8" x14ac:dyDescent="0.25">
      <c r="A7" t="str">
        <f t="shared" si="0"/>
        <v>Conservador-DESENVOLVIMENTO</v>
      </c>
      <c r="B7" t="s">
        <v>28</v>
      </c>
      <c r="C7" s="1" t="s">
        <v>22</v>
      </c>
      <c r="D7" s="13">
        <v>0</v>
      </c>
    </row>
    <row r="8" spans="1:8" ht="15.75" thickBot="1" x14ac:dyDescent="0.3">
      <c r="A8" s="2" t="str">
        <f t="shared" si="0"/>
        <v>Conservador-HOTELARIAS</v>
      </c>
      <c r="B8" s="2" t="s">
        <v>28</v>
      </c>
      <c r="C8" s="16" t="s">
        <v>23</v>
      </c>
      <c r="D8" s="17">
        <v>0</v>
      </c>
    </row>
    <row r="9" spans="1:8" x14ac:dyDescent="0.25">
      <c r="A9" t="str">
        <f t="shared" si="0"/>
        <v>Moderado-PAPEL</v>
      </c>
      <c r="B9" t="s">
        <v>31</v>
      </c>
      <c r="C9" s="1" t="s">
        <v>19</v>
      </c>
      <c r="D9" s="13">
        <v>0.32</v>
      </c>
    </row>
    <row r="10" spans="1:8" x14ac:dyDescent="0.25">
      <c r="A10" s="29" t="str">
        <f t="shared" si="0"/>
        <v>Moderado-TIJOLO</v>
      </c>
      <c r="B10" s="29" t="s">
        <v>31</v>
      </c>
      <c r="C10" s="30" t="s">
        <v>20</v>
      </c>
      <c r="D10" s="31">
        <v>0.35</v>
      </c>
    </row>
    <row r="11" spans="1:8" x14ac:dyDescent="0.25">
      <c r="A11" t="str">
        <f t="shared" si="0"/>
        <v>Moderado-HÍBRIDOS</v>
      </c>
      <c r="B11" t="s">
        <v>31</v>
      </c>
      <c r="C11" s="1" t="s">
        <v>30</v>
      </c>
      <c r="D11" s="13">
        <v>0.08</v>
      </c>
    </row>
    <row r="12" spans="1:8" x14ac:dyDescent="0.25">
      <c r="A12" t="str">
        <f t="shared" si="0"/>
        <v>Moderado-FOFs</v>
      </c>
      <c r="B12" t="s">
        <v>31</v>
      </c>
      <c r="C12" s="1" t="s">
        <v>21</v>
      </c>
      <c r="D12" s="13">
        <v>0.05</v>
      </c>
    </row>
    <row r="13" spans="1:8" x14ac:dyDescent="0.25">
      <c r="A13" t="str">
        <f t="shared" si="0"/>
        <v>Moderado-DESENVOLVIMENTO</v>
      </c>
      <c r="B13" t="s">
        <v>31</v>
      </c>
      <c r="C13" s="1" t="s">
        <v>22</v>
      </c>
      <c r="D13" s="13">
        <v>0.1</v>
      </c>
    </row>
    <row r="14" spans="1:8" ht="15.75" thickBot="1" x14ac:dyDescent="0.3">
      <c r="A14" s="2" t="str">
        <f t="shared" si="0"/>
        <v>Moderado-HOTELARIAS</v>
      </c>
      <c r="B14" s="2" t="s">
        <v>31</v>
      </c>
      <c r="C14" s="16" t="s">
        <v>23</v>
      </c>
      <c r="D14" s="17">
        <v>0.1</v>
      </c>
    </row>
    <row r="15" spans="1:8" x14ac:dyDescent="0.25">
      <c r="A15" t="str">
        <f t="shared" si="0"/>
        <v>Agressivo-PAPEL</v>
      </c>
      <c r="B15" t="s">
        <v>32</v>
      </c>
      <c r="C15" s="1" t="s">
        <v>19</v>
      </c>
      <c r="D15" s="13">
        <v>0.5</v>
      </c>
    </row>
    <row r="16" spans="1:8" x14ac:dyDescent="0.25">
      <c r="A16" t="str">
        <f t="shared" si="0"/>
        <v>Agressivo-TIJOLO</v>
      </c>
      <c r="B16" t="s">
        <v>32</v>
      </c>
      <c r="C16" s="1" t="s">
        <v>20</v>
      </c>
      <c r="D16" s="13">
        <v>0.1</v>
      </c>
    </row>
    <row r="17" spans="1:4" x14ac:dyDescent="0.25">
      <c r="A17" t="str">
        <f t="shared" si="0"/>
        <v>Agressivo-HÍBRIDOS</v>
      </c>
      <c r="B17" t="s">
        <v>32</v>
      </c>
      <c r="C17" s="1" t="s">
        <v>30</v>
      </c>
      <c r="D17" s="13">
        <v>0.05</v>
      </c>
    </row>
    <row r="18" spans="1:4" x14ac:dyDescent="0.25">
      <c r="A18" t="str">
        <f t="shared" si="0"/>
        <v>Agressivo-FOFs</v>
      </c>
      <c r="B18" t="s">
        <v>32</v>
      </c>
      <c r="C18" s="1" t="s">
        <v>21</v>
      </c>
      <c r="D18" s="13">
        <v>0.05</v>
      </c>
    </row>
    <row r="19" spans="1:4" x14ac:dyDescent="0.25">
      <c r="A19" t="str">
        <f t="shared" si="0"/>
        <v>Agressivo-DESENVOLVIMENTO</v>
      </c>
      <c r="B19" t="s">
        <v>32</v>
      </c>
      <c r="C19" s="1" t="s">
        <v>22</v>
      </c>
      <c r="D19" s="13">
        <v>0.2</v>
      </c>
    </row>
    <row r="20" spans="1:4" x14ac:dyDescent="0.25">
      <c r="A20" t="str">
        <f t="shared" si="0"/>
        <v>Agressivo-HOTELARIAS</v>
      </c>
      <c r="B20" t="s">
        <v>32</v>
      </c>
      <c r="C20" s="1" t="s">
        <v>23</v>
      </c>
      <c r="D20" s="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investimento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ROCHA DE LUNA</dc:creator>
  <cp:lastModifiedBy>CESAR ROCHA DE LUNA</cp:lastModifiedBy>
  <dcterms:created xsi:type="dcterms:W3CDTF">2025-06-16T18:28:12Z</dcterms:created>
  <dcterms:modified xsi:type="dcterms:W3CDTF">2025-06-18T19:17:55Z</dcterms:modified>
</cp:coreProperties>
</file>