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sar\2016-3\Analisi Estructural Matricial\Vigas\"/>
    </mc:Choice>
  </mc:AlternateContent>
  <bookViews>
    <workbookView xWindow="0" yWindow="0" windowWidth="15345" windowHeight="4455"/>
  </bookViews>
  <sheets>
    <sheet name="Matriz local" sheetId="1" r:id="rId1"/>
    <sheet name="matriz condensad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2" l="1"/>
  <c r="O13" i="2" s="1"/>
  <c r="P8" i="1"/>
  <c r="P11" i="1" s="1"/>
  <c r="K8" i="1" s="1"/>
  <c r="L6" i="2"/>
  <c r="L12" i="2" s="1"/>
  <c r="P12" i="1"/>
  <c r="K9" i="1" s="1"/>
  <c r="P6" i="1"/>
  <c r="S13" i="1"/>
  <c r="S12" i="1"/>
  <c r="S11" i="1"/>
  <c r="S10" i="1"/>
  <c r="S7" i="1"/>
  <c r="L8" i="2" l="1"/>
  <c r="P13" i="1"/>
  <c r="K10" i="1" s="1"/>
  <c r="P10" i="1"/>
  <c r="K7" i="1" s="1"/>
  <c r="O10" i="2"/>
  <c r="O12" i="2"/>
  <c r="L11" i="2"/>
  <c r="O11" i="2"/>
  <c r="C93" i="1"/>
  <c r="L10" i="2" l="1"/>
  <c r="L13" i="2"/>
  <c r="B20" i="2"/>
  <c r="B24" i="2" s="1"/>
  <c r="F23" i="2" s="1"/>
  <c r="B5" i="2"/>
  <c r="B8" i="2" s="1"/>
  <c r="E9" i="2" l="1"/>
  <c r="G8" i="2"/>
  <c r="G7" i="2"/>
  <c r="F9" i="2"/>
  <c r="B7" i="2"/>
  <c r="B22" i="2"/>
  <c r="E22" i="2" s="1"/>
  <c r="G22" i="2" s="1"/>
  <c r="B23" i="2"/>
  <c r="B9" i="2"/>
  <c r="G9" i="2" s="1"/>
  <c r="I151" i="1"/>
  <c r="I152" i="1"/>
  <c r="I153" i="1"/>
  <c r="I150" i="1"/>
  <c r="H134" i="1"/>
  <c r="H135" i="1"/>
  <c r="H136" i="1"/>
  <c r="H133" i="1"/>
  <c r="K142" i="1" a="1"/>
  <c r="K142" i="1" s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07" i="1"/>
  <c r="I107" i="1"/>
  <c r="B119" i="1" a="1"/>
  <c r="B119" i="1" s="1"/>
  <c r="E24" i="2" l="1"/>
  <c r="G24" i="2" s="1"/>
  <c r="E23" i="2"/>
  <c r="E8" i="2"/>
  <c r="E7" i="2"/>
  <c r="K145" i="1"/>
  <c r="K144" i="1"/>
  <c r="K143" i="1"/>
  <c r="B125" i="1"/>
  <c r="B121" i="1"/>
  <c r="B126" i="1"/>
  <c r="B122" i="1"/>
  <c r="B124" i="1"/>
  <c r="B120" i="1"/>
  <c r="B127" i="1"/>
  <c r="B123" i="1"/>
  <c r="B5" i="1"/>
  <c r="G23" i="2" l="1"/>
  <c r="F22" i="2"/>
  <c r="F24" i="2"/>
  <c r="F7" i="2"/>
  <c r="F8" i="2"/>
  <c r="G65" i="1"/>
  <c r="D65" i="1"/>
  <c r="G64" i="1"/>
  <c r="D64" i="1"/>
  <c r="G63" i="1"/>
  <c r="D63" i="1"/>
  <c r="G62" i="1"/>
  <c r="D62" i="1"/>
  <c r="K61" i="1"/>
  <c r="J61" i="1"/>
  <c r="I61" i="1"/>
  <c r="H61" i="1"/>
  <c r="G56" i="1"/>
  <c r="D56" i="1"/>
  <c r="G55" i="1"/>
  <c r="D55" i="1"/>
  <c r="G54" i="1"/>
  <c r="D54" i="1"/>
  <c r="G53" i="1"/>
  <c r="D53" i="1"/>
  <c r="K52" i="1"/>
  <c r="J52" i="1"/>
  <c r="I52" i="1"/>
  <c r="H52" i="1"/>
  <c r="D47" i="1"/>
  <c r="G46" i="1"/>
  <c r="D46" i="1"/>
  <c r="G45" i="1"/>
  <c r="D45" i="1"/>
  <c r="G44" i="1"/>
  <c r="D44" i="1"/>
  <c r="J43" i="1"/>
  <c r="I43" i="1"/>
  <c r="H43" i="1"/>
  <c r="G37" i="1"/>
  <c r="D37" i="1"/>
  <c r="G36" i="1"/>
  <c r="D36" i="1"/>
  <c r="G35" i="1"/>
  <c r="D35" i="1"/>
  <c r="G34" i="1"/>
  <c r="D34" i="1"/>
  <c r="K33" i="1"/>
  <c r="J33" i="1"/>
  <c r="I33" i="1"/>
  <c r="H33" i="1"/>
  <c r="D25" i="1"/>
  <c r="D26" i="1"/>
  <c r="D27" i="1"/>
  <c r="D24" i="1"/>
  <c r="B7" i="1"/>
  <c r="F9" i="1" s="1"/>
  <c r="G25" i="1"/>
  <c r="G26" i="1"/>
  <c r="G27" i="1"/>
  <c r="G24" i="1"/>
  <c r="K23" i="1"/>
  <c r="J23" i="1"/>
  <c r="I23" i="1"/>
  <c r="H23" i="1"/>
  <c r="B8" i="1" l="1"/>
  <c r="E7" i="1" s="1"/>
  <c r="G7" i="1" s="1"/>
  <c r="B9" i="1"/>
  <c r="H10" i="1" s="1"/>
  <c r="B10" i="1"/>
  <c r="F10" i="1" s="1"/>
  <c r="F7" i="1"/>
  <c r="E8" i="1"/>
  <c r="G8" i="1" s="1"/>
  <c r="H7" i="1"/>
  <c r="H9" i="1"/>
  <c r="H8" i="1" l="1"/>
  <c r="F8" i="1"/>
  <c r="E9" i="1"/>
  <c r="G9" i="1" s="1"/>
  <c r="E10" i="1"/>
  <c r="G10" i="1" s="1"/>
</calcChain>
</file>

<file path=xl/sharedStrings.xml><?xml version="1.0" encoding="utf-8"?>
<sst xmlns="http://schemas.openxmlformats.org/spreadsheetml/2006/main" count="118" uniqueCount="47">
  <si>
    <t>b</t>
  </si>
  <si>
    <t>h</t>
  </si>
  <si>
    <t>L</t>
  </si>
  <si>
    <t>E</t>
  </si>
  <si>
    <t>I</t>
  </si>
  <si>
    <t>6EI/L^2</t>
  </si>
  <si>
    <t>Fef</t>
  </si>
  <si>
    <t>12EI/L^3</t>
  </si>
  <si>
    <t>4EI/L</t>
  </si>
  <si>
    <t>2EI/L</t>
  </si>
  <si>
    <t>Ensamble</t>
  </si>
  <si>
    <t>Elemento</t>
  </si>
  <si>
    <t>1-2.</t>
  </si>
  <si>
    <t>Matriz de rigidez</t>
  </si>
  <si>
    <t>Mi</t>
  </si>
  <si>
    <t>2-3.</t>
  </si>
  <si>
    <t>Fuerzas extenas</t>
  </si>
  <si>
    <t>Fuerzas nudos</t>
  </si>
  <si>
    <t>3-4.</t>
  </si>
  <si>
    <t>4-5.</t>
  </si>
  <si>
    <t>5-6.</t>
  </si>
  <si>
    <t>Ensamble matrices</t>
  </si>
  <si>
    <t>Fuerzas perfectas</t>
  </si>
  <si>
    <t>Fuerzas externas</t>
  </si>
  <si>
    <t>Calculo de desplazamientos desconocidos</t>
  </si>
  <si>
    <t>Kinv</t>
  </si>
  <si>
    <t>Desplazamnietos desconocidos</t>
  </si>
  <si>
    <t>Fuerzas desconocidas</t>
  </si>
  <si>
    <t>Multoplicaciom K*Desplaz</t>
  </si>
  <si>
    <t>fuerzas totales</t>
  </si>
  <si>
    <t>3EI/L^2</t>
  </si>
  <si>
    <t>3EI/L^3</t>
  </si>
  <si>
    <t>3EI/L</t>
  </si>
  <si>
    <t>Rotula izquierda</t>
  </si>
  <si>
    <t>Rotula derecha</t>
  </si>
  <si>
    <t>Vi</t>
  </si>
  <si>
    <t>Vj</t>
  </si>
  <si>
    <t>Mj</t>
  </si>
  <si>
    <t>Fex</t>
  </si>
  <si>
    <t>Accion puntual</t>
  </si>
  <si>
    <t>Carga distribuida</t>
  </si>
  <si>
    <t>a (Distancia izquierda a derecha)</t>
  </si>
  <si>
    <t>b(Distancia derecha izquierda)</t>
  </si>
  <si>
    <t>Carga P (kN)</t>
  </si>
  <si>
    <t>MJ</t>
  </si>
  <si>
    <t>VJ</t>
  </si>
  <si>
    <t>W (kN/m)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</si>
</sst>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E+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2" borderId="0" xfId="0" applyNumberFormat="1" applyFill="1"/>
    <xf numFmtId="0" fontId="0" fillId="4" borderId="0" xfId="0" applyFill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"/>
  <sheetViews>
    <sheetView tabSelected="1" zoomScale="70" zoomScaleNormal="70" workbookViewId="0">
      <selection activeCell="P9" sqref="P9"/>
    </sheetView>
  </sheetViews>
  <sheetFormatPr baseColWidth="10" defaultRowHeight="15" x14ac:dyDescent="0.25"/>
  <cols>
    <col min="2" max="2" width="35" customWidth="1"/>
    <col min="5" max="5" width="20.25" customWidth="1"/>
    <col min="6" max="6" width="22.25" customWidth="1"/>
    <col min="15" max="15" width="28" customWidth="1"/>
  </cols>
  <sheetData>
    <row r="1" spans="1:19" x14ac:dyDescent="0.25">
      <c r="A1" s="10" t="s">
        <v>0</v>
      </c>
      <c r="B1" s="8">
        <v>24</v>
      </c>
    </row>
    <row r="2" spans="1:19" x14ac:dyDescent="0.25">
      <c r="A2" s="10" t="s">
        <v>1</v>
      </c>
      <c r="B2" s="8">
        <v>1</v>
      </c>
    </row>
    <row r="3" spans="1:19" x14ac:dyDescent="0.25">
      <c r="A3" s="10" t="s">
        <v>2</v>
      </c>
      <c r="B3" s="8">
        <v>4</v>
      </c>
    </row>
    <row r="4" spans="1:19" x14ac:dyDescent="0.25">
      <c r="A4" s="10" t="s">
        <v>3</v>
      </c>
      <c r="B4" s="8">
        <v>1</v>
      </c>
    </row>
    <row r="5" spans="1:19" x14ac:dyDescent="0.25">
      <c r="A5" s="10" t="s">
        <v>4</v>
      </c>
      <c r="B5" s="8">
        <f>(B1*B2^3)/12</f>
        <v>2</v>
      </c>
      <c r="O5" s="11" t="s">
        <v>39</v>
      </c>
      <c r="P5" s="11"/>
    </row>
    <row r="6" spans="1:19" x14ac:dyDescent="0.25">
      <c r="D6" s="9"/>
      <c r="E6" s="9" t="s">
        <v>35</v>
      </c>
      <c r="F6" s="9" t="s">
        <v>14</v>
      </c>
      <c r="G6" s="9" t="s">
        <v>36</v>
      </c>
      <c r="H6" s="9" t="s">
        <v>37</v>
      </c>
      <c r="K6" t="s">
        <v>6</v>
      </c>
      <c r="M6" t="s">
        <v>38</v>
      </c>
      <c r="O6" t="s">
        <v>2</v>
      </c>
      <c r="P6">
        <f>B3</f>
        <v>4</v>
      </c>
      <c r="R6" s="11" t="s">
        <v>40</v>
      </c>
      <c r="S6" s="11"/>
    </row>
    <row r="7" spans="1:19" x14ac:dyDescent="0.25">
      <c r="A7" s="8" t="s">
        <v>5</v>
      </c>
      <c r="B7" s="8">
        <f>6*(B4*B5)/B3^2</f>
        <v>0.75</v>
      </c>
      <c r="D7" s="9" t="s">
        <v>35</v>
      </c>
      <c r="E7" s="9">
        <f>B8</f>
        <v>0.375</v>
      </c>
      <c r="F7" s="9">
        <f>B7</f>
        <v>0.75</v>
      </c>
      <c r="G7" s="9">
        <f>-E7</f>
        <v>-0.375</v>
      </c>
      <c r="H7" s="9">
        <f>B7</f>
        <v>0.75</v>
      </c>
      <c r="J7" s="9" t="s">
        <v>35</v>
      </c>
      <c r="K7">
        <f>P10+S10</f>
        <v>45</v>
      </c>
      <c r="L7" s="10" t="s">
        <v>35</v>
      </c>
      <c r="O7" s="7" t="s">
        <v>41</v>
      </c>
      <c r="P7">
        <v>2</v>
      </c>
      <c r="R7" t="s">
        <v>2</v>
      </c>
      <c r="S7">
        <f>B3</f>
        <v>4</v>
      </c>
    </row>
    <row r="8" spans="1:19" x14ac:dyDescent="0.25">
      <c r="A8" s="8" t="s">
        <v>7</v>
      </c>
      <c r="B8" s="8">
        <f>12*(B4*B5)/(B3^3)</f>
        <v>0.375</v>
      </c>
      <c r="D8" s="9" t="s">
        <v>14</v>
      </c>
      <c r="E8" s="9">
        <f>B7</f>
        <v>0.75</v>
      </c>
      <c r="F8" s="9">
        <f>B9</f>
        <v>2</v>
      </c>
      <c r="G8" s="9">
        <f t="shared" ref="G8:G10" si="0">-E8</f>
        <v>-0.75</v>
      </c>
      <c r="H8" s="9">
        <f>B10</f>
        <v>1</v>
      </c>
      <c r="J8" s="9" t="s">
        <v>14</v>
      </c>
      <c r="K8">
        <f t="shared" ref="K8:K10" si="1">P11+S11</f>
        <v>31.666666666666668</v>
      </c>
      <c r="L8" s="10" t="s">
        <v>14</v>
      </c>
      <c r="O8" s="7" t="s">
        <v>42</v>
      </c>
      <c r="P8">
        <f>P6-P7</f>
        <v>2</v>
      </c>
      <c r="R8" s="7" t="s">
        <v>46</v>
      </c>
      <c r="S8">
        <v>20</v>
      </c>
    </row>
    <row r="9" spans="1:19" x14ac:dyDescent="0.25">
      <c r="A9" s="8" t="s">
        <v>8</v>
      </c>
      <c r="B9" s="8">
        <f>4*(B4*B5)/B3</f>
        <v>2</v>
      </c>
      <c r="D9" s="9" t="s">
        <v>36</v>
      </c>
      <c r="E9" s="9">
        <f>-E7</f>
        <v>-0.375</v>
      </c>
      <c r="F9" s="9">
        <f>-B7</f>
        <v>-0.75</v>
      </c>
      <c r="G9" s="9">
        <f t="shared" si="0"/>
        <v>0.375</v>
      </c>
      <c r="H9" s="9">
        <f>-B7</f>
        <v>-0.75</v>
      </c>
      <c r="J9" s="9" t="s">
        <v>36</v>
      </c>
      <c r="K9">
        <f t="shared" si="1"/>
        <v>45</v>
      </c>
      <c r="L9" s="10" t="s">
        <v>36</v>
      </c>
      <c r="O9" s="7" t="s">
        <v>43</v>
      </c>
      <c r="P9">
        <v>10</v>
      </c>
    </row>
    <row r="10" spans="1:19" x14ac:dyDescent="0.25">
      <c r="A10" s="8" t="s">
        <v>9</v>
      </c>
      <c r="B10" s="8">
        <f>2*(B4*B5)/B3</f>
        <v>1</v>
      </c>
      <c r="D10" s="9" t="s">
        <v>37</v>
      </c>
      <c r="E10" s="9">
        <f>E8</f>
        <v>0.75</v>
      </c>
      <c r="F10" s="9">
        <f>B10</f>
        <v>1</v>
      </c>
      <c r="G10" s="9">
        <f t="shared" si="0"/>
        <v>-0.75</v>
      </c>
      <c r="H10" s="9">
        <f>B9</f>
        <v>2</v>
      </c>
      <c r="J10" s="9" t="s">
        <v>37</v>
      </c>
      <c r="K10">
        <f t="shared" si="1"/>
        <v>21.666666666666668</v>
      </c>
      <c r="L10" s="10" t="s">
        <v>37</v>
      </c>
      <c r="O10" s="9" t="s">
        <v>35</v>
      </c>
      <c r="P10">
        <f>P9*(P8^2/P6^2)*(3-2*(P8/P6))</f>
        <v>5</v>
      </c>
      <c r="R10" s="9" t="s">
        <v>35</v>
      </c>
      <c r="S10">
        <f>S8*S7/2</f>
        <v>40</v>
      </c>
    </row>
    <row r="11" spans="1:19" x14ac:dyDescent="0.25">
      <c r="O11" s="9" t="s">
        <v>14</v>
      </c>
      <c r="P11">
        <f>(P9*P7*P8^2)/P6^2</f>
        <v>5</v>
      </c>
      <c r="R11" s="9" t="s">
        <v>14</v>
      </c>
      <c r="S11">
        <f>S8*S7^2/12</f>
        <v>26.666666666666668</v>
      </c>
    </row>
    <row r="12" spans="1:19" x14ac:dyDescent="0.25">
      <c r="O12" s="9" t="s">
        <v>45</v>
      </c>
      <c r="P12">
        <f>P9*(P7^2/P6^2)*(3-2*(P7/P6))</f>
        <v>5</v>
      </c>
      <c r="R12" s="9" t="s">
        <v>45</v>
      </c>
      <c r="S12">
        <f>S8*S7/2</f>
        <v>40</v>
      </c>
    </row>
    <row r="13" spans="1:19" x14ac:dyDescent="0.25">
      <c r="O13" s="9" t="s">
        <v>44</v>
      </c>
      <c r="P13">
        <f>(-P9*P7^2*P8)/P6^2</f>
        <v>-5</v>
      </c>
      <c r="R13" s="9" t="s">
        <v>44</v>
      </c>
      <c r="S13">
        <f>S8*S7^2/12</f>
        <v>26.666666666666668</v>
      </c>
    </row>
    <row r="16" spans="1:19" s="1" customFormat="1" x14ac:dyDescent="0.25"/>
    <row r="18" spans="1:11" x14ac:dyDescent="0.25">
      <c r="A18" t="s">
        <v>10</v>
      </c>
    </row>
    <row r="20" spans="1:11" x14ac:dyDescent="0.25">
      <c r="A20" t="s">
        <v>11</v>
      </c>
      <c r="B20" s="2" t="s">
        <v>12</v>
      </c>
    </row>
    <row r="22" spans="1:11" x14ac:dyDescent="0.25">
      <c r="B22" t="s">
        <v>16</v>
      </c>
      <c r="E22" t="s">
        <v>17</v>
      </c>
      <c r="G22" t="s">
        <v>13</v>
      </c>
    </row>
    <row r="23" spans="1:11" x14ac:dyDescent="0.25">
      <c r="B23">
        <v>1</v>
      </c>
      <c r="E23">
        <v>1</v>
      </c>
      <c r="H23">
        <f>A24</f>
        <v>8</v>
      </c>
      <c r="I23">
        <f>A25</f>
        <v>1</v>
      </c>
      <c r="J23">
        <f>A26</f>
        <v>3</v>
      </c>
      <c r="K23">
        <f>A27</f>
        <v>2</v>
      </c>
    </row>
    <row r="24" spans="1:11" x14ac:dyDescent="0.25">
      <c r="A24">
        <v>8</v>
      </c>
      <c r="B24">
        <v>24</v>
      </c>
      <c r="D24">
        <f>A24</f>
        <v>8</v>
      </c>
      <c r="E24">
        <v>0</v>
      </c>
      <c r="G24">
        <f>A24</f>
        <v>8</v>
      </c>
      <c r="H24">
        <v>0.375</v>
      </c>
      <c r="I24">
        <v>0.75</v>
      </c>
      <c r="J24">
        <v>-0.375</v>
      </c>
      <c r="K24">
        <v>0.75</v>
      </c>
    </row>
    <row r="25" spans="1:11" x14ac:dyDescent="0.25">
      <c r="A25">
        <v>1</v>
      </c>
      <c r="B25">
        <v>16</v>
      </c>
      <c r="D25">
        <f t="shared" ref="D25:D27" si="2">A25</f>
        <v>1</v>
      </c>
      <c r="E25">
        <v>0</v>
      </c>
      <c r="G25">
        <f>A25</f>
        <v>1</v>
      </c>
      <c r="H25">
        <v>0.75</v>
      </c>
      <c r="I25">
        <v>2</v>
      </c>
      <c r="J25">
        <v>-0.75</v>
      </c>
      <c r="K25">
        <v>1</v>
      </c>
    </row>
    <row r="26" spans="1:11" x14ac:dyDescent="0.25">
      <c r="A26">
        <v>3</v>
      </c>
      <c r="B26">
        <v>24</v>
      </c>
      <c r="D26">
        <f t="shared" si="2"/>
        <v>3</v>
      </c>
      <c r="E26">
        <v>-60</v>
      </c>
      <c r="G26">
        <f>A26</f>
        <v>3</v>
      </c>
      <c r="H26">
        <v>-0.375</v>
      </c>
      <c r="I26">
        <v>-0.75</v>
      </c>
      <c r="J26">
        <v>0.375</v>
      </c>
      <c r="K26">
        <v>-0.75</v>
      </c>
    </row>
    <row r="27" spans="1:11" x14ac:dyDescent="0.25">
      <c r="A27">
        <v>2</v>
      </c>
      <c r="B27">
        <v>-16</v>
      </c>
      <c r="D27">
        <f t="shared" si="2"/>
        <v>2</v>
      </c>
      <c r="E27">
        <v>0</v>
      </c>
      <c r="G27">
        <f>A27</f>
        <v>2</v>
      </c>
      <c r="H27">
        <v>0.75</v>
      </c>
      <c r="I27">
        <v>1</v>
      </c>
      <c r="J27">
        <v>-0.75</v>
      </c>
      <c r="K27">
        <v>2</v>
      </c>
    </row>
    <row r="30" spans="1:11" x14ac:dyDescent="0.25">
      <c r="A30" t="s">
        <v>11</v>
      </c>
      <c r="B30" s="2" t="s">
        <v>15</v>
      </c>
    </row>
    <row r="32" spans="1:11" x14ac:dyDescent="0.25">
      <c r="B32" t="s">
        <v>16</v>
      </c>
      <c r="E32" t="s">
        <v>17</v>
      </c>
      <c r="G32" t="s">
        <v>13</v>
      </c>
    </row>
    <row r="33" spans="1:11" x14ac:dyDescent="0.25">
      <c r="B33">
        <v>1</v>
      </c>
      <c r="E33">
        <v>1</v>
      </c>
      <c r="H33">
        <f>A34</f>
        <v>3</v>
      </c>
      <c r="I33">
        <f>A35</f>
        <v>2</v>
      </c>
      <c r="J33">
        <f>A36</f>
        <v>9</v>
      </c>
      <c r="K33">
        <f>A37</f>
        <v>4</v>
      </c>
    </row>
    <row r="34" spans="1:11" x14ac:dyDescent="0.25">
      <c r="A34">
        <v>3</v>
      </c>
      <c r="B34">
        <v>24</v>
      </c>
      <c r="D34">
        <f>A34</f>
        <v>3</v>
      </c>
      <c r="E34">
        <v>0</v>
      </c>
      <c r="G34">
        <f>A34</f>
        <v>3</v>
      </c>
      <c r="H34">
        <v>0.1875</v>
      </c>
      <c r="I34">
        <v>0.375</v>
      </c>
      <c r="J34">
        <v>-0.1875</v>
      </c>
      <c r="K34">
        <v>0.375</v>
      </c>
    </row>
    <row r="35" spans="1:11" x14ac:dyDescent="0.25">
      <c r="A35">
        <v>2</v>
      </c>
      <c r="B35">
        <v>16</v>
      </c>
      <c r="D35">
        <f t="shared" ref="D35:D37" si="3">A35</f>
        <v>2</v>
      </c>
      <c r="E35">
        <v>0</v>
      </c>
      <c r="G35">
        <f>A35</f>
        <v>2</v>
      </c>
      <c r="H35">
        <v>0.375</v>
      </c>
      <c r="I35">
        <v>1</v>
      </c>
      <c r="J35">
        <v>-0.375</v>
      </c>
      <c r="K35">
        <v>0.5</v>
      </c>
    </row>
    <row r="36" spans="1:11" x14ac:dyDescent="0.25">
      <c r="A36">
        <v>9</v>
      </c>
      <c r="B36">
        <v>24</v>
      </c>
      <c r="D36">
        <f t="shared" si="3"/>
        <v>9</v>
      </c>
      <c r="E36">
        <v>0</v>
      </c>
      <c r="G36">
        <f>A36</f>
        <v>9</v>
      </c>
      <c r="H36">
        <v>-0.1875</v>
      </c>
      <c r="I36">
        <v>-0.375</v>
      </c>
      <c r="J36">
        <v>0.1875</v>
      </c>
      <c r="K36">
        <v>-0.375</v>
      </c>
    </row>
    <row r="37" spans="1:11" x14ac:dyDescent="0.25">
      <c r="A37">
        <v>4</v>
      </c>
      <c r="B37">
        <v>-16</v>
      </c>
      <c r="D37">
        <f t="shared" si="3"/>
        <v>4</v>
      </c>
      <c r="E37">
        <v>0</v>
      </c>
      <c r="G37">
        <f>A37</f>
        <v>4</v>
      </c>
      <c r="H37">
        <v>0.375</v>
      </c>
      <c r="I37">
        <v>0.5</v>
      </c>
      <c r="J37">
        <v>-0.375</v>
      </c>
      <c r="K37">
        <v>1</v>
      </c>
    </row>
    <row r="40" spans="1:11" x14ac:dyDescent="0.25">
      <c r="A40" t="s">
        <v>11</v>
      </c>
      <c r="B40" s="2" t="s">
        <v>18</v>
      </c>
    </row>
    <row r="42" spans="1:11" x14ac:dyDescent="0.25">
      <c r="B42" t="s">
        <v>16</v>
      </c>
      <c r="E42" t="s">
        <v>17</v>
      </c>
      <c r="G42" t="s">
        <v>13</v>
      </c>
    </row>
    <row r="43" spans="1:11" x14ac:dyDescent="0.25">
      <c r="B43">
        <v>1</v>
      </c>
      <c r="E43">
        <v>1</v>
      </c>
      <c r="H43">
        <f>A44</f>
        <v>9</v>
      </c>
      <c r="I43">
        <f>A45</f>
        <v>4</v>
      </c>
      <c r="J43">
        <f>A46</f>
        <v>5</v>
      </c>
    </row>
    <row r="44" spans="1:11" x14ac:dyDescent="0.25">
      <c r="A44">
        <v>9</v>
      </c>
      <c r="B44">
        <v>18</v>
      </c>
      <c r="D44">
        <f>A44</f>
        <v>9</v>
      </c>
      <c r="E44">
        <v>13.5</v>
      </c>
      <c r="G44">
        <f>A44</f>
        <v>9</v>
      </c>
      <c r="H44">
        <v>0.1111111111111111</v>
      </c>
      <c r="I44">
        <v>0.33333333333333331</v>
      </c>
      <c r="J44">
        <v>-0.1111111111111111</v>
      </c>
    </row>
    <row r="45" spans="1:11" x14ac:dyDescent="0.25">
      <c r="A45">
        <v>4</v>
      </c>
      <c r="B45">
        <v>9</v>
      </c>
      <c r="D45">
        <f t="shared" ref="D45:D47" si="4">A45</f>
        <v>4</v>
      </c>
      <c r="E45">
        <v>13.5</v>
      </c>
      <c r="G45">
        <f>A45</f>
        <v>4</v>
      </c>
      <c r="H45">
        <v>0.33333333333333331</v>
      </c>
      <c r="I45">
        <v>1</v>
      </c>
      <c r="J45">
        <v>-0.33333333333333331</v>
      </c>
    </row>
    <row r="46" spans="1:11" x14ac:dyDescent="0.25">
      <c r="A46">
        <v>5</v>
      </c>
      <c r="B46">
        <v>18</v>
      </c>
      <c r="D46">
        <f t="shared" si="4"/>
        <v>5</v>
      </c>
      <c r="E46">
        <v>22.5</v>
      </c>
      <c r="G46">
        <f>A46</f>
        <v>5</v>
      </c>
      <c r="H46">
        <v>-0.33333333333333331</v>
      </c>
      <c r="I46">
        <v>-0.33333333333333331</v>
      </c>
      <c r="J46">
        <v>0.33333333333333331</v>
      </c>
    </row>
    <row r="47" spans="1:11" x14ac:dyDescent="0.25">
      <c r="B47">
        <v>-9</v>
      </c>
      <c r="D47">
        <f t="shared" si="4"/>
        <v>0</v>
      </c>
      <c r="E47">
        <v>0</v>
      </c>
    </row>
    <row r="49" spans="1:11" x14ac:dyDescent="0.25">
      <c r="A49" t="s">
        <v>11</v>
      </c>
      <c r="B49" s="2" t="s">
        <v>19</v>
      </c>
    </row>
    <row r="51" spans="1:11" x14ac:dyDescent="0.25">
      <c r="B51" t="s">
        <v>16</v>
      </c>
      <c r="E51" t="s">
        <v>17</v>
      </c>
      <c r="G51" t="s">
        <v>13</v>
      </c>
    </row>
    <row r="52" spans="1:11" x14ac:dyDescent="0.25">
      <c r="B52">
        <v>1</v>
      </c>
      <c r="E52">
        <v>1</v>
      </c>
      <c r="H52">
        <f>A53</f>
        <v>5</v>
      </c>
      <c r="I52">
        <f>A54</f>
        <v>10</v>
      </c>
      <c r="J52">
        <f>A55</f>
        <v>6</v>
      </c>
      <c r="K52">
        <f>A56</f>
        <v>0</v>
      </c>
    </row>
    <row r="53" spans="1:11" x14ac:dyDescent="0.25">
      <c r="A53">
        <v>5</v>
      </c>
      <c r="B53">
        <v>18</v>
      </c>
      <c r="D53">
        <f>A53</f>
        <v>5</v>
      </c>
      <c r="E53">
        <v>13.5</v>
      </c>
      <c r="G53">
        <f>A53</f>
        <v>5</v>
      </c>
      <c r="H53">
        <v>0.1111111111111111</v>
      </c>
      <c r="I53">
        <v>-0.1111111111111111</v>
      </c>
      <c r="J53">
        <v>0.33333333333333331</v>
      </c>
    </row>
    <row r="54" spans="1:11" x14ac:dyDescent="0.25">
      <c r="A54">
        <v>10</v>
      </c>
      <c r="B54">
        <v>9</v>
      </c>
      <c r="D54">
        <f t="shared" ref="D54:D56" si="5">A54</f>
        <v>10</v>
      </c>
      <c r="E54">
        <v>22.5</v>
      </c>
      <c r="G54">
        <f>A54</f>
        <v>10</v>
      </c>
      <c r="H54">
        <v>-0.1111111111111111</v>
      </c>
      <c r="I54">
        <v>0.1111111111111111</v>
      </c>
      <c r="J54">
        <v>-0.33333333333333331</v>
      </c>
    </row>
    <row r="55" spans="1:11" x14ac:dyDescent="0.25">
      <c r="A55">
        <v>6</v>
      </c>
      <c r="B55">
        <v>18</v>
      </c>
      <c r="D55">
        <f t="shared" si="5"/>
        <v>6</v>
      </c>
      <c r="E55">
        <v>-13.5</v>
      </c>
      <c r="G55">
        <f>A55</f>
        <v>6</v>
      </c>
      <c r="H55">
        <v>0.33333333333333331</v>
      </c>
      <c r="I55">
        <v>-0.33333333333333331</v>
      </c>
      <c r="J55">
        <v>1</v>
      </c>
    </row>
    <row r="56" spans="1:11" x14ac:dyDescent="0.25">
      <c r="A56">
        <v>0</v>
      </c>
      <c r="B56">
        <v>-9</v>
      </c>
      <c r="D56">
        <f t="shared" si="5"/>
        <v>0</v>
      </c>
      <c r="G56">
        <f>A56</f>
        <v>0</v>
      </c>
    </row>
    <row r="58" spans="1:11" x14ac:dyDescent="0.25">
      <c r="A58" t="s">
        <v>11</v>
      </c>
      <c r="B58" s="2" t="s">
        <v>20</v>
      </c>
    </row>
    <row r="60" spans="1:11" x14ac:dyDescent="0.25">
      <c r="B60" t="s">
        <v>16</v>
      </c>
      <c r="E60" t="s">
        <v>17</v>
      </c>
      <c r="G60" t="s">
        <v>13</v>
      </c>
    </row>
    <row r="61" spans="1:11" x14ac:dyDescent="0.25">
      <c r="B61">
        <v>1</v>
      </c>
      <c r="E61">
        <v>1</v>
      </c>
      <c r="H61">
        <f>A62</f>
        <v>12</v>
      </c>
      <c r="I61">
        <f>A63</f>
        <v>8</v>
      </c>
      <c r="J61">
        <f>A64</f>
        <v>13</v>
      </c>
      <c r="K61">
        <f>A65</f>
        <v>9</v>
      </c>
    </row>
    <row r="62" spans="1:11" x14ac:dyDescent="0.25">
      <c r="A62">
        <v>12</v>
      </c>
      <c r="B62">
        <v>66</v>
      </c>
      <c r="D62">
        <f>A62</f>
        <v>12</v>
      </c>
      <c r="E62">
        <v>0</v>
      </c>
      <c r="G62">
        <f>A62</f>
        <v>12</v>
      </c>
      <c r="H62">
        <v>5.5555555555555552E-2</v>
      </c>
      <c r="I62">
        <v>0.16666666666666666</v>
      </c>
      <c r="J62">
        <v>-5.5555555555555552E-2</v>
      </c>
      <c r="K62">
        <v>0.16666666666666666</v>
      </c>
    </row>
    <row r="63" spans="1:11" x14ac:dyDescent="0.25">
      <c r="A63">
        <v>8</v>
      </c>
      <c r="B63">
        <v>81</v>
      </c>
      <c r="D63">
        <f t="shared" ref="D63:D65" si="6">A63</f>
        <v>8</v>
      </c>
      <c r="E63">
        <v>0</v>
      </c>
      <c r="G63">
        <f>A63</f>
        <v>8</v>
      </c>
      <c r="H63">
        <v>0.16666666666666666</v>
      </c>
      <c r="I63">
        <v>0.66666666666666663</v>
      </c>
      <c r="J63">
        <v>-0.16666666666666666</v>
      </c>
      <c r="K63">
        <v>0.33333333333333331</v>
      </c>
    </row>
    <row r="64" spans="1:11" x14ac:dyDescent="0.25">
      <c r="A64">
        <v>13</v>
      </c>
      <c r="B64">
        <v>66</v>
      </c>
      <c r="D64">
        <f t="shared" si="6"/>
        <v>13</v>
      </c>
      <c r="E64">
        <v>-24</v>
      </c>
      <c r="G64">
        <f>A64</f>
        <v>13</v>
      </c>
      <c r="H64">
        <v>-5.5555555555555552E-2</v>
      </c>
      <c r="I64">
        <v>-0.16666666666666666</v>
      </c>
      <c r="J64">
        <v>5.5555555555555552E-2</v>
      </c>
      <c r="K64">
        <v>-0.16666666666666666</v>
      </c>
    </row>
    <row r="65" spans="1:20" x14ac:dyDescent="0.25">
      <c r="A65">
        <v>9</v>
      </c>
      <c r="B65">
        <v>-81</v>
      </c>
      <c r="D65">
        <f t="shared" si="6"/>
        <v>9</v>
      </c>
      <c r="E65">
        <v>-24</v>
      </c>
      <c r="G65">
        <f>A65</f>
        <v>9</v>
      </c>
      <c r="H65">
        <v>0.16666666666666666</v>
      </c>
      <c r="I65">
        <v>0.33333333333333331</v>
      </c>
      <c r="J65">
        <v>-0.16666666666666666</v>
      </c>
      <c r="K65">
        <v>0.66666666666666663</v>
      </c>
    </row>
    <row r="68" spans="1:20" x14ac:dyDescent="0.25">
      <c r="A68" t="s">
        <v>21</v>
      </c>
    </row>
    <row r="70" spans="1:20" x14ac:dyDescent="0.25">
      <c r="B70" t="s">
        <v>22</v>
      </c>
      <c r="E70" t="s">
        <v>23</v>
      </c>
      <c r="H70" t="s">
        <v>13</v>
      </c>
    </row>
    <row r="71" spans="1:20" x14ac:dyDescent="0.25">
      <c r="B71">
        <v>1</v>
      </c>
      <c r="E71">
        <v>1</v>
      </c>
      <c r="H71">
        <v>1</v>
      </c>
      <c r="I71">
        <v>2</v>
      </c>
      <c r="J71">
        <v>3</v>
      </c>
      <c r="K71">
        <v>4</v>
      </c>
      <c r="L71">
        <v>5</v>
      </c>
      <c r="M71">
        <v>6</v>
      </c>
      <c r="N71">
        <v>7</v>
      </c>
      <c r="O71">
        <v>8</v>
      </c>
      <c r="P71">
        <v>9</v>
      </c>
      <c r="Q71">
        <v>10</v>
      </c>
      <c r="R71">
        <v>11</v>
      </c>
      <c r="S71">
        <v>12</v>
      </c>
      <c r="T71">
        <v>13</v>
      </c>
    </row>
    <row r="72" spans="1:20" x14ac:dyDescent="0.25">
      <c r="A72">
        <v>1</v>
      </c>
      <c r="B72">
        <v>16</v>
      </c>
      <c r="D72">
        <v>1</v>
      </c>
      <c r="E72">
        <v>0</v>
      </c>
      <c r="G72">
        <v>1</v>
      </c>
      <c r="H72" s="6">
        <v>2</v>
      </c>
      <c r="I72" s="6">
        <v>1</v>
      </c>
      <c r="J72" s="6">
        <v>-0.75</v>
      </c>
      <c r="K72" s="6">
        <v>0</v>
      </c>
      <c r="L72" s="6">
        <v>0</v>
      </c>
      <c r="M72" s="6">
        <v>0</v>
      </c>
      <c r="N72" s="6">
        <v>0</v>
      </c>
      <c r="O72" s="6">
        <v>0.75</v>
      </c>
      <c r="P72" s="6">
        <v>0</v>
      </c>
      <c r="Q72" s="3">
        <v>0</v>
      </c>
      <c r="R72" s="3">
        <v>0</v>
      </c>
      <c r="S72" s="3">
        <v>0</v>
      </c>
      <c r="T72" s="3">
        <v>0</v>
      </c>
    </row>
    <row r="73" spans="1:20" x14ac:dyDescent="0.25">
      <c r="A73">
        <v>2</v>
      </c>
      <c r="B73">
        <v>0</v>
      </c>
      <c r="D73">
        <v>2</v>
      </c>
      <c r="E73">
        <v>0</v>
      </c>
      <c r="G73">
        <v>2</v>
      </c>
      <c r="H73" s="6">
        <v>1</v>
      </c>
      <c r="I73" s="6">
        <v>3</v>
      </c>
      <c r="J73" s="6">
        <v>-0.375</v>
      </c>
      <c r="K73" s="6">
        <v>0.5</v>
      </c>
      <c r="L73" s="6">
        <v>0</v>
      </c>
      <c r="M73" s="6">
        <v>0</v>
      </c>
      <c r="N73" s="6">
        <v>0</v>
      </c>
      <c r="O73" s="6">
        <v>0.75</v>
      </c>
      <c r="P73" s="6">
        <v>-0.375</v>
      </c>
      <c r="Q73" s="3">
        <v>0</v>
      </c>
      <c r="R73" s="3">
        <v>0</v>
      </c>
      <c r="S73" s="3">
        <v>0</v>
      </c>
      <c r="T73" s="3">
        <v>0</v>
      </c>
    </row>
    <row r="74" spans="1:20" x14ac:dyDescent="0.25">
      <c r="A74">
        <v>3</v>
      </c>
      <c r="B74">
        <v>48</v>
      </c>
      <c r="D74">
        <v>3</v>
      </c>
      <c r="E74">
        <v>-60</v>
      </c>
      <c r="G74">
        <v>3</v>
      </c>
      <c r="H74" s="6">
        <v>-0.75</v>
      </c>
      <c r="I74" s="6">
        <v>-0.375</v>
      </c>
      <c r="J74" s="6">
        <v>0.5625</v>
      </c>
      <c r="K74" s="6">
        <v>0.375</v>
      </c>
      <c r="L74" s="6">
        <v>0</v>
      </c>
      <c r="M74" s="6">
        <v>0</v>
      </c>
      <c r="N74" s="6">
        <v>0</v>
      </c>
      <c r="O74" s="6">
        <v>-0.375</v>
      </c>
      <c r="P74" s="6">
        <v>-0.1875</v>
      </c>
      <c r="Q74" s="3">
        <v>0</v>
      </c>
      <c r="R74" s="3">
        <v>0</v>
      </c>
      <c r="S74" s="3">
        <v>0</v>
      </c>
      <c r="T74" s="3">
        <v>0</v>
      </c>
    </row>
    <row r="75" spans="1:20" x14ac:dyDescent="0.25">
      <c r="A75">
        <v>4</v>
      </c>
      <c r="B75">
        <v>-7</v>
      </c>
      <c r="D75">
        <v>4</v>
      </c>
      <c r="E75">
        <v>0</v>
      </c>
      <c r="G75">
        <v>4</v>
      </c>
      <c r="H75" s="6">
        <v>0</v>
      </c>
      <c r="I75" s="6">
        <v>0.5</v>
      </c>
      <c r="J75" s="6">
        <v>0.375</v>
      </c>
      <c r="K75" s="6">
        <v>2</v>
      </c>
      <c r="L75" s="6">
        <v>-0.33333333333333331</v>
      </c>
      <c r="M75" s="6">
        <v>0</v>
      </c>
      <c r="N75" s="6">
        <v>0</v>
      </c>
      <c r="O75" s="6">
        <v>0</v>
      </c>
      <c r="P75" s="6">
        <v>-4.1666666666666685E-2</v>
      </c>
      <c r="Q75" s="3">
        <v>0</v>
      </c>
      <c r="R75" s="3">
        <v>0</v>
      </c>
      <c r="S75" s="3">
        <v>0</v>
      </c>
      <c r="T75" s="3">
        <v>0</v>
      </c>
    </row>
    <row r="76" spans="1:20" x14ac:dyDescent="0.25">
      <c r="A76">
        <v>5</v>
      </c>
      <c r="B76">
        <v>36</v>
      </c>
      <c r="D76">
        <v>5</v>
      </c>
      <c r="E76">
        <v>0</v>
      </c>
      <c r="G76">
        <v>5</v>
      </c>
      <c r="H76" s="6">
        <v>0</v>
      </c>
      <c r="I76" s="6">
        <v>0</v>
      </c>
      <c r="J76" s="6">
        <v>0</v>
      </c>
      <c r="K76" s="6">
        <v>-0.33333333333333331</v>
      </c>
      <c r="L76" s="6">
        <v>0.44444444444444442</v>
      </c>
      <c r="M76" s="6">
        <v>0.33333333333333331</v>
      </c>
      <c r="N76" s="6">
        <v>0</v>
      </c>
      <c r="O76" s="6">
        <v>0</v>
      </c>
      <c r="P76" s="6">
        <v>-0.33333333333333331</v>
      </c>
      <c r="Q76" s="3">
        <v>-0.1111111111111111</v>
      </c>
      <c r="R76" s="3">
        <v>0</v>
      </c>
      <c r="S76" s="3">
        <v>0</v>
      </c>
      <c r="T76" s="3">
        <v>0</v>
      </c>
    </row>
    <row r="77" spans="1:20" x14ac:dyDescent="0.25">
      <c r="A77">
        <v>6</v>
      </c>
      <c r="B77">
        <v>18</v>
      </c>
      <c r="D77">
        <v>6</v>
      </c>
      <c r="E77">
        <v>0</v>
      </c>
      <c r="G77">
        <v>6</v>
      </c>
      <c r="H77" s="6">
        <v>0</v>
      </c>
      <c r="I77" s="6">
        <v>0</v>
      </c>
      <c r="J77" s="6">
        <v>0</v>
      </c>
      <c r="K77" s="6">
        <v>0</v>
      </c>
      <c r="L77" s="6">
        <v>0.33333333333333331</v>
      </c>
      <c r="M77" s="6">
        <v>1</v>
      </c>
      <c r="N77" s="6">
        <v>0</v>
      </c>
      <c r="O77" s="6">
        <v>0</v>
      </c>
      <c r="P77" s="6">
        <v>0</v>
      </c>
      <c r="Q77" s="3">
        <v>-0.33333333333333331</v>
      </c>
      <c r="R77" s="3">
        <v>0</v>
      </c>
      <c r="S77" s="3">
        <v>0</v>
      </c>
      <c r="T77" s="3">
        <v>0</v>
      </c>
    </row>
    <row r="78" spans="1:20" x14ac:dyDescent="0.25">
      <c r="A78">
        <v>7</v>
      </c>
      <c r="D78">
        <v>7</v>
      </c>
      <c r="E78">
        <v>0</v>
      </c>
      <c r="G78">
        <v>7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3">
        <v>0</v>
      </c>
      <c r="R78" s="3">
        <v>0</v>
      </c>
      <c r="S78" s="3">
        <v>0</v>
      </c>
      <c r="T78" s="3">
        <v>0</v>
      </c>
    </row>
    <row r="79" spans="1:20" x14ac:dyDescent="0.25">
      <c r="A79">
        <v>8</v>
      </c>
      <c r="B79">
        <v>105</v>
      </c>
      <c r="D79">
        <v>8</v>
      </c>
      <c r="E79">
        <v>0</v>
      </c>
      <c r="G79">
        <v>8</v>
      </c>
      <c r="H79" s="6">
        <v>0.75</v>
      </c>
      <c r="I79" s="6">
        <v>0.75</v>
      </c>
      <c r="J79" s="6">
        <v>-0.375</v>
      </c>
      <c r="K79" s="6">
        <v>0</v>
      </c>
      <c r="L79" s="6">
        <v>0</v>
      </c>
      <c r="M79" s="6">
        <v>0</v>
      </c>
      <c r="N79" s="6">
        <v>0</v>
      </c>
      <c r="O79" s="6">
        <v>1.0416666666666665</v>
      </c>
      <c r="P79" s="6">
        <v>0.33333333333333331</v>
      </c>
      <c r="Q79" s="3">
        <v>0</v>
      </c>
      <c r="R79" s="3">
        <v>0</v>
      </c>
      <c r="S79" s="3">
        <v>0.16666666666666666</v>
      </c>
      <c r="T79" s="3">
        <v>-0.16666666666666666</v>
      </c>
    </row>
    <row r="80" spans="1:20" x14ac:dyDescent="0.25">
      <c r="A80">
        <v>9</v>
      </c>
      <c r="B80">
        <v>-39</v>
      </c>
      <c r="D80">
        <v>9</v>
      </c>
      <c r="E80">
        <v>-24</v>
      </c>
      <c r="G80">
        <v>9</v>
      </c>
      <c r="H80" s="6">
        <v>0</v>
      </c>
      <c r="I80" s="6">
        <v>-0.375</v>
      </c>
      <c r="J80" s="6">
        <v>-0.1875</v>
      </c>
      <c r="K80" s="6">
        <v>-4.1666666666666685E-2</v>
      </c>
      <c r="L80" s="6">
        <v>-0.1111111111111111</v>
      </c>
      <c r="M80" s="6">
        <v>0</v>
      </c>
      <c r="N80" s="6">
        <v>0</v>
      </c>
      <c r="O80" s="6">
        <v>0.33333333333333331</v>
      </c>
      <c r="P80" s="6">
        <v>0.96527777777777768</v>
      </c>
      <c r="Q80" s="3">
        <v>0</v>
      </c>
      <c r="R80" s="3">
        <v>0</v>
      </c>
      <c r="S80" s="3">
        <v>0.16666666666666666</v>
      </c>
      <c r="T80" s="3">
        <v>-0.16666666666666666</v>
      </c>
    </row>
    <row r="81" spans="1:20" x14ac:dyDescent="0.25">
      <c r="A81">
        <v>10</v>
      </c>
      <c r="B81">
        <v>9</v>
      </c>
      <c r="D81">
        <v>10</v>
      </c>
      <c r="E81">
        <v>0</v>
      </c>
      <c r="G81">
        <v>10</v>
      </c>
      <c r="H81" s="3">
        <v>0</v>
      </c>
      <c r="I81" s="3">
        <v>0</v>
      </c>
      <c r="J81" s="3">
        <v>0</v>
      </c>
      <c r="K81" s="3">
        <v>0</v>
      </c>
      <c r="L81" s="3">
        <v>-0.1111111111111111</v>
      </c>
      <c r="M81" s="3">
        <v>-0.33333333333333331</v>
      </c>
      <c r="N81" s="3">
        <v>0</v>
      </c>
      <c r="O81" s="3">
        <v>0</v>
      </c>
      <c r="P81" s="3">
        <v>0</v>
      </c>
      <c r="Q81" s="1">
        <v>0.1111111111111111</v>
      </c>
      <c r="R81" s="1">
        <v>0</v>
      </c>
      <c r="S81" s="1">
        <v>0</v>
      </c>
      <c r="T81" s="1">
        <v>0</v>
      </c>
    </row>
    <row r="82" spans="1:20" x14ac:dyDescent="0.25">
      <c r="A82">
        <v>11</v>
      </c>
      <c r="D82">
        <v>11</v>
      </c>
      <c r="E82">
        <v>0</v>
      </c>
      <c r="G82">
        <v>11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1">
        <v>0</v>
      </c>
      <c r="R82" s="1">
        <v>0</v>
      </c>
      <c r="S82" s="1">
        <v>0</v>
      </c>
      <c r="T82" s="1">
        <v>0</v>
      </c>
    </row>
    <row r="83" spans="1:20" x14ac:dyDescent="0.25">
      <c r="A83">
        <v>12</v>
      </c>
      <c r="B83">
        <v>66</v>
      </c>
      <c r="D83">
        <v>12</v>
      </c>
      <c r="E83">
        <v>0</v>
      </c>
      <c r="G83">
        <v>12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0.16666666666666666</v>
      </c>
      <c r="P83" s="3">
        <v>0.16666666666666666</v>
      </c>
      <c r="Q83" s="1">
        <v>0</v>
      </c>
      <c r="R83" s="1">
        <v>0</v>
      </c>
      <c r="S83" s="1">
        <v>5.5555555555555552E-2</v>
      </c>
      <c r="T83" s="1">
        <v>-5.5555555555555552E-2</v>
      </c>
    </row>
    <row r="84" spans="1:20" x14ac:dyDescent="0.25">
      <c r="A84">
        <v>13</v>
      </c>
      <c r="B84">
        <v>66</v>
      </c>
      <c r="D84">
        <v>13</v>
      </c>
      <c r="E84">
        <v>-24</v>
      </c>
      <c r="G84">
        <v>13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-0.16666666666666666</v>
      </c>
      <c r="P84" s="3">
        <v>-0.16666666666666666</v>
      </c>
      <c r="Q84" s="1">
        <v>0</v>
      </c>
      <c r="R84" s="1">
        <v>0</v>
      </c>
      <c r="S84" s="1">
        <v>-5.5555555555555552E-2</v>
      </c>
      <c r="T84" s="1">
        <v>5.5555555555555552E-2</v>
      </c>
    </row>
    <row r="89" spans="1:20" x14ac:dyDescent="0.25">
      <c r="A89" t="s">
        <v>24</v>
      </c>
    </row>
    <row r="92" spans="1:20" x14ac:dyDescent="0.25">
      <c r="B92" t="s">
        <v>25</v>
      </c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</row>
    <row r="93" spans="1:20" x14ac:dyDescent="0.25">
      <c r="B93">
        <v>1</v>
      </c>
      <c r="C93" s="5" t="e">
        <f>MINVERSE(H72:P80)</f>
        <v>#NUM!</v>
      </c>
      <c r="D93" s="4"/>
      <c r="E93" s="4"/>
      <c r="F93" s="4"/>
      <c r="G93" s="4"/>
      <c r="H93" s="4"/>
      <c r="I93" s="4"/>
      <c r="J93" s="4"/>
      <c r="K93" s="4"/>
    </row>
    <row r="94" spans="1:20" x14ac:dyDescent="0.25">
      <c r="B94">
        <v>2</v>
      </c>
      <c r="C94" s="4"/>
      <c r="D94" s="4"/>
      <c r="E94" s="4"/>
      <c r="F94" s="4"/>
      <c r="G94" s="4"/>
      <c r="H94" s="4"/>
      <c r="I94" s="4"/>
      <c r="J94" s="4"/>
      <c r="K94" s="4"/>
      <c r="O94">
        <v>-247</v>
      </c>
    </row>
    <row r="95" spans="1:20" x14ac:dyDescent="0.25">
      <c r="B95">
        <v>3</v>
      </c>
      <c r="C95" s="4"/>
      <c r="D95" s="4"/>
      <c r="E95" s="4"/>
      <c r="F95" s="4"/>
      <c r="G95" s="4"/>
      <c r="H95" s="4"/>
      <c r="I95" s="4"/>
      <c r="J95" s="4"/>
      <c r="K95" s="4"/>
      <c r="O95">
        <v>-39</v>
      </c>
    </row>
    <row r="96" spans="1:20" x14ac:dyDescent="0.25">
      <c r="B96">
        <v>4</v>
      </c>
      <c r="C96" s="4"/>
      <c r="D96" s="4"/>
      <c r="E96" s="4"/>
      <c r="F96" s="4"/>
      <c r="G96" s="4"/>
      <c r="H96" s="4"/>
      <c r="I96" s="4"/>
      <c r="J96" s="4"/>
      <c r="K96" s="4"/>
      <c r="O96">
        <v>-692</v>
      </c>
    </row>
    <row r="97" spans="1:15" x14ac:dyDescent="0.25">
      <c r="B97">
        <v>5</v>
      </c>
      <c r="C97" s="4"/>
      <c r="D97" s="4"/>
      <c r="E97" s="4"/>
      <c r="F97" s="4"/>
      <c r="G97" s="4"/>
      <c r="H97" s="4"/>
      <c r="I97" s="4"/>
      <c r="J97" s="4"/>
      <c r="K97" s="4"/>
      <c r="O97">
        <v>215</v>
      </c>
    </row>
    <row r="98" spans="1:15" x14ac:dyDescent="0.25">
      <c r="B98">
        <v>6</v>
      </c>
      <c r="C98" s="4"/>
      <c r="D98" s="4"/>
      <c r="E98" s="4"/>
      <c r="F98" s="4"/>
      <c r="G98" s="4"/>
      <c r="H98" s="4"/>
      <c r="I98" s="4"/>
      <c r="J98" s="4"/>
      <c r="K98" s="4"/>
      <c r="O98">
        <v>122</v>
      </c>
    </row>
    <row r="99" spans="1:15" x14ac:dyDescent="0.25">
      <c r="B99">
        <v>7</v>
      </c>
      <c r="C99" s="4"/>
      <c r="D99" s="4"/>
      <c r="E99" s="4"/>
      <c r="F99" s="4"/>
      <c r="G99" s="4"/>
      <c r="H99" s="4"/>
      <c r="I99" s="4"/>
      <c r="J99" s="4"/>
      <c r="K99" s="4"/>
    </row>
    <row r="100" spans="1:15" x14ac:dyDescent="0.25">
      <c r="B100">
        <v>8</v>
      </c>
      <c r="C100" s="4"/>
      <c r="D100" s="4"/>
      <c r="E100" s="4"/>
      <c r="F100" s="4"/>
      <c r="G100" s="4"/>
      <c r="H100" s="4"/>
      <c r="I100" s="4"/>
      <c r="J100" s="4"/>
      <c r="K100" s="4"/>
    </row>
    <row r="101" spans="1:15" x14ac:dyDescent="0.25">
      <c r="B101">
        <v>9</v>
      </c>
      <c r="C101" s="4"/>
      <c r="D101" s="4"/>
      <c r="E101" s="4"/>
      <c r="F101" s="4"/>
      <c r="G101" s="4"/>
      <c r="H101" s="4"/>
      <c r="I101" s="4"/>
      <c r="J101" s="4"/>
      <c r="K101" s="4"/>
    </row>
    <row r="106" spans="1:15" x14ac:dyDescent="0.25">
      <c r="B106">
        <v>1</v>
      </c>
      <c r="F106">
        <v>1</v>
      </c>
    </row>
    <row r="107" spans="1:15" x14ac:dyDescent="0.25">
      <c r="A107">
        <v>1</v>
      </c>
      <c r="B107">
        <v>0</v>
      </c>
      <c r="E107">
        <v>1</v>
      </c>
      <c r="F107">
        <v>16</v>
      </c>
      <c r="H107">
        <f>E107</f>
        <v>1</v>
      </c>
      <c r="I107">
        <f>B107-F107</f>
        <v>-16</v>
      </c>
    </row>
    <row r="108" spans="1:15" x14ac:dyDescent="0.25">
      <c r="A108">
        <v>2</v>
      </c>
      <c r="B108">
        <v>0</v>
      </c>
      <c r="E108">
        <v>2</v>
      </c>
      <c r="F108">
        <v>0</v>
      </c>
      <c r="H108">
        <f t="shared" ref="H108:H115" si="7">E108</f>
        <v>2</v>
      </c>
      <c r="I108">
        <f t="shared" ref="I108:I115" si="8">B108-F108</f>
        <v>0</v>
      </c>
    </row>
    <row r="109" spans="1:15" x14ac:dyDescent="0.25">
      <c r="A109">
        <v>3</v>
      </c>
      <c r="B109">
        <v>-60</v>
      </c>
      <c r="E109">
        <v>3</v>
      </c>
      <c r="F109">
        <v>48</v>
      </c>
      <c r="H109">
        <f t="shared" si="7"/>
        <v>3</v>
      </c>
      <c r="I109">
        <f t="shared" si="8"/>
        <v>-108</v>
      </c>
    </row>
    <row r="110" spans="1:15" x14ac:dyDescent="0.25">
      <c r="A110">
        <v>4</v>
      </c>
      <c r="B110">
        <v>0</v>
      </c>
      <c r="E110">
        <v>4</v>
      </c>
      <c r="F110">
        <v>-7</v>
      </c>
      <c r="H110">
        <f t="shared" si="7"/>
        <v>4</v>
      </c>
      <c r="I110">
        <f t="shared" si="8"/>
        <v>7</v>
      </c>
    </row>
    <row r="111" spans="1:15" x14ac:dyDescent="0.25">
      <c r="A111">
        <v>5</v>
      </c>
      <c r="B111">
        <v>0</v>
      </c>
      <c r="E111">
        <v>5</v>
      </c>
      <c r="F111">
        <v>-9</v>
      </c>
      <c r="H111">
        <f t="shared" si="7"/>
        <v>5</v>
      </c>
      <c r="I111">
        <f t="shared" si="8"/>
        <v>9</v>
      </c>
    </row>
    <row r="112" spans="1:15" x14ac:dyDescent="0.25">
      <c r="A112">
        <v>6</v>
      </c>
      <c r="B112">
        <v>0</v>
      </c>
      <c r="E112">
        <v>6</v>
      </c>
      <c r="F112">
        <v>36</v>
      </c>
      <c r="H112">
        <f t="shared" si="7"/>
        <v>6</v>
      </c>
      <c r="I112">
        <f t="shared" si="8"/>
        <v>-36</v>
      </c>
    </row>
    <row r="113" spans="1:9" x14ac:dyDescent="0.25">
      <c r="A113">
        <v>7</v>
      </c>
      <c r="B113">
        <v>0</v>
      </c>
      <c r="E113">
        <v>7</v>
      </c>
      <c r="F113">
        <v>9</v>
      </c>
      <c r="H113">
        <f t="shared" si="7"/>
        <v>7</v>
      </c>
      <c r="I113">
        <f t="shared" si="8"/>
        <v>-9</v>
      </c>
    </row>
    <row r="114" spans="1:9" x14ac:dyDescent="0.25">
      <c r="A114">
        <v>8</v>
      </c>
      <c r="B114">
        <v>0</v>
      </c>
      <c r="E114">
        <v>8</v>
      </c>
      <c r="F114">
        <v>72</v>
      </c>
      <c r="H114">
        <f t="shared" si="7"/>
        <v>8</v>
      </c>
      <c r="I114">
        <f t="shared" si="8"/>
        <v>-72</v>
      </c>
    </row>
    <row r="115" spans="1:9" x14ac:dyDescent="0.25">
      <c r="A115">
        <v>9</v>
      </c>
      <c r="B115">
        <v>-24</v>
      </c>
      <c r="E115">
        <v>9</v>
      </c>
      <c r="F115">
        <v>-81</v>
      </c>
      <c r="H115">
        <f t="shared" si="7"/>
        <v>9</v>
      </c>
      <c r="I115">
        <f t="shared" si="8"/>
        <v>57</v>
      </c>
    </row>
    <row r="118" spans="1:9" x14ac:dyDescent="0.25">
      <c r="B118" t="s">
        <v>26</v>
      </c>
    </row>
    <row r="119" spans="1:9" x14ac:dyDescent="0.25">
      <c r="A119">
        <v>1</v>
      </c>
      <c r="B119" t="e">
        <f t="array" ref="B119:B127">MMULT(C93:K101,I107:I115)</f>
        <v>#NUM!</v>
      </c>
    </row>
    <row r="120" spans="1:9" x14ac:dyDescent="0.25">
      <c r="A120">
        <v>2</v>
      </c>
      <c r="B120" t="e">
        <v>#NUM!</v>
      </c>
    </row>
    <row r="121" spans="1:9" x14ac:dyDescent="0.25">
      <c r="A121">
        <v>3</v>
      </c>
      <c r="B121" t="e">
        <v>#NUM!</v>
      </c>
    </row>
    <row r="122" spans="1:9" x14ac:dyDescent="0.25">
      <c r="A122">
        <v>4</v>
      </c>
      <c r="B122" t="e">
        <v>#NUM!</v>
      </c>
    </row>
    <row r="123" spans="1:9" x14ac:dyDescent="0.25">
      <c r="A123">
        <v>5</v>
      </c>
      <c r="B123" t="e">
        <v>#NUM!</v>
      </c>
    </row>
    <row r="124" spans="1:9" x14ac:dyDescent="0.25">
      <c r="A124">
        <v>6</v>
      </c>
      <c r="B124" t="e">
        <v>#NUM!</v>
      </c>
    </row>
    <row r="125" spans="1:9" x14ac:dyDescent="0.25">
      <c r="A125">
        <v>7</v>
      </c>
      <c r="B125" t="e">
        <v>#NUM!</v>
      </c>
    </row>
    <row r="126" spans="1:9" x14ac:dyDescent="0.25">
      <c r="A126">
        <v>8</v>
      </c>
      <c r="B126" t="e">
        <v>#NUM!</v>
      </c>
    </row>
    <row r="127" spans="1:9" x14ac:dyDescent="0.25">
      <c r="A127">
        <v>9</v>
      </c>
      <c r="B127" t="e">
        <v>#NUM!</v>
      </c>
    </row>
    <row r="129" spans="2:22" s="1" customFormat="1" x14ac:dyDescent="0.25"/>
    <row r="130" spans="2:22" x14ac:dyDescent="0.25">
      <c r="B130" t="s">
        <v>27</v>
      </c>
    </row>
    <row r="131" spans="2:22" x14ac:dyDescent="0.25">
      <c r="V131" t="s">
        <v>26</v>
      </c>
    </row>
    <row r="132" spans="2:22" x14ac:dyDescent="0.25">
      <c r="C132" t="s">
        <v>22</v>
      </c>
      <c r="F132" t="s">
        <v>23</v>
      </c>
      <c r="H132" t="s">
        <v>29</v>
      </c>
      <c r="K132">
        <v>1</v>
      </c>
      <c r="L132">
        <v>2</v>
      </c>
      <c r="M132">
        <v>3</v>
      </c>
      <c r="N132">
        <v>4</v>
      </c>
      <c r="O132">
        <v>5</v>
      </c>
      <c r="P132">
        <v>6</v>
      </c>
      <c r="Q132">
        <v>7</v>
      </c>
      <c r="R132">
        <v>8</v>
      </c>
      <c r="S132">
        <v>9</v>
      </c>
      <c r="U132">
        <v>1</v>
      </c>
      <c r="V132">
        <v>-247.84615384615378</v>
      </c>
    </row>
    <row r="133" spans="2:22" x14ac:dyDescent="0.25">
      <c r="B133">
        <v>10</v>
      </c>
      <c r="C133">
        <v>24</v>
      </c>
      <c r="E133">
        <v>10</v>
      </c>
      <c r="F133">
        <v>0</v>
      </c>
      <c r="H133">
        <f>C133-F133</f>
        <v>24</v>
      </c>
      <c r="J133">
        <v>10</v>
      </c>
      <c r="K133">
        <v>0.75</v>
      </c>
      <c r="L133">
        <v>0.75</v>
      </c>
      <c r="M133">
        <v>-0.375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U133">
        <v>2</v>
      </c>
      <c r="V133">
        <v>-39.923076923076927</v>
      </c>
    </row>
    <row r="134" spans="2:22" x14ac:dyDescent="0.25">
      <c r="B134">
        <v>11</v>
      </c>
      <c r="C134">
        <v>42</v>
      </c>
      <c r="E134">
        <v>11</v>
      </c>
      <c r="F134">
        <v>0</v>
      </c>
      <c r="H134">
        <f t="shared" ref="H134:H136" si="9">C134-F134</f>
        <v>42</v>
      </c>
      <c r="J134">
        <v>11</v>
      </c>
      <c r="K134">
        <v>0</v>
      </c>
      <c r="L134">
        <v>-0.375</v>
      </c>
      <c r="M134">
        <v>-0.1875</v>
      </c>
      <c r="N134">
        <v>0.29166666666666663</v>
      </c>
      <c r="O134">
        <v>0.66666666666666663</v>
      </c>
      <c r="P134">
        <v>-0.44444444444444442</v>
      </c>
      <c r="Q134">
        <v>0</v>
      </c>
      <c r="R134">
        <v>0</v>
      </c>
      <c r="S134">
        <v>0</v>
      </c>
      <c r="U134">
        <v>3</v>
      </c>
      <c r="V134">
        <v>-692.8205128205127</v>
      </c>
    </row>
    <row r="135" spans="2:22" x14ac:dyDescent="0.25">
      <c r="B135">
        <v>12</v>
      </c>
      <c r="C135">
        <v>84</v>
      </c>
      <c r="E135">
        <v>12</v>
      </c>
      <c r="F135">
        <v>0</v>
      </c>
      <c r="H135">
        <f t="shared" si="9"/>
        <v>84</v>
      </c>
      <c r="J135">
        <v>12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-0.44444444444444442</v>
      </c>
      <c r="Q135">
        <v>-0.66666666666666663</v>
      </c>
      <c r="R135">
        <v>-0.5</v>
      </c>
      <c r="S135">
        <v>0.16666666666666666</v>
      </c>
      <c r="U135">
        <v>4</v>
      </c>
      <c r="V135">
        <v>215.61538461538464</v>
      </c>
    </row>
    <row r="136" spans="2:22" x14ac:dyDescent="0.25">
      <c r="B136">
        <v>13</v>
      </c>
      <c r="C136">
        <v>66</v>
      </c>
      <c r="E136">
        <v>13</v>
      </c>
      <c r="F136">
        <v>-24</v>
      </c>
      <c r="H136">
        <f t="shared" si="9"/>
        <v>90</v>
      </c>
      <c r="J136">
        <v>13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-0.16666666666666666</v>
      </c>
      <c r="S136">
        <v>-0.16666666666666666</v>
      </c>
      <c r="U136">
        <v>5</v>
      </c>
      <c r="V136">
        <v>122.38461538461537</v>
      </c>
    </row>
    <row r="137" spans="2:22" x14ac:dyDescent="0.25">
      <c r="U137">
        <v>6</v>
      </c>
      <c r="V137">
        <v>446.8846153846153</v>
      </c>
    </row>
    <row r="138" spans="2:22" x14ac:dyDescent="0.25">
      <c r="U138">
        <v>7</v>
      </c>
      <c r="V138">
        <v>-148.53846153846158</v>
      </c>
    </row>
    <row r="139" spans="2:22" x14ac:dyDescent="0.25">
      <c r="U139">
        <v>8</v>
      </c>
      <c r="V139">
        <v>-163.30769230769226</v>
      </c>
    </row>
    <row r="140" spans="2:22" x14ac:dyDescent="0.25">
      <c r="K140" t="s">
        <v>28</v>
      </c>
      <c r="U140">
        <v>9</v>
      </c>
      <c r="V140">
        <v>167.15384615384616</v>
      </c>
    </row>
    <row r="141" spans="2:22" x14ac:dyDescent="0.25">
      <c r="I141" t="s">
        <v>29</v>
      </c>
    </row>
    <row r="142" spans="2:22" x14ac:dyDescent="0.25">
      <c r="H142">
        <v>10</v>
      </c>
      <c r="I142">
        <v>24</v>
      </c>
      <c r="J142">
        <v>10</v>
      </c>
      <c r="K142">
        <f t="array" ref="K142:K145">MMULT(K133:S136,V132:V140)</f>
        <v>43.980769230769226</v>
      </c>
    </row>
    <row r="143" spans="2:22" x14ac:dyDescent="0.25">
      <c r="H143">
        <v>11</v>
      </c>
      <c r="I143">
        <v>42</v>
      </c>
      <c r="J143">
        <v>11</v>
      </c>
      <c r="K143">
        <v>90.737179487179532</v>
      </c>
    </row>
    <row r="144" spans="2:22" x14ac:dyDescent="0.25">
      <c r="H144">
        <v>12</v>
      </c>
      <c r="I144">
        <v>84</v>
      </c>
      <c r="J144">
        <v>12</v>
      </c>
      <c r="K144">
        <v>9.9230769230769837</v>
      </c>
    </row>
    <row r="145" spans="8:11" x14ac:dyDescent="0.25">
      <c r="H145">
        <v>13</v>
      </c>
      <c r="I145">
        <v>90</v>
      </c>
      <c r="J145">
        <v>13</v>
      </c>
      <c r="K145">
        <v>-0.64102564102564941</v>
      </c>
    </row>
    <row r="148" spans="8:11" x14ac:dyDescent="0.25">
      <c r="H148" t="s">
        <v>27</v>
      </c>
    </row>
    <row r="150" spans="8:11" x14ac:dyDescent="0.25">
      <c r="H150">
        <v>10</v>
      </c>
      <c r="I150">
        <f>I142+K142</f>
        <v>67.980769230769226</v>
      </c>
    </row>
    <row r="151" spans="8:11" x14ac:dyDescent="0.25">
      <c r="H151">
        <v>11</v>
      </c>
      <c r="I151">
        <f t="shared" ref="I151:I153" si="10">I143+K143</f>
        <v>132.73717948717953</v>
      </c>
    </row>
    <row r="152" spans="8:11" x14ac:dyDescent="0.25">
      <c r="H152">
        <v>12</v>
      </c>
      <c r="I152">
        <f t="shared" si="10"/>
        <v>93.923076923076991</v>
      </c>
    </row>
    <row r="153" spans="8:11" x14ac:dyDescent="0.25">
      <c r="H153">
        <v>13</v>
      </c>
      <c r="I153">
        <f t="shared" si="10"/>
        <v>89.358974358974351</v>
      </c>
    </row>
  </sheetData>
  <dataConsolidate topLabels="1">
    <dataRefs count="5">
      <dataRef ref="A23:B27" sheet="Matriz local"/>
      <dataRef ref="A33:B37" sheet="Matriz local"/>
      <dataRef ref="A43:B47" sheet="Matriz local"/>
      <dataRef ref="A52:B56" sheet="Matriz local"/>
      <dataRef ref="A61:B65" sheet="Matriz local"/>
    </dataRefs>
  </dataConsolidate>
  <mergeCells count="2">
    <mergeCell ref="O5:P5"/>
    <mergeCell ref="R6:S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O8" sqref="O8"/>
    </sheetView>
  </sheetViews>
  <sheetFormatPr baseColWidth="10" defaultRowHeight="15" x14ac:dyDescent="0.25"/>
  <sheetData>
    <row r="1" spans="1:15" x14ac:dyDescent="0.25">
      <c r="A1" s="7" t="s">
        <v>0</v>
      </c>
      <c r="B1">
        <v>12</v>
      </c>
    </row>
    <row r="2" spans="1:15" x14ac:dyDescent="0.25">
      <c r="A2" s="7" t="s">
        <v>1</v>
      </c>
      <c r="B2">
        <v>1</v>
      </c>
      <c r="E2" s="12" t="s">
        <v>33</v>
      </c>
      <c r="F2" s="12"/>
      <c r="G2" s="12"/>
      <c r="H2" s="12"/>
    </row>
    <row r="3" spans="1:15" x14ac:dyDescent="0.25">
      <c r="A3" s="7" t="s">
        <v>2</v>
      </c>
      <c r="B3">
        <v>3</v>
      </c>
    </row>
    <row r="4" spans="1:15" x14ac:dyDescent="0.25">
      <c r="A4" s="7" t="s">
        <v>3</v>
      </c>
      <c r="B4">
        <v>1</v>
      </c>
    </row>
    <row r="5" spans="1:15" x14ac:dyDescent="0.25">
      <c r="A5" t="s">
        <v>4</v>
      </c>
      <c r="B5">
        <f>(B1*B2^3)/12</f>
        <v>1</v>
      </c>
      <c r="K5" s="11" t="s">
        <v>39</v>
      </c>
      <c r="L5" s="11"/>
    </row>
    <row r="6" spans="1:15" x14ac:dyDescent="0.25">
      <c r="K6" t="s">
        <v>2</v>
      </c>
      <c r="L6">
        <f>B3</f>
        <v>3</v>
      </c>
      <c r="N6" s="11" t="s">
        <v>40</v>
      </c>
      <c r="O6" s="11"/>
    </row>
    <row r="7" spans="1:15" x14ac:dyDescent="0.25">
      <c r="A7" t="s">
        <v>31</v>
      </c>
      <c r="B7">
        <f>3*(B4*B5)/B3^3</f>
        <v>0.1111111111111111</v>
      </c>
      <c r="E7">
        <f>B7</f>
        <v>0.1111111111111111</v>
      </c>
      <c r="F7">
        <f>-E7</f>
        <v>-0.1111111111111111</v>
      </c>
      <c r="G7">
        <f>B8</f>
        <v>0.33333333333333331</v>
      </c>
      <c r="K7" s="7" t="s">
        <v>41</v>
      </c>
      <c r="L7">
        <v>2</v>
      </c>
      <c r="N7" t="s">
        <v>2</v>
      </c>
      <c r="O7">
        <f>B3</f>
        <v>3</v>
      </c>
    </row>
    <row r="8" spans="1:15" x14ac:dyDescent="0.25">
      <c r="A8" t="s">
        <v>30</v>
      </c>
      <c r="B8">
        <f>3*(B4*B5)/(B3^2)</f>
        <v>0.33333333333333331</v>
      </c>
      <c r="E8">
        <f>-B7</f>
        <v>-0.1111111111111111</v>
      </c>
      <c r="F8">
        <f>E7</f>
        <v>0.1111111111111111</v>
      </c>
      <c r="G8">
        <f>-B8</f>
        <v>-0.33333333333333331</v>
      </c>
      <c r="K8" s="7" t="s">
        <v>42</v>
      </c>
      <c r="L8">
        <f>L6-L7</f>
        <v>1</v>
      </c>
      <c r="N8" s="7" t="s">
        <v>46</v>
      </c>
      <c r="O8">
        <v>20</v>
      </c>
    </row>
    <row r="9" spans="1:15" x14ac:dyDescent="0.25">
      <c r="A9" t="s">
        <v>32</v>
      </c>
      <c r="B9">
        <f>3*(B4*B5)/B3</f>
        <v>1</v>
      </c>
      <c r="E9">
        <f>B8</f>
        <v>0.33333333333333331</v>
      </c>
      <c r="F9">
        <f>-B8</f>
        <v>-0.33333333333333331</v>
      </c>
      <c r="G9">
        <f>B9</f>
        <v>1</v>
      </c>
      <c r="K9" s="7" t="s">
        <v>43</v>
      </c>
      <c r="L9">
        <v>10</v>
      </c>
    </row>
    <row r="10" spans="1:15" x14ac:dyDescent="0.25">
      <c r="K10" s="9" t="s">
        <v>35</v>
      </c>
      <c r="L10">
        <f>L9*(L8^2/L6^2)*(3-2*(L8/L6))</f>
        <v>2.592592592592593</v>
      </c>
      <c r="N10" s="9" t="s">
        <v>35</v>
      </c>
      <c r="O10">
        <f>O8*O7/2</f>
        <v>30</v>
      </c>
    </row>
    <row r="11" spans="1:15" x14ac:dyDescent="0.25">
      <c r="K11" s="9" t="s">
        <v>14</v>
      </c>
      <c r="L11">
        <f>(L9*L7*L8^2)/L6^2</f>
        <v>2.2222222222222223</v>
      </c>
      <c r="N11" s="9" t="s">
        <v>14</v>
      </c>
      <c r="O11">
        <f>O8*O7^2/12</f>
        <v>15</v>
      </c>
    </row>
    <row r="12" spans="1:15" x14ac:dyDescent="0.25">
      <c r="K12" s="9" t="s">
        <v>45</v>
      </c>
      <c r="L12">
        <f>L9*(L7^2/L6^2)*(3-2*(L7/L6))</f>
        <v>7.4074074074074083</v>
      </c>
      <c r="N12" s="9" t="s">
        <v>45</v>
      </c>
      <c r="O12">
        <f>O8*O7/2</f>
        <v>30</v>
      </c>
    </row>
    <row r="13" spans="1:15" x14ac:dyDescent="0.25">
      <c r="K13" s="9" t="s">
        <v>44</v>
      </c>
      <c r="L13">
        <f>(-L9*L7^2*L8)/L6^2</f>
        <v>-4.4444444444444446</v>
      </c>
      <c r="N13" s="9" t="s">
        <v>44</v>
      </c>
      <c r="O13">
        <f>O8*O7^2/12</f>
        <v>15</v>
      </c>
    </row>
    <row r="16" spans="1:15" x14ac:dyDescent="0.25">
      <c r="A16" t="s">
        <v>0</v>
      </c>
      <c r="B16">
        <v>12</v>
      </c>
    </row>
    <row r="17" spans="1:8" x14ac:dyDescent="0.25">
      <c r="A17" t="s">
        <v>1</v>
      </c>
      <c r="B17">
        <v>1</v>
      </c>
      <c r="E17" s="12" t="s">
        <v>34</v>
      </c>
      <c r="F17" s="12"/>
      <c r="G17" s="12"/>
      <c r="H17" s="12"/>
    </row>
    <row r="18" spans="1:8" x14ac:dyDescent="0.25">
      <c r="A18" t="s">
        <v>2</v>
      </c>
      <c r="B18">
        <v>3</v>
      </c>
    </row>
    <row r="19" spans="1:8" x14ac:dyDescent="0.25">
      <c r="A19" t="s">
        <v>3</v>
      </c>
      <c r="B19">
        <v>1</v>
      </c>
    </row>
    <row r="20" spans="1:8" x14ac:dyDescent="0.25">
      <c r="A20" t="s">
        <v>4</v>
      </c>
      <c r="B20">
        <f>(B16*B17^3)/12</f>
        <v>1</v>
      </c>
    </row>
    <row r="22" spans="1:8" x14ac:dyDescent="0.25">
      <c r="A22" t="s">
        <v>31</v>
      </c>
      <c r="B22">
        <f>3*(B19*B20)/B18^3</f>
        <v>0.1111111111111111</v>
      </c>
      <c r="E22">
        <f>B22</f>
        <v>0.1111111111111111</v>
      </c>
      <c r="F22">
        <f>E23</f>
        <v>0.33333333333333331</v>
      </c>
      <c r="G22">
        <f>-E22</f>
        <v>-0.1111111111111111</v>
      </c>
    </row>
    <row r="23" spans="1:8" x14ac:dyDescent="0.25">
      <c r="A23" t="s">
        <v>30</v>
      </c>
      <c r="B23">
        <f>3*(B19*B20)/(B18^2)</f>
        <v>0.33333333333333331</v>
      </c>
      <c r="E23">
        <f>B23</f>
        <v>0.33333333333333331</v>
      </c>
      <c r="F23">
        <f>B24</f>
        <v>1</v>
      </c>
      <c r="G23">
        <f>-E23</f>
        <v>-0.33333333333333331</v>
      </c>
    </row>
    <row r="24" spans="1:8" x14ac:dyDescent="0.25">
      <c r="A24" t="s">
        <v>32</v>
      </c>
      <c r="B24">
        <f>3*(B19*B20)/B18</f>
        <v>1</v>
      </c>
      <c r="E24">
        <f>-B23</f>
        <v>-0.33333333333333331</v>
      </c>
      <c r="F24">
        <f>-E23</f>
        <v>-0.33333333333333331</v>
      </c>
      <c r="G24">
        <f>-E24</f>
        <v>0.33333333333333331</v>
      </c>
    </row>
  </sheetData>
  <mergeCells count="4">
    <mergeCell ref="E2:H2"/>
    <mergeCell ref="E17:H17"/>
    <mergeCell ref="K5:L5"/>
    <mergeCell ref="N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local</vt:lpstr>
      <vt:lpstr>matriz condensada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Gamba</dc:creator>
  <cp:lastModifiedBy>cesar Gamba</cp:lastModifiedBy>
  <dcterms:created xsi:type="dcterms:W3CDTF">2016-08-26T14:23:45Z</dcterms:created>
  <dcterms:modified xsi:type="dcterms:W3CDTF">2016-09-16T22:28:45Z</dcterms:modified>
</cp:coreProperties>
</file>