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62" documentId="8_{5B9B25AE-79FC-427F-8A01-12E556F7242B}" xr6:coauthVersionLast="47" xr6:coauthVersionMax="47" xr10:uidLastSave="{A9854DF2-8021-405F-9CF9-6AAB4651888A}"/>
  <bookViews>
    <workbookView xWindow="6480" yWindow="504" windowWidth="11976" windowHeight="11112" xr2:uid="{C532872D-C9B9-4F36-805E-BE5BF424EA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9" i="1"/>
  <c r="D19" i="1"/>
  <c r="E19" i="1"/>
  <c r="F19" i="1"/>
  <c r="B19" i="1"/>
  <c r="B18" i="1"/>
  <c r="C16" i="1"/>
  <c r="D16" i="1"/>
  <c r="E16" i="1"/>
  <c r="F16" i="1"/>
  <c r="F15" i="1"/>
  <c r="F13" i="1"/>
  <c r="C15" i="1"/>
  <c r="D15" i="1"/>
  <c r="E15" i="1"/>
  <c r="C13" i="1"/>
  <c r="D13" i="1"/>
  <c r="E13" i="1"/>
  <c r="B15" i="1"/>
  <c r="B13" i="1"/>
  <c r="F8" i="1"/>
  <c r="F9" i="1"/>
  <c r="F10" i="1"/>
  <c r="F6" i="1"/>
  <c r="F5" i="1"/>
  <c r="F4" i="1"/>
  <c r="C8" i="1"/>
  <c r="D8" i="1"/>
  <c r="E8" i="1"/>
  <c r="C9" i="1"/>
  <c r="C10" i="1" s="1"/>
  <c r="D9" i="1"/>
  <c r="D10" i="1" s="1"/>
  <c r="E9" i="1"/>
  <c r="E10" i="1" s="1"/>
  <c r="B10" i="1"/>
  <c r="B9" i="1"/>
  <c r="B8" i="1"/>
  <c r="B16" i="1"/>
</calcChain>
</file>

<file path=xl/sharedStrings.xml><?xml version="1.0" encoding="utf-8"?>
<sst xmlns="http://schemas.openxmlformats.org/spreadsheetml/2006/main" count="35" uniqueCount="29">
  <si>
    <t xml:space="preserve">Total trimestral </t>
  </si>
  <si>
    <t>1º</t>
  </si>
  <si>
    <t>2º</t>
  </si>
  <si>
    <t>3º</t>
  </si>
  <si>
    <t>4º</t>
  </si>
  <si>
    <t xml:space="preserve">Unidades vendidas </t>
  </si>
  <si>
    <t>Modelo 1</t>
  </si>
  <si>
    <t>Modelo 2</t>
  </si>
  <si>
    <t>Modelo 3</t>
  </si>
  <si>
    <t>Ingreso por ventas</t>
  </si>
  <si>
    <t>Coste por ventas</t>
  </si>
  <si>
    <t>Margen bruto</t>
  </si>
  <si>
    <t>Personal ventas</t>
  </si>
  <si>
    <t>Comision ventas</t>
  </si>
  <si>
    <t>Publicidad</t>
  </si>
  <si>
    <t>Costes fijos</t>
  </si>
  <si>
    <t>Coste total</t>
  </si>
  <si>
    <t>Beneficio</t>
  </si>
  <si>
    <t>Margen beneficio</t>
  </si>
  <si>
    <t>Comision Ventas</t>
  </si>
  <si>
    <t>Porcentaje Costes Fijos</t>
  </si>
  <si>
    <t>Precio</t>
  </si>
  <si>
    <t>Costes</t>
  </si>
  <si>
    <t>Total Anual</t>
  </si>
  <si>
    <t xml:space="preserve">personal de ventas </t>
  </si>
  <si>
    <t>comision de venta</t>
  </si>
  <si>
    <t>publicidad</t>
  </si>
  <si>
    <t>costes fijos</t>
  </si>
  <si>
    <t>coste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</si>
</sst>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4" xfId="1" applyFont="1" applyBorder="1" applyAlignment="1">
      <alignment horizontal="right"/>
    </xf>
    <xf numFmtId="44" fontId="0" fillId="0" borderId="3" xfId="0" applyNumberFormat="1" applyBorder="1" applyAlignment="1">
      <alignment horizontal="right"/>
    </xf>
    <xf numFmtId="44" fontId="0" fillId="0" borderId="4" xfId="0" applyNumberFormat="1" applyBorder="1" applyAlignment="1">
      <alignment horizontal="right"/>
    </xf>
    <xf numFmtId="44" fontId="0" fillId="0" borderId="3" xfId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6" xfId="0" applyBorder="1" applyAlignment="1">
      <alignment horizontal="left"/>
    </xf>
    <xf numFmtId="44" fontId="0" fillId="0" borderId="6" xfId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44" fontId="0" fillId="0" borderId="2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10" xfId="0" applyNumberFormat="1" applyBorder="1" applyAlignment="1">
      <alignment horizontal="right"/>
    </xf>
    <xf numFmtId="44" fontId="0" fillId="2" borderId="7" xfId="1" applyFont="1" applyFill="1" applyBorder="1" applyAlignment="1">
      <alignment horizontal="right"/>
    </xf>
    <xf numFmtId="44" fontId="0" fillId="2" borderId="11" xfId="1" applyFont="1" applyFill="1" applyBorder="1" applyAlignment="1">
      <alignment horizontal="right"/>
    </xf>
    <xf numFmtId="44" fontId="0" fillId="2" borderId="12" xfId="0" applyNumberFormat="1" applyFill="1" applyBorder="1" applyAlignment="1">
      <alignment horizontal="right"/>
    </xf>
    <xf numFmtId="44" fontId="0" fillId="0" borderId="5" xfId="0" applyNumberFormat="1" applyBorder="1" applyAlignment="1">
      <alignment horizontal="right"/>
    </xf>
    <xf numFmtId="44" fontId="0" fillId="0" borderId="10" xfId="1" applyFont="1" applyBorder="1" applyAlignment="1">
      <alignment horizontal="right"/>
    </xf>
    <xf numFmtId="44" fontId="0" fillId="2" borderId="8" xfId="1" applyFont="1" applyFill="1" applyBorder="1" applyAlignment="1">
      <alignment horizontal="right"/>
    </xf>
    <xf numFmtId="44" fontId="0" fillId="2" borderId="11" xfId="0" applyNumberFormat="1" applyFill="1" applyBorder="1" applyAlignment="1">
      <alignment horizontal="right"/>
    </xf>
    <xf numFmtId="44" fontId="0" fillId="2" borderId="12" xfId="1" applyFon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44" fontId="0" fillId="2" borderId="13" xfId="0" applyNumberForma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44" fontId="0" fillId="0" borderId="0" xfId="1" applyFont="1"/>
    <xf numFmtId="9" fontId="0" fillId="0" borderId="0" xfId="0" applyNumberFormat="1"/>
    <xf numFmtId="0" fontId="0" fillId="0" borderId="14" xfId="0" applyBorder="1"/>
    <xf numFmtId="44" fontId="0" fillId="0" borderId="14" xfId="1" applyFont="1" applyBorder="1"/>
    <xf numFmtId="0" fontId="2" fillId="3" borderId="6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2.xml"/><Relationship Id="rId1" Type="http://schemas.microsoft.com/office/2011/relationships/chartStyle" Target="style12.xml"/><Relationship Id="rId5" Type="http://schemas.openxmlformats.org/officeDocument/2006/relationships/image" Target="../media/image2.jpeg"/><Relationship Id="rId4" Type="http://schemas.openxmlformats.org/officeDocument/2006/relationships/hyperlink" Target="https://pixabay.com/de/dollar-w%C3%A4hrung-geld-us-dollar-499493/" TargetMode="Externa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hyperlink" Target="https://pixabay.com/nl/photos/vw-camper-minibus-bus-volkswagen-405931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hyperlink" Target="https://pixabay.com/de/dollar-w%C3%A4hrung-geld-us-dollar-499493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  <a:sp3d>
              <a:contourClr>
                <a:srgbClr val="00B050"/>
              </a:contourClr>
            </a:sp3d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2B5-423A-BE0D-40B63199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388464"/>
        <c:axId val="502386544"/>
        <c:axId val="0"/>
      </c:bar3DChart>
      <c:catAx>
        <c:axId val="5023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86544"/>
        <c:crosses val="autoZero"/>
        <c:auto val="1"/>
        <c:lblAlgn val="ctr"/>
        <c:lblOffset val="100"/>
        <c:noMultiLvlLbl val="0"/>
      </c:catAx>
      <c:valAx>
        <c:axId val="5023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3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C19A-490A-A653-6BAB484D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99504"/>
        <c:axId val="1706799984"/>
        <c:axId val="0"/>
      </c:bar3DChart>
      <c:catAx>
        <c:axId val="17067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99984"/>
        <c:crosses val="autoZero"/>
        <c:auto val="1"/>
        <c:lblAlgn val="ctr"/>
        <c:lblOffset val="100"/>
        <c:noMultiLvlLbl val="0"/>
      </c:catAx>
      <c:valAx>
        <c:axId val="1706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56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1EA-4548-ACF6-9A4D0157F3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1EA-4548-ACF6-9A4D0157F3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1EA-4548-ACF6-9A4D0157F3A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1EA-4548-ACF6-9A4D0157F3AE}"/>
              </c:ext>
            </c:extLst>
          </c:dPt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11EA-4548-ACF6-9A4D0157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87504"/>
        <c:axId val="1706784624"/>
        <c:axId val="0"/>
      </c:bar3DChart>
      <c:catAx>
        <c:axId val="17067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4624"/>
        <c:crosses val="autoZero"/>
        <c:auto val="1"/>
        <c:lblAlgn val="ctr"/>
        <c:lblOffset val="100"/>
        <c:noMultiLvlLbl val="0"/>
      </c:catAx>
      <c:valAx>
        <c:axId val="1706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56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4FD6-B8F5-0827E7EB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85104"/>
        <c:axId val="1706785584"/>
        <c:axId val="0"/>
      </c:bar3DChart>
      <c:catAx>
        <c:axId val="17067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5584"/>
        <c:crosses val="autoZero"/>
        <c:auto val="1"/>
        <c:lblAlgn val="ctr"/>
        <c:lblOffset val="100"/>
        <c:noMultiLvlLbl val="0"/>
      </c:catAx>
      <c:valAx>
        <c:axId val="1706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5">
        <a:alphaModFix amt="56000"/>
      </a:blip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</c:spPr>
          <c:dPt>
            <c:idx val="0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13-4187-AB68-221C97B3B9FA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13-4187-AB68-221C97B3B9FA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13-4187-AB68-221C97B3B9FA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13-4187-AB68-221C97B3B9FA}"/>
              </c:ext>
            </c:extLst>
          </c:dPt>
          <c:dLbls>
            <c:dLbl>
              <c:idx val="0"/>
              <c:layout>
                <c:manualLayout>
                  <c:x val="-2.5711286089238845E-2"/>
                  <c:y val="-3.6462160979877513E-2"/>
                </c:manualLayout>
              </c:layout>
              <c:tx>
                <c:rich>
                  <a:bodyPr/>
                  <a:lstStyle/>
                  <a:p>
                    <a:fld id="{4E0C6727-9637-4F7E-8465-1CA10BFB019D}" type="PERCENTAGE">
                      <a:rPr lang="en-US" b="1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13-4187-AB68-221C97B3B9FA}"/>
                </c:ext>
              </c:extLst>
            </c:dLbl>
            <c:dLbl>
              <c:idx val="1"/>
              <c:layout>
                <c:manualLayout>
                  <c:x val="2.2397419072615922E-2"/>
                  <c:y val="-5.0972951297754449E-2"/>
                </c:manualLayout>
              </c:layout>
              <c:tx>
                <c:rich>
                  <a:bodyPr/>
                  <a:lstStyle/>
                  <a:p>
                    <a:fld id="{F3AD2764-46AF-4A7E-820E-21E40509730C}" type="PERCENTAGE">
                      <a:rPr lang="en-US" b="1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13-4187-AB68-221C97B3B9FA}"/>
                </c:ext>
              </c:extLst>
            </c:dLbl>
            <c:dLbl>
              <c:idx val="2"/>
              <c:layout>
                <c:manualLayout>
                  <c:x val="3.5425196850393699E-2"/>
                  <c:y val="-2.3955963837853624E-2"/>
                </c:manualLayout>
              </c:layout>
              <c:tx>
                <c:rich>
                  <a:bodyPr/>
                  <a:lstStyle/>
                  <a:p>
                    <a:fld id="{9670543B-24C9-43D6-AEC3-F4DEB6E62BFC}" type="PERCENTAGE">
                      <a:rPr lang="en-US" b="1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713-4187-AB68-221C97B3B9FA}"/>
                </c:ext>
              </c:extLst>
            </c:dLbl>
            <c:dLbl>
              <c:idx val="3"/>
              <c:layout>
                <c:manualLayout>
                  <c:x val="-0.10114895013123362"/>
                  <c:y val="1.3861548556430446E-2"/>
                </c:manualLayout>
              </c:layout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13-4187-AB68-221C97B3B9F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Hoja2!$A$1:$A$4</c:f>
              <c:strCache>
                <c:ptCount val="4"/>
                <c:pt idx="0">
                  <c:v>personal de ventas </c:v>
                </c:pt>
                <c:pt idx="1">
                  <c:v>comision de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Hoja2!$B$1:$B$4</c:f>
              <c:numCache>
                <c:formatCode>_("$"* #,##0.00_);_("$"* \(#,##0.00\);_("$"* "-"??_);_(@_)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248-9239-E80C291C165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713-4187-AB68-221C97B3B9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713-4187-AB68-221C97B3B9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713-4187-AB68-221C97B3B9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713-4187-AB68-221C97B3B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Hoja2!$A$1:$A$4</c:f>
              <c:strCache>
                <c:ptCount val="4"/>
                <c:pt idx="0">
                  <c:v>personal de ventas </c:v>
                </c:pt>
                <c:pt idx="1">
                  <c:v>comision de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Hoja2!$C$1:$C$4</c:f>
              <c:numCache>
                <c:formatCode>0%</c:formatCode>
                <c:ptCount val="4"/>
                <c:pt idx="0">
                  <c:v>0.04</c:v>
                </c:pt>
                <c:pt idx="1">
                  <c:v>0.01</c:v>
                </c:pt>
                <c:pt idx="2">
                  <c:v>0.09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248-9239-E80C291C16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1">
            <a:lumMod val="45000"/>
            <a:lumOff val="55000"/>
          </a:schemeClr>
        </a:gs>
        <a:gs pos="58000">
          <a:srgbClr val="8CCEED"/>
        </a:gs>
        <a:gs pos="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</a:p>
        </c:rich>
      </c:tx>
      <c:layout>
        <c:manualLayout>
          <c:xMode val="edge"/>
          <c:yMode val="edge"/>
          <c:x val="0.361749999999999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D24-4783-9DF1-01622C6D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644240"/>
        <c:axId val="456644720"/>
        <c:axId val="0"/>
      </c:bar3DChart>
      <c:catAx>
        <c:axId val="4566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644720"/>
        <c:crosses val="autoZero"/>
        <c:auto val="1"/>
        <c:lblAlgn val="ctr"/>
        <c:lblOffset val="100"/>
        <c:noMultiLvlLbl val="0"/>
      </c:catAx>
      <c:valAx>
        <c:axId val="456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6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469816272965873E-2"/>
          <c:y val="0.17171296296296298"/>
          <c:w val="0.90297462817147855"/>
          <c:h val="0.61535469524642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F13-AF09-ABE37B4DCAC3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3-4F13-AF09-ABE37B4DCAC3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3-4F13-AF09-ABE37B4D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924288"/>
        <c:axId val="297537600"/>
        <c:axId val="0"/>
      </c:bar3DChart>
      <c:catAx>
        <c:axId val="4529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7537600"/>
        <c:crosses val="autoZero"/>
        <c:auto val="1"/>
        <c:lblAlgn val="ctr"/>
        <c:lblOffset val="100"/>
        <c:noMultiLvlLbl val="0"/>
      </c:catAx>
      <c:valAx>
        <c:axId val="297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9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VENTAS POR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6932888597258677"/>
          <c:w val="0.93888888888888888"/>
          <c:h val="0.60455927384076991"/>
        </c:manualLayout>
      </c:layout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6-493A-BB27-63EA1F1D58DC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6-493A-BB27-63EA1F1D58DC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6-493A-BB27-63EA1F1D58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483008"/>
        <c:axId val="464486368"/>
      </c:lineChart>
      <c:catAx>
        <c:axId val="4644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86368"/>
        <c:crosses val="autoZero"/>
        <c:auto val="1"/>
        <c:lblAlgn val="ctr"/>
        <c:lblOffset val="100"/>
        <c:noMultiLvlLbl val="0"/>
      </c:catAx>
      <c:valAx>
        <c:axId val="46448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44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MARGEN</a:t>
            </a:r>
            <a:r>
              <a:rPr lang="es-MX" baseline="0"/>
              <a:t> BRUTO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2755868532260173"/>
          <c:y val="0.16683507554011567"/>
          <c:w val="0.77244131467739829"/>
          <c:h val="0.61592621361767741"/>
        </c:manualLayout>
      </c:layout>
      <c:areaChart>
        <c:grouping val="stack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Hoja1!$B$8:$E$8</c:f>
              <c:numCache>
                <c:formatCode>_("$"* #,##0.00_);_("$"* \(#,##0.00\);_("$"* "-"??_);_(@_)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480F-9EA0-40C6B23609AD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Coste por ventas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Hoja1!$B$9:$E$9</c:f>
              <c:numCache>
                <c:formatCode>_("$"* #,##0.00_);_("$"* \(#,##0.00\);_("$"* "-"??_);_(@_)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480F-9EA0-40C6B236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68752"/>
        <c:axId val="332968272"/>
      </c:areaChart>
      <c:barChart>
        <c:barDir val="col"/>
        <c:grouping val="clustered"/>
        <c:varyColors val="0"/>
        <c:ser>
          <c:idx val="2"/>
          <c:order val="2"/>
          <c:tx>
            <c:strRef>
              <c:f>Hoja1!$A$10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Hoja1!$B$10:$E$10</c:f>
              <c:numCache>
                <c:formatCode>_("$"* #,##0.00_);_("$"* \(#,##0.00\);_("$"* "-"??_);_(@_)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B-480F-9EA0-40C6B236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68752"/>
        <c:axId val="332968272"/>
      </c:barChart>
      <c:catAx>
        <c:axId val="33296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68272"/>
        <c:crosses val="autoZero"/>
        <c:auto val="1"/>
        <c:lblAlgn val="ctr"/>
        <c:lblOffset val="100"/>
        <c:noMultiLvlLbl val="0"/>
      </c:catAx>
      <c:valAx>
        <c:axId val="332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9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Hoja1!$B$12:$E$12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FC5-93E1-A15431D186B2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Comision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Hoja1!$B$13:$E$13</c:f>
              <c:numCache>
                <c:formatCode>_("$"* #,##0.00_);_("$"* \(#,##0.00\);_("$"* "-"??_);_(@_)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E-4FC5-93E1-A15431D186B2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Hoja1!$B$14:$E$14</c:f>
              <c:numCache>
                <c:formatCode>_("$"* #,##0.00_);_("$"* \(#,##0.00\);_("$"* "-"??_);_(@_)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E-4FC5-93E1-A15431D186B2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Costes fijos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Hoja1!$B$15:$E$15</c:f>
              <c:numCache>
                <c:formatCode>_("$"* #,##0.00_);_("$"* \(#,##0.00\);_("$"* "-"??_);_(@_)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E-4FC5-93E1-A15431D186B2}"/>
            </c:ext>
          </c:extLst>
        </c:ser>
        <c:ser>
          <c:idx val="4"/>
          <c:order val="4"/>
          <c:tx>
            <c:strRef>
              <c:f>Hoja1!$A$16</c:f>
              <c:strCache>
                <c:ptCount val="1"/>
                <c:pt idx="0">
                  <c:v>Coste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Hoja1!$B$16:$E$16</c:f>
              <c:numCache>
                <c:formatCode>_("$"* #,##0.00_);_("$"* \(#,##0.00\);_("$"* "-"??_);_(@_)</c:formatCode>
                <c:ptCount val="4"/>
                <c:pt idx="0">
                  <c:v>295862.14999999997</c:v>
                </c:pt>
                <c:pt idx="1">
                  <c:v>208986.84999999998</c:v>
                </c:pt>
                <c:pt idx="2">
                  <c:v>275004.57500000001</c:v>
                </c:pt>
                <c:pt idx="3">
                  <c:v>229852.42499999999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E-4FC5-93E1-A15431D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487328"/>
        <c:axId val="464488768"/>
        <c:axId val="0"/>
      </c:bar3DChart>
      <c:catAx>
        <c:axId val="4644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88768"/>
        <c:crosses val="autoZero"/>
        <c:auto val="1"/>
        <c:lblAlgn val="ctr"/>
        <c:lblOffset val="100"/>
        <c:noMultiLvlLbl val="0"/>
      </c:catAx>
      <c:valAx>
        <c:axId val="464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B761-4375-890E-157FDC50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99504"/>
        <c:axId val="1706799984"/>
        <c:axId val="0"/>
      </c:bar3DChart>
      <c:catAx>
        <c:axId val="17067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99984"/>
        <c:crosses val="autoZero"/>
        <c:auto val="1"/>
        <c:lblAlgn val="ctr"/>
        <c:lblOffset val="100"/>
        <c:noMultiLvlLbl val="0"/>
      </c:catAx>
      <c:valAx>
        <c:axId val="1706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B4B-4C15-B56E-0776DADC5D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B4B-4C15-B56E-0776DADC5DC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B4B-4C15-B56E-0776DADC5DC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B4B-4C15-B56E-0776DADC5DCF}"/>
              </c:ext>
            </c:extLst>
          </c:dPt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B4B-4C15-B56E-0776DADC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87504"/>
        <c:axId val="1706784624"/>
        <c:axId val="0"/>
      </c:bar3DChart>
      <c:catAx>
        <c:axId val="17067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4624"/>
        <c:crosses val="autoZero"/>
        <c:auto val="1"/>
        <c:lblAlgn val="ctr"/>
        <c:lblOffset val="100"/>
        <c:noMultiLvlLbl val="0"/>
      </c:catAx>
      <c:valAx>
        <c:axId val="1706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val>
            <c:numRef>
              <c:f>Hoja1!$B$18:$E$18</c:f>
              <c:numCache>
                <c:formatCode>_("$"* #,##0.00_);_("$"* \(#,##0.00\);_("$"* "-"??_);_(@_)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78B-9891-EC4595FE1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85104"/>
        <c:axId val="1706785584"/>
        <c:axId val="0"/>
      </c:bar3DChart>
      <c:catAx>
        <c:axId val="17067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5584"/>
        <c:crosses val="autoZero"/>
        <c:auto val="1"/>
        <c:lblAlgn val="ctr"/>
        <c:lblOffset val="100"/>
        <c:noMultiLvlLbl val="0"/>
      </c:catAx>
      <c:valAx>
        <c:axId val="1706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67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3810</xdr:rowOff>
    </xdr:from>
    <xdr:to>
      <xdr:col>11</xdr:col>
      <xdr:colOff>167640</xdr:colOff>
      <xdr:row>14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E3F7A4E-AD2F-3C0A-AF56-E965B29C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15</xdr:row>
      <xdr:rowOff>0</xdr:rowOff>
    </xdr:from>
    <xdr:to>
      <xdr:col>11</xdr:col>
      <xdr:colOff>160020</xdr:colOff>
      <xdr:row>27</xdr:row>
      <xdr:rowOff>83820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43F1DD-5041-0EDC-89B5-6044C1A7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364127</xdr:colOff>
      <xdr:row>0</xdr:row>
      <xdr:rowOff>142059</xdr:rowOff>
    </xdr:from>
    <xdr:to>
      <xdr:col>17</xdr:col>
      <xdr:colOff>206284</xdr:colOff>
      <xdr:row>15</xdr:row>
      <xdr:rowOff>19595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79BA0DB-9B3A-3876-B92E-34401F25D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329293</xdr:colOff>
      <xdr:row>15</xdr:row>
      <xdr:rowOff>113757</xdr:rowOff>
    </xdr:from>
    <xdr:to>
      <xdr:col>17</xdr:col>
      <xdr:colOff>171450</xdr:colOff>
      <xdr:row>29</xdr:row>
      <xdr:rowOff>100149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64F20D-8D5D-40B9-DF5D-CE5BE619C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491217</xdr:colOff>
      <xdr:row>16</xdr:row>
      <xdr:rowOff>27895</xdr:rowOff>
    </xdr:from>
    <xdr:to>
      <xdr:col>23</xdr:col>
      <xdr:colOff>321127</xdr:colOff>
      <xdr:row>30</xdr:row>
      <xdr:rowOff>135391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B04318-8934-E6BF-703E-F806C93D9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459921</xdr:colOff>
      <xdr:row>1</xdr:row>
      <xdr:rowOff>3402</xdr:rowOff>
    </xdr:from>
    <xdr:to>
      <xdr:col>23</xdr:col>
      <xdr:colOff>291192</xdr:colOff>
      <xdr:row>15</xdr:row>
      <xdr:rowOff>86406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09C8661-98B3-2490-FCF7-3CBB9E8C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1136196</xdr:colOff>
      <xdr:row>27</xdr:row>
      <xdr:rowOff>2722</xdr:rowOff>
    </xdr:from>
    <xdr:to>
      <xdr:col>5</xdr:col>
      <xdr:colOff>6803</xdr:colOff>
      <xdr:row>42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1276B-682B-FB85-ADCB-386F1B68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197303</xdr:colOff>
      <xdr:row>28</xdr:row>
      <xdr:rowOff>166007</xdr:rowOff>
    </xdr:from>
    <xdr:to>
      <xdr:col>10</xdr:col>
      <xdr:colOff>387803</xdr:colOff>
      <xdr:row>44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8A4251-8802-B8C7-01EC-5BE2A54B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129267</xdr:colOff>
      <xdr:row>31</xdr:row>
      <xdr:rowOff>2721</xdr:rowOff>
    </xdr:from>
    <xdr:to>
      <xdr:col>16</xdr:col>
      <xdr:colOff>755195</xdr:colOff>
      <xdr:row>46</xdr:row>
      <xdr:rowOff>92528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6BCB7B-A789-F80B-97BD-052E4C47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1043668</xdr:colOff>
      <xdr:row>43</xdr:row>
      <xdr:rowOff>87086</xdr:rowOff>
    </xdr:from>
    <xdr:to>
      <xdr:col>4</xdr:col>
      <xdr:colOff>1043668</xdr:colOff>
      <xdr:row>59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4B96D4-55D5-4AE4-98B7-40025867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104775</xdr:colOff>
      <xdr:row>45</xdr:row>
      <xdr:rowOff>73478</xdr:rowOff>
    </xdr:from>
    <xdr:to>
      <xdr:col>10</xdr:col>
      <xdr:colOff>295275</xdr:colOff>
      <xdr:row>60</xdr:row>
      <xdr:rowOff>163285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E3AF80-4902-4452-8756-B4C13C78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36739</xdr:colOff>
      <xdr:row>47</xdr:row>
      <xdr:rowOff>87085</xdr:rowOff>
    </xdr:from>
    <xdr:to>
      <xdr:col>16</xdr:col>
      <xdr:colOff>662667</xdr:colOff>
      <xdr:row>63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0858F3-E477-4F53-87DC-D022944DD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</xdr:row>
      <xdr:rowOff>49530</xdr:rowOff>
    </xdr:from>
    <xdr:to>
      <xdr:col>5</xdr:col>
      <xdr:colOff>220980</xdr:colOff>
      <xdr:row>21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53314-1A2D-221A-8159-15031F91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78BB-0B85-4880-810A-45D334A89E12}">
  <dimension ref="A1:G24"/>
  <sheetViews>
    <sheetView tabSelected="1" topLeftCell="A20" zoomScale="56" zoomScaleNormal="56" workbookViewId="0">
      <selection activeCell="A18" sqref="A18:E18"/>
    </sheetView>
  </sheetViews>
  <sheetFormatPr baseColWidth="10" defaultRowHeight="14.4" x14ac:dyDescent="0.3"/>
  <cols>
    <col min="1" max="1" width="19.109375" bestFit="1" customWidth="1"/>
    <col min="2" max="2" width="16.5546875" bestFit="1" customWidth="1"/>
    <col min="3" max="3" width="15.21875" bestFit="1" customWidth="1"/>
    <col min="4" max="4" width="15.77734375" bestFit="1" customWidth="1"/>
    <col min="5" max="5" width="16.5546875" bestFit="1" customWidth="1"/>
    <col min="6" max="6" width="17" bestFit="1" customWidth="1"/>
    <col min="7" max="7" width="12.33203125" customWidth="1"/>
  </cols>
  <sheetData>
    <row r="1" spans="1:7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23</v>
      </c>
      <c r="G1" s="1"/>
    </row>
    <row r="2" spans="1:7" x14ac:dyDescent="0.3">
      <c r="B2" s="1"/>
      <c r="C2" s="1"/>
      <c r="D2" s="1"/>
      <c r="E2" s="1"/>
      <c r="F2" s="1"/>
      <c r="G2" s="1"/>
    </row>
    <row r="3" spans="1:7" ht="15" thickBot="1" x14ac:dyDescent="0.35">
      <c r="A3" s="13" t="s">
        <v>5</v>
      </c>
      <c r="B3" s="1"/>
      <c r="C3" s="1"/>
      <c r="D3" s="1"/>
      <c r="E3" s="1"/>
      <c r="F3" s="1"/>
      <c r="G3" s="1"/>
    </row>
    <row r="4" spans="1:7" x14ac:dyDescent="0.3">
      <c r="A4" s="13" t="s">
        <v>6</v>
      </c>
      <c r="B4" s="2">
        <v>49</v>
      </c>
      <c r="C4" s="2">
        <v>32</v>
      </c>
      <c r="D4" s="2">
        <v>44</v>
      </c>
      <c r="E4" s="16">
        <v>37</v>
      </c>
      <c r="F4" s="17">
        <f>SUM(B4:E4)</f>
        <v>162</v>
      </c>
      <c r="G4" s="1"/>
    </row>
    <row r="5" spans="1:7" x14ac:dyDescent="0.3">
      <c r="A5" s="13" t="s">
        <v>7</v>
      </c>
      <c r="B5" s="2">
        <v>38</v>
      </c>
      <c r="C5" s="2">
        <v>25</v>
      </c>
      <c r="D5" s="2">
        <v>35</v>
      </c>
      <c r="E5" s="16">
        <v>28</v>
      </c>
      <c r="F5" s="18">
        <f>SUM(B5:E5)</f>
        <v>126</v>
      </c>
      <c r="G5" s="1"/>
    </row>
    <row r="6" spans="1:7" ht="15" thickBot="1" x14ac:dyDescent="0.35">
      <c r="A6" s="13" t="s">
        <v>8</v>
      </c>
      <c r="B6" s="2">
        <v>21</v>
      </c>
      <c r="C6" s="2">
        <v>15</v>
      </c>
      <c r="D6" s="2">
        <v>20</v>
      </c>
      <c r="E6" s="16">
        <v>16</v>
      </c>
      <c r="F6" s="19">
        <f>SUM(B6:E6)</f>
        <v>72</v>
      </c>
      <c r="G6" s="1"/>
    </row>
    <row r="7" spans="1:7" ht="15" thickBot="1" x14ac:dyDescent="0.35">
      <c r="B7" s="1"/>
      <c r="C7" s="1"/>
      <c r="D7" s="1"/>
      <c r="E7" s="1"/>
      <c r="F7" s="1"/>
      <c r="G7" s="1"/>
    </row>
    <row r="8" spans="1:7" x14ac:dyDescent="0.3">
      <c r="A8" s="10" t="s">
        <v>9</v>
      </c>
      <c r="B8" s="3">
        <f>B4*$D$22+B5*$D$23+B6*$D$24</f>
        <v>1445820</v>
      </c>
      <c r="C8" s="3">
        <f t="shared" ref="C8:E8" si="0">C4*$D$22+C5*$D$23+C6*$D$24</f>
        <v>969780</v>
      </c>
      <c r="D8" s="3">
        <f t="shared" si="0"/>
        <v>1331510</v>
      </c>
      <c r="E8" s="20">
        <f t="shared" si="0"/>
        <v>1084090</v>
      </c>
      <c r="F8" s="23">
        <f t="shared" ref="F8" si="1">F4*$D$22+F5*$D$23+F6*$D$24</f>
        <v>4831200</v>
      </c>
      <c r="G8" s="1"/>
    </row>
    <row r="9" spans="1:7" ht="15" thickBot="1" x14ac:dyDescent="0.35">
      <c r="A9" s="11" t="s">
        <v>10</v>
      </c>
      <c r="B9" s="4">
        <f>B4*$F$22+B5*$F$23+B6*$F$24</f>
        <v>1074570.2</v>
      </c>
      <c r="C9" s="4">
        <f t="shared" ref="C9:E9" si="2">C4*$F$22+C5*$F$23+C6*$F$24</f>
        <v>721597.6</v>
      </c>
      <c r="D9" s="4">
        <f t="shared" si="2"/>
        <v>990318.2</v>
      </c>
      <c r="E9" s="21">
        <f t="shared" si="2"/>
        <v>805849.60000000009</v>
      </c>
      <c r="F9" s="24">
        <f t="shared" ref="F9" si="3">F4*$F$22+F5*$F$23+F6*$F$24</f>
        <v>3592335.6</v>
      </c>
      <c r="G9" s="1"/>
    </row>
    <row r="10" spans="1:7" ht="15.6" thickTop="1" thickBot="1" x14ac:dyDescent="0.35">
      <c r="A10" s="9" t="s">
        <v>11</v>
      </c>
      <c r="B10" s="5">
        <f>B8-B9</f>
        <v>371249.80000000005</v>
      </c>
      <c r="C10" s="5">
        <f t="shared" ref="C10:F10" si="4">C8-C9</f>
        <v>248182.40000000002</v>
      </c>
      <c r="D10" s="5">
        <f t="shared" si="4"/>
        <v>341191.80000000005</v>
      </c>
      <c r="E10" s="22">
        <f t="shared" si="4"/>
        <v>278240.39999999991</v>
      </c>
      <c r="F10" s="25">
        <f t="shared" si="4"/>
        <v>1238864.3999999999</v>
      </c>
      <c r="G10" s="1"/>
    </row>
    <row r="11" spans="1:7" ht="15.6" thickTop="1" thickBot="1" x14ac:dyDescent="0.35">
      <c r="B11" s="1"/>
      <c r="C11" s="1"/>
      <c r="D11" s="1"/>
      <c r="E11" s="1"/>
      <c r="F11" s="1"/>
      <c r="G11" s="1"/>
    </row>
    <row r="12" spans="1:7" x14ac:dyDescent="0.3">
      <c r="A12" s="10" t="s">
        <v>12</v>
      </c>
      <c r="B12" s="3">
        <v>10000</v>
      </c>
      <c r="C12" s="3">
        <v>10001</v>
      </c>
      <c r="D12" s="3">
        <v>10002</v>
      </c>
      <c r="E12" s="20">
        <v>10003</v>
      </c>
      <c r="F12" s="23">
        <v>40006</v>
      </c>
      <c r="G12" s="1"/>
    </row>
    <row r="13" spans="1:7" x14ac:dyDescent="0.3">
      <c r="A13" s="10" t="s">
        <v>13</v>
      </c>
      <c r="B13" s="3">
        <f>B8*$A$22</f>
        <v>3614.55</v>
      </c>
      <c r="C13" s="3">
        <f t="shared" ref="C13:F13" si="5">C8*$A$22</f>
        <v>2424.4500000000003</v>
      </c>
      <c r="D13" s="3">
        <f t="shared" si="5"/>
        <v>3328.7750000000001</v>
      </c>
      <c r="E13" s="20">
        <f t="shared" si="5"/>
        <v>2710.2249999999999</v>
      </c>
      <c r="F13" s="28">
        <f t="shared" si="5"/>
        <v>12078</v>
      </c>
      <c r="G13" s="1"/>
    </row>
    <row r="14" spans="1:7" x14ac:dyDescent="0.3">
      <c r="A14" s="10" t="s">
        <v>14</v>
      </c>
      <c r="B14" s="3">
        <v>22000</v>
      </c>
      <c r="C14" s="3">
        <v>22001</v>
      </c>
      <c r="D14" s="3">
        <v>22002</v>
      </c>
      <c r="E14" s="20">
        <v>22003</v>
      </c>
      <c r="F14" s="28">
        <v>88006</v>
      </c>
      <c r="G14" s="1"/>
    </row>
    <row r="15" spans="1:7" ht="15" thickBot="1" x14ac:dyDescent="0.35">
      <c r="A15" s="11" t="s">
        <v>15</v>
      </c>
      <c r="B15" s="6">
        <f>B8*$A$24</f>
        <v>260247.59999999998</v>
      </c>
      <c r="C15" s="6">
        <f t="shared" ref="C15:F15" si="6">C8*$A$24</f>
        <v>174560.4</v>
      </c>
      <c r="D15" s="6">
        <f t="shared" si="6"/>
        <v>239671.8</v>
      </c>
      <c r="E15" s="26">
        <f t="shared" si="6"/>
        <v>195136.19999999998</v>
      </c>
      <c r="F15" s="29">
        <f t="shared" si="6"/>
        <v>869616</v>
      </c>
      <c r="G15" s="1"/>
    </row>
    <row r="16" spans="1:7" ht="15.6" thickTop="1" thickBot="1" x14ac:dyDescent="0.35">
      <c r="A16" s="9" t="s">
        <v>16</v>
      </c>
      <c r="B16" s="7">
        <f>SUM(B12:B15)</f>
        <v>295862.14999999997</v>
      </c>
      <c r="C16" s="7">
        <f t="shared" ref="C16:F16" si="7">SUM(C12:C15)</f>
        <v>208986.84999999998</v>
      </c>
      <c r="D16" s="7">
        <f t="shared" si="7"/>
        <v>275004.57500000001</v>
      </c>
      <c r="E16" s="27">
        <f t="shared" si="7"/>
        <v>229852.42499999999</v>
      </c>
      <c r="F16" s="30">
        <f t="shared" si="7"/>
        <v>1009706</v>
      </c>
      <c r="G16" s="1"/>
    </row>
    <row r="17" spans="1:7" ht="15.6" thickTop="1" thickBot="1" x14ac:dyDescent="0.35">
      <c r="B17" s="1"/>
      <c r="C17" s="1"/>
      <c r="D17" s="1"/>
      <c r="E17" s="1"/>
      <c r="F17" s="1"/>
      <c r="G17" s="1"/>
    </row>
    <row r="18" spans="1:7" ht="15.6" thickTop="1" thickBot="1" x14ac:dyDescent="0.35">
      <c r="A18" s="9" t="s">
        <v>17</v>
      </c>
      <c r="B18" s="5">
        <f>B10-B16</f>
        <v>75387.650000000081</v>
      </c>
      <c r="C18" s="5">
        <f t="shared" ref="C18:F18" si="8">C10-C16</f>
        <v>39195.550000000047</v>
      </c>
      <c r="D18" s="5">
        <f t="shared" si="8"/>
        <v>66187.225000000035</v>
      </c>
      <c r="E18" s="22">
        <f t="shared" si="8"/>
        <v>48387.974999999919</v>
      </c>
      <c r="F18" s="32">
        <f t="shared" si="8"/>
        <v>229158.39999999991</v>
      </c>
      <c r="G18" s="1"/>
    </row>
    <row r="19" spans="1:7" ht="15.6" thickTop="1" thickBot="1" x14ac:dyDescent="0.35">
      <c r="A19" s="9" t="s">
        <v>18</v>
      </c>
      <c r="B19" s="8">
        <f>B18/B8</f>
        <v>5.2141794967561717E-2</v>
      </c>
      <c r="C19" s="8">
        <f t="shared" ref="C19:F19" si="9">C18/C8</f>
        <v>4.0416950236136076E-2</v>
      </c>
      <c r="D19" s="8">
        <f t="shared" si="9"/>
        <v>4.9708394980135365E-2</v>
      </c>
      <c r="E19" s="31">
        <f t="shared" si="9"/>
        <v>4.4634647492366793E-2</v>
      </c>
      <c r="F19" s="33">
        <f t="shared" si="9"/>
        <v>4.7433018711707214E-2</v>
      </c>
      <c r="G19" s="1"/>
    </row>
    <row r="20" spans="1:7" ht="15.6" thickTop="1" thickBot="1" x14ac:dyDescent="0.35">
      <c r="B20" s="1"/>
      <c r="C20" s="1"/>
      <c r="D20" s="1"/>
      <c r="E20" s="1"/>
      <c r="F20" s="1"/>
      <c r="G20" s="1"/>
    </row>
    <row r="21" spans="1:7" ht="15" thickBot="1" x14ac:dyDescent="0.35">
      <c r="A21" s="38" t="s">
        <v>19</v>
      </c>
      <c r="B21" s="38"/>
      <c r="C21" s="38" t="s">
        <v>21</v>
      </c>
      <c r="D21" s="38"/>
      <c r="E21" s="38" t="s">
        <v>22</v>
      </c>
      <c r="F21" s="38"/>
    </row>
    <row r="22" spans="1:7" ht="15" thickBot="1" x14ac:dyDescent="0.35">
      <c r="A22" s="39">
        <v>2.5000000000000001E-3</v>
      </c>
      <c r="B22" s="39"/>
      <c r="C22" s="14" t="s">
        <v>6</v>
      </c>
      <c r="D22" s="15">
        <v>10490</v>
      </c>
      <c r="E22" s="14" t="s">
        <v>6</v>
      </c>
      <c r="F22" s="15">
        <v>7552.8</v>
      </c>
    </row>
    <row r="23" spans="1:7" ht="15" thickBot="1" x14ac:dyDescent="0.35">
      <c r="A23" s="38" t="s">
        <v>20</v>
      </c>
      <c r="B23" s="38"/>
      <c r="C23" s="14" t="s">
        <v>7</v>
      </c>
      <c r="D23" s="15">
        <v>14690</v>
      </c>
      <c r="E23" s="14" t="s">
        <v>7</v>
      </c>
      <c r="F23" s="15">
        <v>10870.6</v>
      </c>
    </row>
    <row r="24" spans="1:7" ht="15" thickBot="1" x14ac:dyDescent="0.35">
      <c r="A24" s="39">
        <v>0.18</v>
      </c>
      <c r="B24" s="39"/>
      <c r="C24" s="14" t="s">
        <v>8</v>
      </c>
      <c r="D24" s="15">
        <v>17790</v>
      </c>
      <c r="E24" s="14" t="s">
        <v>8</v>
      </c>
      <c r="F24" s="15">
        <v>13876.2</v>
      </c>
    </row>
  </sheetData>
  <mergeCells count="6">
    <mergeCell ref="E21:F21"/>
    <mergeCell ref="A21:B21"/>
    <mergeCell ref="A23:B23"/>
    <mergeCell ref="A22:B22"/>
    <mergeCell ref="A24:B24"/>
    <mergeCell ref="C21:D2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4878-30AD-4F24-97B6-78A09429F619}">
  <dimension ref="A1:C6"/>
  <sheetViews>
    <sheetView workbookViewId="0">
      <selection activeCell="G9" sqref="G9"/>
    </sheetView>
  </sheetViews>
  <sheetFormatPr baseColWidth="10" defaultRowHeight="14.4" x14ac:dyDescent="0.3"/>
  <cols>
    <col min="1" max="1" width="16.33203125" bestFit="1" customWidth="1"/>
    <col min="2" max="2" width="14" bestFit="1" customWidth="1"/>
  </cols>
  <sheetData>
    <row r="1" spans="1:3" x14ac:dyDescent="0.3">
      <c r="A1" t="s">
        <v>24</v>
      </c>
      <c r="B1" s="34">
        <v>40006</v>
      </c>
      <c r="C1" s="35">
        <v>0.04</v>
      </c>
    </row>
    <row r="2" spans="1:3" x14ac:dyDescent="0.3">
      <c r="A2" t="s">
        <v>25</v>
      </c>
      <c r="B2" s="34">
        <v>12078</v>
      </c>
      <c r="C2" s="35">
        <v>0.01</v>
      </c>
    </row>
    <row r="3" spans="1:3" x14ac:dyDescent="0.3">
      <c r="A3" t="s">
        <v>26</v>
      </c>
      <c r="B3" s="34">
        <v>88006</v>
      </c>
      <c r="C3" s="35">
        <v>0.09</v>
      </c>
    </row>
    <row r="4" spans="1:3" ht="15" thickBot="1" x14ac:dyDescent="0.35">
      <c r="A4" t="s">
        <v>27</v>
      </c>
      <c r="B4" s="34">
        <v>869616</v>
      </c>
      <c r="C4" s="35">
        <v>0.86</v>
      </c>
    </row>
    <row r="5" spans="1:3" ht="15.6" thickTop="1" thickBot="1" x14ac:dyDescent="0.35">
      <c r="A5" s="36" t="s">
        <v>28</v>
      </c>
      <c r="B5" s="37">
        <v>1009706</v>
      </c>
    </row>
    <row r="6" spans="1:3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2025-03-20T17:09:11Z</dcterms:created>
  <dcterms:modified xsi:type="dcterms:W3CDTF">2025-05-08T20:35:32Z</dcterms:modified>
</cp:coreProperties>
</file>