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1a88c1f9058a64/Documentos/Proyectos/4 semestre/Algoritmos/"/>
    </mc:Choice>
  </mc:AlternateContent>
  <xr:revisionPtr revIDLastSave="674" documentId="8_{D817047F-D0DD-44BC-842F-71CF77BEC383}" xr6:coauthVersionLast="47" xr6:coauthVersionMax="47" xr10:uidLastSave="{DDC72F3C-42D9-4190-9E91-FD35F6A9E1D2}"/>
  <bookViews>
    <workbookView xWindow="-108" yWindow="-108" windowWidth="23256" windowHeight="12456" activeTab="3" xr2:uid="{D253CC23-8D6B-4D6C-A705-FF201C09C03B}"/>
  </bookViews>
  <sheets>
    <sheet name="Tabla dinamica" sheetId="1" r:id="rId1"/>
    <sheet name="Datos" sheetId="2" state="hidden" r:id="rId2"/>
    <sheet name="Graficas" sheetId="3" state="hidden" r:id="rId3"/>
    <sheet name="Dashboard" sheetId="4" r:id="rId4"/>
  </sheets>
  <definedNames>
    <definedName name="_xlchart.v5.0" hidden="1">Graficas!$M$35</definedName>
    <definedName name="_xlchart.v5.1" hidden="1">Graficas!$M$36:$M$46</definedName>
    <definedName name="_xlchart.v5.2" hidden="1">Graficas!$N$35</definedName>
    <definedName name="_xlchart.v5.3" hidden="1">Graficas!$N$36:$N$46</definedName>
    <definedName name="_xlchart.v5.4" hidden="1">Graficas!$M$35</definedName>
    <definedName name="_xlchart.v5.5" hidden="1">Graficas!$M$36:$M$46</definedName>
    <definedName name="_xlchart.v5.6" hidden="1">Graficas!$N$35</definedName>
    <definedName name="_xlchart.v5.7" hidden="1">Graficas!$N$36:$N$46</definedName>
    <definedName name="_xlcn.WorksheetConnection_Hoja1A1E37" hidden="1">'Tabla dinamica'!$A$1:$E$37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1:$E$3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3" l="1"/>
  <c r="N39" i="3"/>
  <c r="N46" i="3"/>
  <c r="N38" i="3"/>
  <c r="N45" i="3"/>
  <c r="N37" i="3"/>
  <c r="N44" i="3"/>
  <c r="N43" i="3"/>
  <c r="N42" i="3"/>
  <c r="N41" i="3"/>
  <c r="N4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BB4E93-4466-4590-8889-C792C0B2F0B7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82B3FFD-16F0-4586-BDB7-1B054C179A7E}" name="WorksheetConnection_Hoja1!$A$1:$E$37" type="102" refreshedVersion="8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1E37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o].[Forma pag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<sst xmlns="http://schemas.openxmlformats.org/spreadsheetml/2006/main" count="3452" uniqueCount="150">
  <si>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</si>
  <si>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</si>
  <si>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</si>
  <si>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</si>
  <si>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</si>
  <si>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</si>
  <si>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</si>
  <si>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</si>
  <si>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</si>
  <si>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</si>
  <si>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</si>
  <si>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</si>
  <si>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</si>
  <si>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</si>
  <si>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</si>
  <si>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</si>
  <si>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</si>
  <si>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</si>
  <si>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</si>
  <si>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Etiquetas de fila</t>
  </si>
  <si>
    <t>Total general</t>
  </si>
  <si>
    <t>Etiquetas de columna</t>
  </si>
  <si>
    <t>All</t>
  </si>
  <si>
    <t>Suma de Ventas</t>
  </si>
  <si>
    <t>Empresa del Valle S.A. de C.V.</t>
  </si>
  <si>
    <t>Ordenes de compra 2018</t>
  </si>
  <si>
    <t>Folio</t>
  </si>
  <si>
    <t>Fecha de orden</t>
  </si>
  <si>
    <t>Num. cliente</t>
  </si>
  <si>
    <t>Nombre cliente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</si>
  <si>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</si>
  <si>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</si>
  <si>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</si>
  <si>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</si>
  <si>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</si>
  <si>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</si>
  <si>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</si>
  <si>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</si>
  <si>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</si>
  <si>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</si>
  <si>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</si>
  <si>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</si>
  <si>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</si>
  <si>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</si>
  <si>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</si>
  <si>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</si>
  <si>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</si>
  <si>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</si>
  <si>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</si>
  <si>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</si>
  <si>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</si>
  <si>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</si>
  <si>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</si>
  <si>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</si>
  <si>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</si>
  <si>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</si>
  <si>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</si>
  <si>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</si>
  <si>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</si>
  <si>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</si>
  <si>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</si>
  <si>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</si>
  <si>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</si>
  <si>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</si>
  <si>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</si>
  <si>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</si>
  <si>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</si>
  <si>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</si>
  <si>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</si>
  <si>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</si>
  <si>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</si>
  <si>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</si>
  <si>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</si>
  <si>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</si>
  <si>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</si>
  <si>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</si>
  <si>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</si>
  <si>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</si>
  <si>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</si>
  <si>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</si>
  <si>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</si>
  <si>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</si>
  <si>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</si>
  <si>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</si>
  <si>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</si>
  <si>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</si>
  <si>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</si>
  <si>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</si>
  <si>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</si>
  <si>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</si>
  <si>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</si>
  <si>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</si>
  <si>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</si>
  <si>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</si>
  <si>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</si>
  <si>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</si>
  <si>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</si>
  <si>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</si>
  <si>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</si>
  <si>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</si>
  <si>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</si>
  <si>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</si>
  <si>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</si>
  <si>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</si>
  <si>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</si>
  <si>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</si>
  <si>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</si>
  <si>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</si>
  <si>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</si>
  <si>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</si>
  <si>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</si>
  <si>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</si>
  <si>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</si>
  <si>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</si>
  <si>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</si>
  <si>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</si>
  <si>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</si>
  <si>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</si>
  <si>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</si>
  <si>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</si>
  <si>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</si>
  <si>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</si>
  <si>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</si>
  <si>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</si>
  <si>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</si>
  <si>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</si>
  <si>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</si>
  <si>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</si>
  <si>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</si>
  <si>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</si>
  <si>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</si>
  <si>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</si>
  <si>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</si>
  <si>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</si>
  <si>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</si>
  <si>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</si>
  <si>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</si>
  <si>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</si>
  <si>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</si>
  <si>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</si>
  <si>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</si>
  <si>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</si>
  <si>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</si>
  <si>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</si>
  <si>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 xml:space="preserve">Estado  </t>
  </si>
  <si>
    <t>0-25</t>
  </si>
  <si>
    <t>25-50</t>
  </si>
  <si>
    <t>50-75</t>
  </si>
  <si>
    <t>75-100</t>
  </si>
  <si>
    <t>100-125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</si>
</sst>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#,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Journal"/>
    </font>
    <font>
      <sz val="10"/>
      <color rgb="FF000000"/>
      <name val="Bookman Old Style"/>
      <family val="1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D581FF"/>
        <bgColor indexed="64"/>
      </patternFill>
    </fill>
    <fill>
      <patternFill patternType="solid">
        <fgColor rgb="FFAE85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rgb="FF000000"/>
      </patternFill>
    </fill>
    <fill>
      <patternFill patternType="solid">
        <fgColor rgb="FFFF9D9D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Dot">
        <color theme="9" tint="-0.499984740745262"/>
      </left>
      <right/>
      <top style="mediumDashDot">
        <color theme="9" tint="-0.499984740745262"/>
      </top>
      <bottom style="mediumDashDot">
        <color theme="9" tint="-0.499984740745262"/>
      </bottom>
      <diagonal/>
    </border>
    <border>
      <left/>
      <right/>
      <top style="mediumDashDot">
        <color theme="9" tint="-0.499984740745262"/>
      </top>
      <bottom style="mediumDashDot">
        <color theme="9" tint="-0.499984740745262"/>
      </bottom>
      <diagonal/>
    </border>
    <border>
      <left/>
      <right style="mediumDashDot">
        <color theme="9" tint="-0.499984740745262"/>
      </right>
      <top style="mediumDashDot">
        <color theme="9" tint="-0.499984740745262"/>
      </top>
      <bottom style="mediumDashDot">
        <color theme="9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4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44" fontId="5" fillId="5" borderId="2" xfId="1" applyFont="1" applyFill="1" applyBorder="1" applyAlignment="1">
      <alignment horizontal="center" vertical="center"/>
    </xf>
    <xf numFmtId="44" fontId="5" fillId="6" borderId="2" xfId="1" applyFont="1" applyFill="1" applyBorder="1" applyAlignment="1">
      <alignment horizontal="center" vertical="center"/>
    </xf>
    <xf numFmtId="44" fontId="5" fillId="2" borderId="2" xfId="1" applyFont="1" applyFill="1" applyBorder="1" applyAlignment="1">
      <alignment horizontal="center" vertical="center"/>
    </xf>
    <xf numFmtId="44" fontId="0" fillId="0" borderId="0" xfId="1" applyFont="1"/>
    <xf numFmtId="0" fontId="4" fillId="4" borderId="2" xfId="1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pivotButton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left"/>
    </xf>
    <xf numFmtId="10" fontId="0" fillId="3" borderId="2" xfId="0" applyNumberFormat="1" applyFill="1" applyBorder="1"/>
    <xf numFmtId="0" fontId="3" fillId="7" borderId="2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0" fillId="9" borderId="2" xfId="0" applyFill="1" applyBorder="1" applyAlignment="1">
      <alignment horizontal="left" indent="1"/>
    </xf>
    <xf numFmtId="10" fontId="0" fillId="9" borderId="2" xfId="0" applyNumberFormat="1" applyFill="1" applyBorder="1"/>
    <xf numFmtId="0" fontId="0" fillId="10" borderId="2" xfId="0" applyFill="1" applyBorder="1" applyAlignment="1">
      <alignment horizontal="left"/>
    </xf>
    <xf numFmtId="10" fontId="0" fillId="10" borderId="2" xfId="0" applyNumberFormat="1" applyFill="1" applyBorder="1"/>
    <xf numFmtId="0" fontId="3" fillId="0" borderId="0" xfId="0" applyFont="1" applyAlignment="1">
      <alignment horizontal="left"/>
    </xf>
    <xf numFmtId="0" fontId="2" fillId="3" borderId="2" xfId="0" applyFont="1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6" fillId="0" borderId="0" xfId="0" applyFont="1"/>
    <xf numFmtId="0" fontId="6" fillId="11" borderId="0" xfId="0" applyFont="1" applyFill="1" applyAlignment="1">
      <alignment horizontal="center"/>
    </xf>
    <xf numFmtId="14" fontId="6" fillId="11" borderId="0" xfId="0" applyNumberFormat="1" applyFont="1" applyFill="1" applyAlignment="1">
      <alignment horizontal="center"/>
    </xf>
    <xf numFmtId="0" fontId="6" fillId="11" borderId="0" xfId="0" applyFont="1" applyFill="1"/>
    <xf numFmtId="8" fontId="6" fillId="11" borderId="0" xfId="0" applyNumberFormat="1" applyFont="1" applyFill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8" fontId="6" fillId="0" borderId="0" xfId="0" applyNumberFormat="1" applyFont="1"/>
    <xf numFmtId="0" fontId="9" fillId="14" borderId="7" xfId="0" applyFont="1" applyFill="1" applyBorder="1" applyAlignment="1">
      <alignment horizontal="center"/>
    </xf>
    <xf numFmtId="0" fontId="9" fillId="14" borderId="8" xfId="0" applyFont="1" applyFill="1" applyBorder="1" applyAlignment="1">
      <alignment horizontal="center"/>
    </xf>
    <xf numFmtId="0" fontId="9" fillId="14" borderId="8" xfId="0" applyFont="1" applyFill="1" applyBorder="1"/>
    <xf numFmtId="0" fontId="9" fillId="14" borderId="9" xfId="0" applyFont="1" applyFill="1" applyBorder="1"/>
    <xf numFmtId="0" fontId="6" fillId="15" borderId="3" xfId="0" applyFont="1" applyFill="1" applyBorder="1" applyAlignment="1">
      <alignment horizontal="center"/>
    </xf>
    <xf numFmtId="14" fontId="6" fillId="15" borderId="12" xfId="0" applyNumberFormat="1" applyFont="1" applyFill="1" applyBorder="1" applyAlignment="1">
      <alignment horizontal="center"/>
    </xf>
    <xf numFmtId="0" fontId="6" fillId="15" borderId="12" xfId="0" applyFont="1" applyFill="1" applyBorder="1" applyAlignment="1">
      <alignment horizontal="center"/>
    </xf>
    <xf numFmtId="0" fontId="6" fillId="15" borderId="12" xfId="0" applyFont="1" applyFill="1" applyBorder="1"/>
    <xf numFmtId="8" fontId="6" fillId="15" borderId="12" xfId="0" applyNumberFormat="1" applyFont="1" applyFill="1" applyBorder="1"/>
    <xf numFmtId="8" fontId="6" fillId="15" borderId="13" xfId="0" applyNumberFormat="1" applyFont="1" applyFill="1" applyBorder="1"/>
    <xf numFmtId="0" fontId="6" fillId="15" borderId="10" xfId="0" applyFont="1" applyFill="1" applyBorder="1" applyAlignment="1">
      <alignment horizontal="center"/>
    </xf>
    <xf numFmtId="14" fontId="6" fillId="15" borderId="1" xfId="0" applyNumberFormat="1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1" xfId="0" applyFont="1" applyFill="1" applyBorder="1"/>
    <xf numFmtId="8" fontId="6" fillId="15" borderId="1" xfId="0" applyNumberFormat="1" applyFont="1" applyFill="1" applyBorder="1"/>
    <xf numFmtId="8" fontId="6" fillId="15" borderId="11" xfId="0" applyNumberFormat="1" applyFont="1" applyFill="1" applyBorder="1"/>
    <xf numFmtId="0" fontId="6" fillId="16" borderId="3" xfId="0" applyFont="1" applyFill="1" applyBorder="1" applyAlignment="1">
      <alignment horizontal="center"/>
    </xf>
    <xf numFmtId="14" fontId="6" fillId="16" borderId="12" xfId="0" applyNumberFormat="1" applyFont="1" applyFill="1" applyBorder="1" applyAlignment="1">
      <alignment horizontal="center"/>
    </xf>
    <xf numFmtId="0" fontId="6" fillId="16" borderId="12" xfId="0" applyFont="1" applyFill="1" applyBorder="1" applyAlignment="1">
      <alignment horizontal="center"/>
    </xf>
    <xf numFmtId="0" fontId="6" fillId="16" borderId="12" xfId="0" applyFont="1" applyFill="1" applyBorder="1"/>
    <xf numFmtId="8" fontId="6" fillId="16" borderId="12" xfId="0" applyNumberFormat="1" applyFont="1" applyFill="1" applyBorder="1"/>
    <xf numFmtId="8" fontId="6" fillId="16" borderId="13" xfId="0" applyNumberFormat="1" applyFont="1" applyFill="1" applyBorder="1"/>
    <xf numFmtId="0" fontId="6" fillId="15" borderId="1" xfId="0" applyFont="1" applyFill="1" applyBorder="1" applyAlignment="1">
      <alignment horizontal="left"/>
    </xf>
    <xf numFmtId="0" fontId="0" fillId="17" borderId="0" xfId="0" applyFill="1"/>
    <xf numFmtId="164" fontId="0" fillId="0" borderId="0" xfId="0" applyNumberFormat="1"/>
    <xf numFmtId="0" fontId="6" fillId="0" borderId="0" xfId="0" applyFont="1"/>
    <xf numFmtId="0" fontId="7" fillId="12" borderId="4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/>
    </xf>
    <xf numFmtId="0" fontId="7" fillId="12" borderId="6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65">
    <dxf>
      <numFmt numFmtId="164" formatCode="&quot;$&quot;#,###,"/>
    </dxf>
    <dxf>
      <numFmt numFmtId="164" formatCode="&quot;$&quot;#,###,"/>
    </dxf>
    <dxf>
      <numFmt numFmtId="164" formatCode="&quot;$&quot;#,###,"/>
    </dxf>
    <dxf>
      <numFmt numFmtId="164" formatCode="&quot;$&quot;#,###,"/>
    </dxf>
    <dxf>
      <numFmt numFmtId="164" formatCode="&quot;$&quot;#,###,"/>
    </dxf>
    <dxf>
      <numFmt numFmtId="164" formatCode="&quot;$&quot;#,###,"/>
    </dxf>
    <dxf>
      <numFmt numFmtId="164" formatCode="&quot;$&quot;#,###,"/>
    </dxf>
    <dxf>
      <numFmt numFmtId="164" formatCode="&quot;$&quot;#,###,"/>
    </dxf>
    <dxf>
      <numFmt numFmtId="164" formatCode="&quot;$&quot;#,###,"/>
    </dxf>
    <dxf>
      <numFmt numFmtId="164" formatCode="&quot;$&quot;#,###,"/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border>
        <top style="thin">
          <color indexed="64"/>
        </top>
        <horizontal style="thin">
          <color indexed="64"/>
        </horizontal>
      </border>
    </dxf>
    <dxf>
      <border>
        <top style="thin">
          <color indexed="64"/>
        </top>
        <horizontal style="thin">
          <color indexed="64"/>
        </horizontal>
      </border>
    </dxf>
    <dxf>
      <border>
        <right style="thin">
          <color indexed="64"/>
        </right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rgb="FFD581FF"/>
        </patternFill>
      </fill>
    </dxf>
    <dxf>
      <fill>
        <patternFill patternType="solid">
          <bgColor rgb="FFD581FF"/>
        </patternFill>
      </fill>
    </dxf>
    <dxf>
      <fill>
        <patternFill patternType="solid">
          <bgColor rgb="FFD581FF"/>
        </patternFill>
      </fill>
    </dxf>
    <dxf>
      <fill>
        <patternFill patternType="solid">
          <bgColor rgb="FFD581FF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D581FF"/>
        </patternFill>
      </fill>
    </dxf>
    <dxf>
      <fill>
        <patternFill patternType="solid">
          <bgColor rgb="FFD581FF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z val="11"/>
        <color theme="0"/>
        <name val="Aptos Narrow"/>
        <family val="2"/>
        <scheme val="minor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escala de tiempo 1" pivot="0" table="0" count="9" xr9:uid="{FA7887EB-E593-4279-94A7-8D6A79861E05}">
      <tableStyleElement type="wholeTable" dxfId="64"/>
      <tableStyleElement type="headerRow" dxfId="63"/>
    </tableStyle>
  </tableStyles>
  <colors>
    <mruColors>
      <color rgb="FFA733C7"/>
      <color rgb="FFFF9D9D"/>
      <color rgb="FFFF5050"/>
      <color rgb="FFD581FF"/>
      <color rgb="FFCC66FF"/>
      <color rgb="FFCC99FF"/>
      <color rgb="FFAE85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 patternType="solid">
              <bgColor theme="8" tint="0.79998168889431442"/>
            </patternFill>
          </fill>
        </dxf>
        <dxf>
          <fill>
            <patternFill patternType="solid">
              <fgColor indexed="64"/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 patternType="solid">
              <fgColor indexed="64"/>
              <bgColor rgb="FFA733C7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9"/>
            <color theme="0"/>
            <name val="Aptos Narrow"/>
            <family val="2"/>
            <scheme val="minor"/>
          </font>
        </dxf>
        <dxf>
          <font>
            <sz val="9"/>
            <color theme="0"/>
            <name val="Aptos Narrow"/>
            <family val="2"/>
            <scheme val="minor"/>
          </font>
        </dxf>
        <dxf>
          <font>
            <sz val="9"/>
            <color theme="0"/>
            <name val="Aptos Narrow"/>
            <family val="2"/>
            <scheme val="minor"/>
          </font>
        </dxf>
        <dxf>
          <font>
            <sz val="10"/>
            <color theme="0"/>
            <name val="Aptos Narrow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tyles" Target="style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sheetMetadata" Target="metadata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[Dashboard.xlsx]Graficas!TablaDinámica2</c:name>
    <c:fmtId val="0"/>
  </c:pivotSource>
  <c:chart>
    <c:title>
      <c:layout>
        <c:manualLayout>
          <c:xMode val="edge"/>
          <c:yMode val="edge"/>
          <c:x val="0.43538188976377956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9-4CE2-B37E-1FC145F5C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266399"/>
        <c:axId val="667271679"/>
      </c:barChart>
      <c:catAx>
        <c:axId val="6672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271679"/>
        <c:crosses val="autoZero"/>
        <c:auto val="1"/>
        <c:lblAlgn val="ctr"/>
        <c:lblOffset val="100"/>
        <c:noMultiLvlLbl val="0"/>
      </c:catAx>
      <c:valAx>
        <c:axId val="6672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26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[Dashboard.xlsx]Graficas!TablaDinámica3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Graficas!$B$18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Graficas!$A$19:$A$27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Graficas!$B$19:$B$27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8-473E-AC5E-949F2FB60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0444095"/>
        <c:axId val="890445055"/>
      </c:barChart>
      <c:catAx>
        <c:axId val="89044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445055"/>
        <c:crosses val="autoZero"/>
        <c:auto val="1"/>
        <c:lblAlgn val="ctr"/>
        <c:lblOffset val="100"/>
        <c:noMultiLvlLbl val="0"/>
      </c:catAx>
      <c:valAx>
        <c:axId val="89044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44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[Dashboard.xlsx]Graficas!TablaDinámica4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Graficas!$B$34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Graficas!$B$35:$B$50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5-4961-A062-72A95A13C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7326767"/>
        <c:axId val="836019775"/>
      </c:barChart>
      <c:catAx>
        <c:axId val="69732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6019775"/>
        <c:crosses val="autoZero"/>
        <c:auto val="1"/>
        <c:lblAlgn val="ctr"/>
        <c:lblOffset val="100"/>
        <c:noMultiLvlLbl val="0"/>
      </c:catAx>
      <c:valAx>
        <c:axId val="83601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32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[Dashboard.xlsx]Graficas!TablaDinámica6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Graficas!$Q$35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8F-4C6C-96BC-57282B41C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8F-4C6C-96BC-57282B41C3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8F-4C6C-96BC-57282B41C3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8F-4C6C-96BC-57282B41C3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8F-4C6C-96BC-57282B41C391}"/>
              </c:ext>
            </c:extLst>
          </c:dPt>
          <c:cat>
            <c:strRef>
              <c:f>Graficas!$P$36:$P$41</c:f>
              <c:strCache>
                <c:ptCount val="5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</c:strCache>
            </c:strRef>
          </c:cat>
          <c:val>
            <c:numRef>
              <c:f>Graficas!$Q$36:$Q$41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3-4F93-A0B3-BE69EAA4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[Dashboard.xlsx]Graficas!TablaDinámica2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Totales por mes</a:t>
            </a:r>
          </a:p>
        </c:rich>
      </c:tx>
      <c:layout>
        <c:manualLayout>
          <c:xMode val="edge"/>
          <c:yMode val="edge"/>
          <c:x val="0.40373293707486202"/>
          <c:y val="5.9164654418197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Graficas!$B$4:$B$16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D-45E9-9FAE-811E962C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4"/>
        <c:axId val="667266399"/>
        <c:axId val="667271679"/>
      </c:barChart>
      <c:catAx>
        <c:axId val="6672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7271679"/>
        <c:crosses val="autoZero"/>
        <c:auto val="1"/>
        <c:lblAlgn val="ctr"/>
        <c:lblOffset val="100"/>
        <c:noMultiLvlLbl val="0"/>
      </c:catAx>
      <c:valAx>
        <c:axId val="667271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726639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[Dashboard.xlsx]Graficas!TablaDinámica3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Graficas!$B$18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Graficas!$A$19:$A$27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Graficas!$B$19:$B$27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8C7-8FF2-257C212F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890444095"/>
        <c:axId val="890445055"/>
      </c:barChart>
      <c:catAx>
        <c:axId val="890444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0445055"/>
        <c:crosses val="autoZero"/>
        <c:auto val="1"/>
        <c:lblAlgn val="ctr"/>
        <c:lblOffset val="100"/>
        <c:noMultiLvlLbl val="0"/>
      </c:catAx>
      <c:valAx>
        <c:axId val="890445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044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[Dashboard.xlsx]Graficas!TablaDinámica4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Categoria de producto</a:t>
            </a:r>
            <a:endParaRPr lang="en-US"/>
          </a:p>
        </c:rich>
      </c:tx>
      <c:layout>
        <c:manualLayout>
          <c:xMode val="edge"/>
          <c:yMode val="edge"/>
          <c:x val="0.211042489338177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852560162136893"/>
          <c:y val="0.13429811974136144"/>
          <c:w val="0.70147439837863113"/>
          <c:h val="0.825872295002370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Graficas!$B$34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Graficas!$A$35:$A$50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Graficas!$B$35:$B$50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3-4303-B917-7168A2CDF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697326767"/>
        <c:axId val="836019775"/>
      </c:barChart>
      <c:catAx>
        <c:axId val="69732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6019775"/>
        <c:crosses val="autoZero"/>
        <c:auto val="1"/>
        <c:lblAlgn val="ctr"/>
        <c:lblOffset val="100"/>
        <c:noMultiLvlLbl val="0"/>
      </c:catAx>
      <c:valAx>
        <c:axId val="836019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732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[Dashboard.xlsx]Graficas!TablaDinámica6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ticket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620169536052918E-3"/>
              <c:y val="-0.107852649502243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Graficas!$Q$35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0B-4372-826E-BC6DE075D3A2}"/>
              </c:ext>
            </c:extLst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0B-4372-826E-BC6DE075D3A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0B-4372-826E-BC6DE075D3A2}"/>
              </c:ext>
            </c:extLst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0B-4372-826E-BC6DE075D3A2}"/>
              </c:ext>
            </c:extLst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0B-4372-826E-BC6DE075D3A2}"/>
              </c:ext>
            </c:extLst>
          </c:dPt>
          <c:dLbls>
            <c:dLbl>
              <c:idx val="3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0B-4372-826E-BC6DE075D3A2}"/>
                </c:ext>
              </c:extLst>
            </c:dLbl>
            <c:dLbl>
              <c:idx val="4"/>
              <c:layout>
                <c:manualLayout>
                  <c:x val="8.3620169536052918E-3"/>
                  <c:y val="-0.1078526495022430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0B-4372-826E-BC6DE075D3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Graficas!$P$36:$P$41</c:f>
              <c:strCache>
                <c:ptCount val="5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</c:strCache>
            </c:strRef>
          </c:cat>
          <c:val>
            <c:numRef>
              <c:f>Graficas!$Q$36:$Q$41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0B-4372-826E-BC6DE075D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9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68475875424554"/>
          <c:y val="0.1261468405617493"/>
          <c:w val="0.23379817956134094"/>
          <c:h val="0.75071083016962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A03F3192-50A0-47ED-85A2-3FCEA0FBE942}">
          <cx:tx>
            <cx:txData>
              <cx:f>_xlchart.v5.2</cx:f>
              <cx:v>Ventas</cx:v>
            </cx:txData>
          </cx:tx>
          <cx:dataId val="0"/>
          <cx:layoutPr>
            <cx:geography cultureLanguage="es-MX" cultureRegion="MX" attribution="Con tecnología de Bing">
              <cx:geoCache provider="{E9337A44-BEBE-4D9F-B70C-5C5E7DAFC167}">
                <cx:binary>1Hvbct02tu2vuPx8qBBXAl2drmqS66K1JFmWbCv2C0uRJd4BAiBBgn+0n/cn9I+dKTt2bMW5nZ1d
daK4pGjxNoGJOeYYA9Q/75Z/3HX3t/bZ0nfK/eNu+f55NY7DP777zt1V9/2tO+nrO6udfhhP7nT/
nX54qO/uv3tvb+dald/hGNHv7qpbO94vz//1T7hbea/P9N3tWGv1crq34ereTd3ofuPYNw89u33f
1yqv3WjruxF9//xw29XuTj9/dq/GegyvwnD//fOvTnr+7Lunt/rFY591ENk4vYdrcXzCRJxIhmX8
4Qs9f9ZpVf50OEIxOeGIICw4//TUi9servwDoXwI5Pb9e3vvHAzlw88vLvwqbvj832fPn93pSY2P
81XC1H3//Pw//7XUj+Otnc4+Hsr0Y9znP3wY6Hdfz/W//vnkAxj6k0++SMfTefq9Q7/IRnrb3D7L
ICUP2qr69tP8/M+zQuITylCMGE0+ZgU/yQpiJ3GcxEjG9NNTP2blT4T07ez84gZPsvSL43+rjGVV
XU238O/TrP3Pc4XFiYgFi/HTHMX8hHIZoyQmn572MUd/KIhvZ+eLS5/kJduf7v9m5bMDZLT39i9E
M5SccP4hG/Knr6/rRsoTiRGnHOGPdcW+zswfiejbifn5yid52V29+JulJaun97fvn72/f/YZff+q
boPkCU64SDCHkviyzUBiEJGUUBF/TFzydWL+VEzfztA3bvEkVVn+2FX+Vni2m27VbTPdjn9hEQEl
kDGjPCbsm0UEfekkRphRnADkfVwaH4Htj0Xz7fR8ee2TvOxe/e1KSEOPqbu/ssskJ1gyIgilv5IU
fBJTGjOZPMG07KdYHgv63a29LfX6m3F9Oz3fvsuTRGUv/v1360EbN96+1/9bYEcYfewz8hdgxx/T
yPmHo3H8pIz+AOx+O0mfL3ySl8+f/62w7WK69/rZ2f1//lt9gpm/gK2xE5ZgJhmomScNSHIhE4R/
qq8naucPBvPtvHx18ZPcXPzdRM+jSvrPf423fyVvg5YjGAge+ivoBvRAUNCpUpKP6PcE436O6dm/
QYTflv8PCPetezzJ1cu/HZe7rtVtp39zNv6kX0BPpEyAYgM/+PD1C9WTnNAkkVigJxX0B0L5dvV8
vvBJNq5PL/4/Z2u/Brdf0umvzvmz5g05kQRYGnns+V+iGYrxCYslf/zvE3Z+pGifW8Gvx/DtLHy+
8KuA/9cdml93bz67WvnteLv5YId9YeD89tEPQwSP7smlv+WqfZyv0/ffP5eIgHr57LI93uMrFvwN
ofH04vtbN37/PJLiRALNxgmign5I4nz/8YA8IR/qi4P/xhDjUGVK27H6/jlIKDiChMSxkD9d5fT0
06EYThWSJ1h8vOrTQC91F0qtPs/KT78/U1N/qWs1uu+fP66h4eNpj6NkiGMKrgY8iBKZPNY8HL+7
vQLDE85G/6f2PGF0pnLPdV9OOeXYHUtnQx6XffG+sH30dimLKevrabpEZNbbrkTEpVjr5ocylNdm
ykyIHpqkLNME+zbVVp6xqd31CXK5WvVtNzYPNPRH5uzosqIffxzGUuV2ZlWVCj7arQ41jlMn646n
FLeJTUHdT+NmjTqTeyWmOm1K/74LtNy107LItC2b4yxwv+0HSs+rIm5Oi3Jyr4ulg9DjdtwvFZJn
Y+BTmwqC+xcD6pu3yq43dvXlbilpmXaG4D0tPMrm1SRZafrXExPjseV4XxOS9JkW1sfpjJS4S9yg
b2Paqxs1EH2eKDK9cp2u08Im6zuHZPc6Kmt2Q5ppESmfu5pmtkWszeoutO9tPAeecTNGuaiDTatx
qMLuS/vzq+ze6SHYuqx+cps///qvV7qHfx/80J8/fDSrf/7t/JPL/fSsxzL8fNrPpurj2v/ssD4p
po+W96cF+GcOflWGX8HNJyx7XKDo0ZD+9Sr8jFc/196HK34qPcFPEowIuEUCE0wxAo7+U/EhJE6g
GMGK4AwBLaHgRfxUfASfJGAfxUmSMJEIGUMIn4qPnjBCwPADZwkR0MbJ552Ar9IDqPON4hNf116c
EEweEYBzRDFUOri8X9aeJR7VSlXmvJplneRG44BetNS0+C6yBeZpF5GEHkegutG26Gyzvvlisr4R
AEJPI4BxE+jkHHiXJJzASL+MoJ7rrmrHwZ9pZwzOsbdcXtOSoOk0MFkNhyUQzC4LaxcXpU2zcHro
ejLqPiuRLdc55a4vSJX+TlwAtcMXqBQngsCgRMySmH8jLgx4OaK5Q2d4HjuXC83rMrO1mH3WNm3p
06pZLb9wC6Fu2/aLrHJB+lCnnfN1c2lC284ZpVWUHJh2E9r8TnxPUBMoKmMMYyQIA5cRFsvX89aS
juKBsOGs5vU65bGOSTiSIRKX0RL3w8PSDut4RC1hbuuxred0oYkSP4a2mmxeSmavZIuFP5Z47Ndt
x7ysL2fla3b5O5E+4vcXMwkcQT5apYRIhDh8f5JhpAOi0YLRcY2Xbjn1ahyKU9OJdUlLs4x4U/Fe
3WtdTS/b1rYhb2bj2N7QZayPvx3L46O+CoUIxJgQImFx8vg/X0+aqitAZ47mIy4SP2YG9a47n+eV
sHRtp2Z4WwM8VuXv5ApK/OlTExg2h42Ux7aJnzQ4aEARV00Yjxp2Ynw+rdbIlPE2jrN+XJl5tTLb
xGmkaL3sNO7h8xA1wl/99uAfV8TXg4c8PLZrBK0WSfEY5hd9loShqyoz9EdsdduGbBo0NSY1UlXL
xzbwcRPs8uNNv+zpTxYnkAnJqBSQbahoyp4uzl5R5Z2azTFeGhwdDPF8OqV9s6ypGXStQat+Rtxv
PA6A8quRMcBDqAGgEJDYR2j8emSmKLkoKV4ObROFKR8+TiGqODn2iYv611b1dD0No2YUjKU/9WiQ
konAFAaJIQz6OBNfTGrEaUdkcObAI9QsO8H7OcftgPkLXa8wr1ETCrsx5RTZ31lVT+eYUcoT6AAc
P241YP5kVUVxAJJE1HBwpUFxZsYeKv0jHFV8hpX02wNFDD+BRAQ9DCEk4QinsN+EHtPwxVhdPSyF
jga/czoKelNGLjyMZA1+T0pJ2QbqWquskf2aWdnwTdN5euy7pGCbYjDhBUlGm/qWytMwhC5PDOVp
X2txLGyNNzNWc2bHhaeDHf2hoz25MZLPexNH/GqWvM4Wq9CGTOPFworq2hfJPNC0k4WR0dbUS93S
Qxytyxjd+65zmbNmepBjYX8cJue3ZYS604qs7AKWw4/9NEQ7BjTtHC2DyAYW20ziAu27VfQsxQaL
I5CncSdWKV5FCxMvai1V1peapsugk21cDf2ZXbTJ6yheq7RRXQuTglUGTfU14cheVQlu0+D7dqsn
1hy40uVOFf3reWjXl37Gy4av2uYeTcVulI7vS6er22EaH5Jx5UD7aGsyObdrWszRmvd8bHdSLjQz
zHq5g2kgqarocDEKmAkUNahKhwHtR9KYdGbx8KZAc7/BfGlFagdlb2074V0RWLJVrNCvSuPEZo0L
lUN7Rj+KGYcqDcaGTdBlOKesvXSEJy+Bk07pyEf0UqiqvfI69g++YUsmGibVQSZEpG1gs3pJCKJp
ApH4FJUhdhlTPK7SSQjyjhWo1BmPpTnDOrDDMoxrxqpi3LHA5W7iw3XTK3LQFV82AE5zmmhTZFUF
p6nJjWbDI0miIy7detY0/fSqEG31tvGqK3KAh+ZFC3T7GomCvIjKyr/pKVpTXXm5MVMbHQ2nUbrU
IsgsSIpsanqBdt6YahN1/ahT28aU59KH5q5d2BEj1zmeiyQuG7lNItOw/tqUESyui4UubDroItwx
NLBs4Q6lXRPcaaTK5eglTX7wc1QvaWX7Zl9F0VSmY52Mex3bN7iMu/ckMHQ6CDfvGmLatOKdvzBJ
VKfD3GzjpK2zKTbnU1jGEpLK1OtA1zpfJWTI0zXZdrjGWc+GdttMSZti7Hxm57Ce00L3ObQAv0EY
F306sOo6seiswazLQqLfc6OLdB7KUzSE/hqx6iag1qWtaMZtYsmcBrTEb1Etdp71JBvLaTgL5RRn
tJ5eFNrPO6zXZUO6ttkv5eI3NW7bDEVFgFVHxbz1KHLZ7Jv1Yh4TucO4Gfa4H/SlIsFd87XoL2pT
l5d1UYazpiRmY80yHaOBR1PmEs9Its52MukoEdTlgL0vNyzpC5smoRt8VlTVck+GGrNMT61Ma7R0
56gam/Yoqrnrfqjaoove1j70BdxEzKxLg0ya6nyQg2reo6JBDwYyh9+sitgrFRTj+azMOF6IBnN+
IxNbF2/sAO28T+u1buqD5zFuH4T2fsoiHBy/BuUav7ei60FNNZNdLz0V5bLDtXBxTkqHuu1HYqYi
Pqku5WL09HSpKETlQkM2yxy3cZ1Fy0zrTDhv622I/FQBx6yA1blpWrqtbDSuTmfXFSLToYc7eBJV
No1C3Z5XqKRJ5pdhEmelileauUXV7YEFmAKV6XbR9mxBHfUXCSAxpRujRQe0GVnAlTdT1S5t2hc4
iVMVT3LNSNeXbkMBR3mmEz3TMzZ0rD03Upv1ksYGOiyO5rW4XwPUx3k/tPQWWyCOhyG49bWSsMTK
rEEW6DHnJXSlxNQF+2ExCObGCcCOzEXdeFixHkiZk4LHgLjDSrzTfbqEtVuLLUFj4q/63pTtYar4
sF6OahH8Vc+F7jawyTvLKYPV6VlqZjGIFBJbYAElTVd1r9au6nMDzoM+Ylfb6jSWfiibrI9EPfPt
GkOGqk2iamnttk64OufjjMlWOUOuCIihpj4zsQqUZ+AAmKY/R53r2vLIph5sjMzMiwfsApSPMxHI
HENyJ2XUluJYql0da++g9r0g8UaJuFlyb9p24OlarQ6rHLVx8l72jaj6VKOQNGW6+DFEm6RxPtmx
0nRbXVdl0uTU03baMU5mkUakEvqMdagtD3JJKH0jFzHb+17NkJZIxIN3OdC8BrrlDN+WHcjPRphN
qce6OcNKtdO7cZ5VDeCn4048tqdC03vax+NAUrIWbCR5A6qofAD2YYeXK3DT9RRAkrqrsgDAzJQC
2r7X1VDWr4cRO37hXVhhpipkSAEOR1AAWcXU18WVwSgONHXcdDRJZxBVVKVdqEzzUANtsSqtOuVN
lPUFNXrMtQsYSGlQy9S8ioysbpKyQZuoLpa0E9L43eJac1rarnDZZAp6MRK2vGPKFa9R8PIwqIpn
c42GXHSIvwFafmNcWZ/C8NR2VqCBUklmnuquPXJazN3WTHEo0qHX46WcllvjxyrtLK13hWjEeTT2
RTbTAOsMD+6UL0V0HetC7VY8QG9ZqM04TTQ8colfDoAruXQyeVEnnmSyljxHU8XyyhiU2kRwlhYy
mTZm9XrbRkweAo6mzSDLlWR8AWARemnz1cdjd8VE2eUiWiecRiBFl9zIpjtUQnQknZgBB4iVXXsq
Vxqf4tUX+7pv0Z4gX22afi62dTW/QaGvk5TL0mVScZPGPWVHv9hwoA0zR9zPcwo56Y5ewapmI8x1
NWguUqUG9iMuh25HmoKl3TKtqesndToqYV7qFS1gaulwatfabZRr7una2ytTMpU6lEy5XsGyQ4uu
rnQDt3OoTF6zbkIiU1QMZzZWiqShGpIXzWwlsATCSmh4K8qkHZHPWDT51+s82H5Tj3qBnudJFTKS
1D7e2HFGD7KIxFkTKHmDCxDDaad0l7khMnEq46beTvC6o09BW1mzqaqCvWkRDmybyLIXb6mVZXPh
59C4VAD4gupkrgEK6KoqV0wonA5KWCBDeLJ1ugI9MGnTTcN1Dc36UJY1/pGUuji2ZManeOm0z7ws
/Y4MAslUMBz27ViGKLdaNlPaeDsdlnKcb/Ro9eXILBAqGL24Go1G0PN50r5SfaOXPJQe39SYiNd1
0iyHyjp9NdYFOa0ehX1Ow+JOY7OA1WCtqzdr6xdw+GpGtzEfBr4Jfh6LbKJt8X6cgnzDUG1Exqdh
jNMpCnAdGDxSpTZajEqNqHTaTc24hxuLMjU+rrvcjXTKliUZ0XayU3noYcMsHQiBvuWbIKsM17ae
MjoN01morX3nRd1eo24pilSaab0hpOTQUIau2SZ6keRCjFHsUhT3Zs46q5tz1kLZH4QI7vUIgv8l
AHpXwQld88IuRbcfp3nIlyXuwtbNfq43ZWNIk0ad7zIaYj5tZR+W85Lw0u0bWc0zzG+I+lQuLYvS
IjTdEYcy2qBqXW57nySbxdbo2k9OZp6sKqtaVm6dXdjOFqXeuqKvX7Wqu0W6pXsYIPOZBol1A1Nr
WB7WweVY1yjJ41XybYTBPS0rp44GdNOO8KnMDUmISRfbVf5CAj+8NHU8v+Z1MiuA42J+vRA1HkRj
2rN2avvzQfXnkQnj3WzG4px3RrzAvhq38RLYnuqC9ymZE7sLdXkAl74Bj6mlOJNtY8/WuIEl5rAD
TRWP0X7gvX3B9BrdChAqS9ZF63oHxYr7PCZcve3qMNwyquYdncR7rIBgwnAmMW2ildAJ6MoM4qqW
zZ7WIMd6KyKTo7q8N6Lhh2iGuoCXU9Gucd26Cx5Z0FfKneOxsxvEhh+nsZ3FdhGszSPm0TUHFZz7
vq/2oMmHjQrsni1RlSPXH8tkKrdmLuTLuMDxqxE0wCEGFpthK+eLcS5ptgqN04Kv46b2TfIDc4W7
iBoPqBON1U7TFqcJHZJTFvth11PHNqiv47wTo8kias6QQBjYjzOZWWaXjRrDpS3vDnouoEaMQm/p
3MTbgZbxaadonI11V2deuH1RcAJszA+SbAkDRrVCQFtR90W+xu2dJUmVNV0kN95HPRCdMewVL7oc
nH6Qo1FbbnpZjma3wGbFXZjp64Ha9tA6Xh5Yo8sUWNYV70jyABpLX3vQkRcNKA+3CTy0ajOLaL4q
KBDkXLhpeIFdrJLz0EN1pREuxbHql7iu08QKNqURGxlJIx34Za1Y9IqBvBI74Yu62TcqaXw6iLF4
B9wH5WKUa5kG3l/FJMY/BGvcTtcDH1NRtiDKEGrfiKUj+cg6m7eqYFdxy2bwxmR3Wmv8dpr9cDVX
C/AoU/hLNZj5EFZZAmYn6FjwMGYF8ITrIhY+a3QPr5wvCCgdvHB0Y7gVmSNd9KJu8JtmRHjPqwAm
YNxVPFeyO5/gbbGtsGNyNBWFIPzQ3wGUubSsouVGT4NvMzon3emqAK/DCCwoU5xHm0745WKxSTiD
2u5S4qk8W0zFD03R/gjSuHnZggzJlsjgl4qOsNahQ+0Xhfm2jEsgZbBOKjAgTHva66XZBNzV140c
/AUF+j/sfRxwFoukf0dNNPwwGGMuaCxIhobe7LvaRLdgnAKIr53awopO2r3A0boFy3oNWUkK9GBn
OmZrknQb2C0qNx34WBsnbc1T1FqSAuQkDlQeIOOGauVhMVZ95lp9U422vcRtZ684J21WEdjfqqIQ
q1RF7bmsgZvFanb7YfDva9raMfPGcb1zqibpkLTDuzVpaBqzGgSqgr4N62+ZzAbY8C2D2/ZZHWqU
NjG6RE7rQ/HYa2MDe3CEGnG+eEwvwOsjL53HjUrXPsF7XxXHXpXUZHrtkgxUTUXSpUFkN9bRvGwY
EMDrqhHqxURQfSvhLxZgQGv8UIGhAcy+ALk6L0OZg1FXXNN4jC809xhnC3DCM0XxuLX14OMMIcUP
QxEnG7fKeVfS6NTHA0rLLoq35eBYn7oRrTQFiT7eT+CVP6pJn6vF612n6ZqutOHvXBvj2xW8GJcm
E+AY8H2YMOGSrQXKuoEJuO+ovBnKNsransoruqJhg+akTkPRd3s0G5Qh07rdbGxzWlJrsrJclpBa
h8JZ1GGEgEczdhNjM75cfOLBEmEMQkiOIGnZ68iG5ZY7p7bgAPd0sxC7gopKhrd9OYdLYQLzaRT1
bEmlW1eWg904pWFsu3fd2s3ubQhQ5cCOpN8i1cLAlNX0Tvblcg/N0mc1JPbM+ajJiZaxSNkc6PVE
a+JT2HHVZ12UzICYePJDRkQ557X2bX0Ey6gozwouity14Bz9GM/lkOwJgN2Ug+xiN5hBB+taYucK
gXiRkZJpg/hoziZY2NN4s3DkZ8PTmnpMTJ2NSIxDT/KldtWyADVc5vOAKnTTeCzTeKA3FjrteWzb
/h68EqAcQxl5etmOyCy6yLHQrR4yTiC2g/+gYWwFzsCFag1oycqPHd2BAzPylK+LhNaQAE06GlzD
UTwMgzo3rbAmXUMBnwRXFSoC3shWAxUWJ9Z3qdWxvFinpF5zZTz1r0o50vNujBQ/H2Yb83eTIrg9
X+c5FJuCdyLJkzoe1U51IoIKXI2Aq4LpwESsatPKM2kg4VcBkwV2plTcN5ATCAw0Qj2Qiu6GD/IZ
gLtY7qJKtuOYFgUzxWvbcke2CDYC3FbMpejva+nG9SpZ4w5MvWEVIDFbDpuxu3XqbXUUa7k2x5Ku
Prkk0Yht1pOqBkNfB1zBD4pMAAkVl8IAGC59nJSnItRTs09gY+SiYwR0/Nqwon636p6ApVmsIB6n
QFxSpRq7RBzGJsLLC0wcCP8W/vAAH82AlhawtauiHqfBabAnBlNikL+yIP3lvEZDvNUJdeCCtMCl
T83UwZa7iEqwvmM5J3Q/AdLA3oYvyuWGlY0SNENeOb2BXYmC7gQa8bgDagpmQdkuMToNtQDBALtC
oyxTykJ/iMFegHcEEknb81ktunmIajuACPLA0E8HpAzarlPMoyYFj3kMDysSdtVpUq6CPySMNLrJ
lsnBekKoetwy0xomnkQWvhfSc3/F4g6DLh35Cjt7vKCuPuuq2DTHHhF4tkqA2v4AYNzgS+BCjQWG
jMxLrDt021aEM5P2oNYsaHhil01dgjSGyhlgQ6Z45DIxDxtTj/7R2LVsKlIiI/5gXIT8q7mVBFLX
eRHDj4Txx8XCAmU8HRnSQJ76pAA1MhRln1YFUMxXDhUl2MNLEEOarHNzwK5K6NYWDYAUsuNKXk7l
qvXWFANWW6DJodnQBSuWRiVf1WXTNDDOyukWjMUVN5U6dHWJfiiaZAxL6kp4SQJ4HOySZRyWxh5a
4CzPVqC60YYI2Ns9V6ujJoXGv+KXFXVRlc61hQ3SoucgBoOQ27ad+nFr4hVGDWaHPCL7+IoC7fyj
c9aWkEwuMFKbYgRGsK0Jn3vYHGtUkc8OtVU2mwG4FQDfYg7KU7iKJj4RwPlgz+3gZrGKAysmVZ0C
4/F+3XzcFaUf0mrJYtE17ibZZ8Yn3JwWlsUmC23k17PIddynuh9Gvw1TL/BGrn5WF7MzrsubZYqO
sLgieTFZqk9XeKK9og1qh1vpUBTlIeHtDozsZjiA1MThCBtjU7JtrOBq3+Gpj6+qVgeVAxCyNZdR
7JsLs3ImwVZATp0vVMmcuX4otiuQfeCwCt63OgNhZOpUxO3Sbwbwj5sDG3EN5i6V9sbLXhVpnHBY
tWDTjDJrl1W7O9q0tMsR9ebHMDF/WfaQon3AyLr38NIjbYGUakj3VNo+5PDOF75Juh7qTQ8DiCm8
lsN7Aqm+BY+oJftRLjps+SKFznGtC5IHAIZi81hhANECRP2+U49LY2y68OPH4hwtgjUqYivNPh7X
pGpTi9287pVH8GpMxTEYg/2kV3fATc/mbQdEkW9HC04ibAoNCm/axjVH5Es1pfAWzKjyKi6XcOAB
2/IFiQttjk2kujgFKjqN4KVWugFdOdZIeJSreQX/keuk3jSwcJNtMsp2ykodNUcfpClP4S/ehofE
xXP1QDRDKzjPuOANTBwFZ8dEmCQH2BTp+x+onaDma2xgF6+1fQvGaak72JrLVgKDu8TYQwqGhHbt
Dq99uZuxxWX+f7k7t93IcaxLv8q8gBoURepwMxdSHBwOh8/ptH0jpJ2ZFCnqTFGknv5fUafOctVk
Tc9gMINBA9VAZQZCIVHk3mt9a9ekrUnXvBH1oPfcJJ2/RMcOezin2HHVdwVtp77EMRDXJ25T1fkN
J1imO9i/UNYD3sftrleZfxp866+or2GKw4gYsX9mUYjdy9Ut6m41LoMo6iyJm0u+KjLsDJOBX3LT
d7R8kknFh30W8DQIIZSj0sY+3ZTLjWbQxG4yJ6tul6oMK4IaI6O90xZ+VsXdPE+FnuoAv6FvgrrJ
a9lpfTk1aZBsFpKqi5Vmkl+EFdiqA9qN7BNjHatyvMG934iUGLyvqhurTbNOwxuxEm23mWTIdyEk
sedxSMtlw2qlafHrGfGrVeqaSqttJ1X4wGXciRNuEu/uOuZLSBYwU81T7ysTX/+6YyYDrcNPdiSd
2rmQSF54dBbRmgcsstU+mGY8OEBnMH5ZxcLzDkza6oKublUHikd56G3FVOHnyExf45GWZmNx4mH3
ifUY7z3qsE81G1O2Ia2eXvowIXZrfbq2c5F0/UJNUbk5RqWMh0xQs4lBBRdtYrAsQl+iJg7Cuetv
Fwb7AsqnccGetNJlNwGUzzKXnZjTV81Trk/M1fE7ZIbBX02BYWyjcCzaR1RE3N4LVL7rbUltZB8T
MQ94fV1nD0wFsb3SrSDr/Yhch32MgRbNkEGwkuShDMaKvas29iTcSYJD8hitqx++4TzRNQ4UIhup
c+jXa3A9AR/o94vShFxwNp0F4WCmjGcbtNClW4rKiiF+L5tRAGljouqu0pE3HRg6UofrJiBpt1ab
ztGgJJswg6GwHNuh873NedotHup81NhtbHHSv46N5cumXOIzxANzIINFIDNwKHkI2Rz18JhUrX2Y
Rm37OzQTXu7hx/L0KtHzwgqlaNNc9CWYunr0ocISndPxrGE7uBwXbTOk4TX0p2bYotMz0aWAaQqx
fVSwPX6rkTiZI1RdXsTsYpJ1i6MLVEZi8BY3zXotSG2/htJjBwjisApMkaKo7F9HTg2DFrBYfRIq
6N1D2vdSbKSYsc7atMVDIyrj3QHSRd9fBEEgxkJzV88PK0FNc0E0up4LuybBE4ym6WJZiO8LZlSr
rkrLre8KEVvvgO4E4luSwPv8gp41aJ9FQslbElA1vBOP3G6LTqqKE5MvQ+VQA8CzrEidm4aKt8xO
S/W8ZG4ov3BfYm2UkDez7zBY3HDhTVXaw+iV3ERrUK/QsCtYEceoraP6NAkU8tvSxhN58NCz+lyc
b+xFNMnAXLUNFJTrEixGv1sbQ+vPHD4/NvpaW97lYVXFk95FKaMM9iGKrq9VJWOb5l3ZpXHR+gGW
olYTOqoprATua3MbDUCe4E+umd17XPIi8zmq1XrXl7Clj5008fTWtPPoAVaJRYLZgQs1H8ee9t3F
CMYuPJsscr1aR0PpdQ+lvM2DRFvv825Be1bma9AZ/9xxPUioIy1fTs1gWnZvQxyOF80YYm8e0KHX
J5Ut8XpprW7BA/XEpIkrgtpP8iCnsstuVZmw5DpdTUlhtaBiiSGK9OH5rTdR4I/oGeZ5S0JoIp8T
HshsCxm4maetVh2ZaDEvfIRWqMG4DpvZQHoZoZx2sdDbBkxF0N9EgTVhdgq6SFYqlxqF7rxd8bWy
/QfY7QMFeG7fOUXtz5C1izMQLX8GOzhq6jG2o9vbromjB8N8Nn1uFevrL67iMO2yEI777arxhJ4z
neH4+QUu+Q2q/o3g+RUK/pHu/BH2/O//Qyb0f+Fv/T2C+n8PLv1TouBHuJSCB/uBwznTq39ivP+S
gv83ZfrrR3/DTMMQxChQUU6A53CKqvsHzDT5F9S8CDgWshKM/MB4/4qZnj9HU3L+ED71G2ZKE+Qv
0igjYQYGFf8f/+9hpojcIjUIWjXjQCg+cHfoLNA1zX10sssZgIvQfaeJ3VFQGGQ7AZs88aWpPFyS
Pnz54X79DRv2AZMC4RpzHuE7kzhMECn5wIZFEEITVi/uRHASHp2C9xTJBmbKsnJZ/Py7wg+IHUlY
mIIHw4iLGCUFQnl/fpFi3Ti4O0afwAOld1U0h02RrB3VxaBlCAGn9UEN+yMZb9CNZVCSiHonws6i
sCULupzPc3U9ZSGqirLV/O3n1/eXe4EwTYg6MuRhxPEkPpCYEO3BBgCjOMlmdLvAqfJWONXclLUO
/wkX+0B94lZkuA0sIlhbYIzJmfv9ARazKCUGvQ7sShG67NqBLHcp+rMHmVXRxdpW+g6e/rJjCtYI
nO3sFfLDOW71H8B5QDxDkoR4Fpibcr6SD8BayGONKqpOrnowQIeqyYZDh876bHiSI+8p2wtN/e7n
X/qBMcWX4rvQoHEgzYRm7ANmWcmJRIl27orCLzvZOUlgI7nGPlmYimhA09n9A4PI/5ahTrIopVlE
YnDLf77XqGUbXcZgqCs5V4eA+YEXplbDw9LGy8sAVaM9QvsW9IJATP3eqmU961myxVkf9RAgZntd
x6n8ZtcVMjZQCXArU2zOelnVii3TGdxKwFR5kozBS92p7g2+U+I33ejkG6S4xOVdP7k3r0b75tK6
u04qEjcbwEKDyqOkwwEmSPPJjSZ+HAIARQXTZL1EdDXTRdKEbK8a3UtUMelczE0W0J0OrbyaWotK
2UXmappFeEvSpvu01N6RjUD1MF6QBEs3jJoIwik8jK+6VUGaGxyTjz9/rOdY2Y+Q6ZkXjngUUYx0
SOgZOP3zTR45cL9FzOPVwhv1GMmW5Cy1IigqrV29T4I+u0dPOH9qvLbow1oVXmYCpsGmr2CLX6yl
LzI3u2CLhlnktTXiISBjfPfz64z+shjO4HqKDf0XNPQvQH3SzQu6AOjoDPW7BewwtCpnJBxfKqtX
k3Pfs6euHTObD2unLykZymsigGPlwvSjhF+RihvPqsdgGWA5dUOtntIkgH2go0Uj6dJ3T2AAmjti
xPJW9U7sVyBi7Q0jeoYOHHBUwoFKXm0l4guY6u0bU+l6nsQTPYmugcepm+kftrZfi5Qf8GYA+wyE
KkMiCWwd5tWc9+YfNpwwnVk1ZuiFhtHWcQiXYxWTflnHANAFhLHQ5xDW1SEbxnFr1gD6+iBG1hej
sPJL3PgEC5eOQbG6XkNL0Krf+67VFuyiHt+aRg7ftCnjyyzw4EVHIT4vCdVbLofrzqXzPZztuEhJ
uSSgIrFQc8FKvgLDXNCbJkHpbkQwmxcIqGYbal3eBr2ebxIY/wA9ZS++z1k7HEUfLie4zChWDYyP
xxjhnp3pw+HTskqYN2Fc3XFRLhfQmHuQkKykm5Sw8dOSxP2u7OjjiMPwJmpEI3Nk+obXOFiDCyHL
/rn05XxCg8COo0rFcSJe7so1hf/Jpce6tlOuKlgdZNIsL4Vtbr2G9YiwVfzcdmXT75Axr54jBy0i
SnW1S3pjnhJf1t+N4yA3KhnBZAIbsYPgEt27oOz3ZICsXMwGHE+hBldfrLxdruG4xWse+VF/nudR
5By2cPmaUKO+GWdMs+1irY8afFQhyqpL91RAoy0qqCF6B3Rr/ZyUQZNt07r8BsM0eRbmTBb5Koho
sSTo1bfjaNdTH1qgqX1YAWmb2+DK4nUAdFyBkwFu+h7FKjiglRhe8FK1exaQ7r0CvXglk1Xsjaqi
sigh1ou8M7Tcp7BBbmEjukfcJwMYgctAbwNspUcUxVCWpQYevBmNnr91fg6eV6jZ9wz9mQJcuCRb
9B3TcNYxyWMFBHFbr1F04+igATmGrNnMmSpfoBUDgxzRr+p87WJyMBRiYG6rabmMRaC+1UsTKuA3
Mmi2tukn/DU0XMeQtj5DLK5Nv1R2be9KwuQGqTjybai4ujFtx0tgLhp09mBxJPvJXMXWlTfLTKND
ypPpvg51+5YA6oUVD/oMPXjGFhB2tm2SQvLaYZvtAOcOQdrT3cCXuIcIjCM+70AiuMKtns8w0Wka
gY1agnt4JiB4SwMNNhd10u8GwaAX1IAL2gKwBFtvSef4LRRtVkjXREcVdUuyiSydP0vbrtcgwqKc
Uy83SAdWuamcyTPL2LX2MnqECq8+j+UiNgr2851WOARymWTuUCYm3bpq2MuJd0U6xioPU8qhns+L
A6rW18dVZOVyYKVyN0GUBjm8r1PqtXhgZd+feo2RaWQa5T7yuCwqEcZb+3Rnq17ndWT4BqrqJmtD
wfMG+unOZEu4EXMc5JHBossIzN8KKu6FtemzMtAMo1nRvBlJkhtoYCcxqXofzyHPFQIphat0XEyG
v3HJREEDHV5DzF4L2Ez3cEmOa7+A8xcsvlxl8oDX6FYIIJLSPVfSta9TiVKKtjLeiJF/GTnO8KGO
wJxKdgHwZSmswtpc1+X9FycuFFjAY4Z5aLD+h4t1xSPj4EiiiZUveBmzXTYlZqe1VUXXpyqna1YN
O3h8eF1t0tnHcbLIqlwAEoojVFV6apbBbTobxhp+8hx7uKfL3GzCam6a7TDUOti01gwnUkVk48nA
5bbpBgpmD/IDpF/PVVFL1sAKRSt8v6I9uI1w3LY5mUlQ7XkPCyifIdiRLW3BHlQdVU9QXmCJU5Qz
RdfF/U0HwfEC//K5tXNfIWgTmmflZYakZkDYrfPYtMBvDAzQ2dherD1QoqiBpxEkrr9SOOQARbql
yhGxgJ5Yd0PAcAb00aFbFw/QB5gnQEk2XoowXgpJ6qrM23JR+8Dq7POIxEsxw+86a+Btt7PlUt9X
E2M738TliQULwJTGBQYaJeSB5Uz8DeoqbdLyrZ/SMQDkiRCJUaryW91is8nhRAzy2A+yfrLCmZve
e6sAlg8UIrzn3BeySskDix2suWxp062sJrNXVtUE6taoj6xL6rc+hCaVQ+LNxnxys7nq+jl6C5yp
w01XDdgsGvhz2Pk5C3e0nJIlH3wXfhmMX7bO6eA1jKruKcyyaWupb+/WYU15btRsZUGtT6pNRY3o
N30HtamY02VIcpfRKCwU5MxN1dRlXUyoDut9B8UYQrOPNnE6nD3gXvEce9EZqU98vCF8MUUyiXaE
2xVnR/i27JMVuv2GDJB/h3MGgrWEQwqoAmd74SfKt3ACxUM1UAWOA3frkruIfMn8Mm2H2qU2b1YG
u9MuFfE50lrNA/BrYBcuW9K7parlgjPChXbHSKNvrHGqPaZhBVuM64ACkEPDhyauAz1913BBIFaV
UWZwirFyN6QehL9YS9nl8dBGMp/a2lSH2TbRXUrW+LZfM3U3wb3Ozvi68Xkygdc7oBiKx3yE5fc5
7Qf7mlFFX1ZWg4E/k5Hlluu+e8j8IG6wR0bxbgohpYL5AtdUCLBVz2e2Umzj0rTYBeFPoeecKzJt
VgSzltsJpMcjh+GF2iFsx3uXyKXH0uzptOetnO44+LYjspRheCAwtnT+S0H6f0Db+XvV5n9O/vl/
U9tB7/dHv/pP2s5/e5jHD9IQPv67vkOyfzFYC+je4fpC/cYf/REj5v9CdBcJSzS5hNEMXe5vMeJf
RZxzrB6Rx3NSFJ/6Xd+h/wJsjLlAiOMgkkM4/0/0nXMj/efaO0oSiB8QEs8u4sdGm4O/ikfgd1fN
oJcTZH9+bOtKr0UXLxFqtAivDePWPvxwv/5G2/nQkiFZipGhuC0RgqWQXD6W/GJwoE51Iq7mhqdb
K2SNZMG4ZrcTfL9XJCKC7z//QtyvH3/n+QsxrQDM/llKgqhw/vMfewyQE3xRVFyFGsxu17qoKoI0
BgVYxxynqXUNpqhZf02A8r+agHJMHPtjhfzNL/5wo3EBGQbbYY5DkuIff+30VYRM0DJGR9M49Qj5
HViEruUVstX1aZ5Iv0XRmF3+/EvPkuSHn50BMkHryyEjZmlyfg4//OyGAFeLcK4fSVzCkm3nxHz2
Loy/MVih9cmgX7gDgq3udBT0LQjNLr6ds3L9oposy5sBfw1c1dS9R2RpN34M/BdQCFmfA6RbPmfI
U33lFCd43k9S3VTY1A4irusrPbjxuqyN+pJmMzuMNF0fKPqhMUfFXm1+/iv/8iMjcpbAsX7p+VX5
KI4pvyaRXth6XNsOybEGb1ROrCnvm0STA2Dp8sZ0oUPsKiL3P//qjyF43FvotkmUUehFuMsfBZwK
wZe+Fr0/eqBBD9GKFDyMwUndVlBEv0YC5HQ7ggAqkMxP35ADAjURyvU7rpn9w7XQDyIhruWckc44
ZISYEvrLYvjhYUNfYpqDJDlWCWkep2qI9rgZShSmhPZC1sGMRVlCTS1sjCEdMGTVUVVJDXSoEe1Q
EJfN+zOAJYq+7lGnEKCM+WRScl1x2wCQPQPmVTyAR3NI2uQoysuu0JGvgQPpldkLoaFeFYBfIEb9
/E7/zY9D8cISdhbCIaN+EAki8A3hunbLsRm4CItmKkmZ84xOB01C/fzzL/soGeFWInEdnTdm9DtQ
XT+8N1ahEap62xxLNNTfg8y1SPn06PwRWGxk0cLuywrGmgCjiWbAx2bkZzUsJTpCDwXxCEIWHx4a
BaECnHFPRbEyWqocVDdI6H+42r9sbkBBcCCcl+F5CNbHB4/UrV9Cs5ij9t4dFkZmZDqFRAwVyxYk
ei9aFCpsnXyLnjgZL9ouVUsO2qU6ISjSvGlNJsRM0Pt88qRBKCkKRLc1ZRq+i3Tqs01Hlhn2mllP
P7/0v5wDuHKOowwrhcIoJx9kdxaaKktx/UeuybLrp1Ihnzf7PWFDskfeOPsHLfCXZfLDeXd+sBgj
liHUDEUdSVH65w3REEuXOQKFUsk0vqGJbYoeYtsDCGJ5mIHTX3nr+Jb3ln9OYX+qgkId/dQu40uI
YTi7daQ0yaNYgpuS9TDezgaUXBE5sd6sYWe3aRpP22B01QHuJXY+R8ZT3SL+IJPwn6R6/ktI/U8/
BzZsQuEcQTZLeJJ+kDYj08NvXCJxDKZIRrusVXW9AY0NTBeysWc7Zhb/JljadkVpVVTfUFTSX1gz
oKE0CGBjJEcaBbfRjMGRuUOeYMjRfcf7RWf0KeOOXvqsZ/uwBP+fOoAkuZbxdLRDPwCVlpWmeahn
6jbwj8YTSLV2voRuAGoNakO6FaJSSc77inxLmsbFhZraVB2jzAZyO7BhfF0VdtY8M3W5qVUfHzw0
apLXVJZfkWpht1Uy1/0RiBr0HI5IT3Y59HGNswgwWXCZDXo2GzVmzZNGDDDLW5v0V8E8n0QfsQN3
PHCbOXbAI5HbAhxwzroZE59zD91Naxr9NRGWmxwed3Kzeh0dPOLL5/EOEXmPFK+efDSI5w75TAAI
BKlVpnx0UBivk8tyhnS2RKV6sRGmGdULWcp87qUzt4DVEJ5rEQzZTLG1Mh/Gyk0XMXraXTaG4ISN
TcRXRPEwkIg1Pbn3YUqCM8zTiU1L+/HcGWfjw+oRR8fDRAF5HZC6e5achJ8bFS7ppesis+tStyB6
i5NaID5Bq/cQ8NUpnoPkOzNle2nTrkccRFfyeqIDun3Z8IQXwyA9UnXc803d0fmJcYcE6RIkBxHI
oUEQvMJsjXkY0qVY2yTAyZEi85Z0wZ5WugGI22ZXiKuMYc6RlP08YWw+SBpLxS6AuD6hwwrpulUi
RW4CCQL+ZWWVoXnUaH9CwHSkeRoygjDEBM4iFemtn4nFSnBkfU+ZiW9MZZKkQF66gzbigrsE05/e
24rMp4Fbt1+zQZ3s6qG+yAApGOQ6kLnhPTtSh0pyq5I1eK2rOri2yGd/q5aW3CUIO3y15NzGdzzL
0b+hA8+IiU8aYze+wBJ5EkE/f64QxfsUs6o78KRfLo3JKrdNZtP3uZswryLXxEUvohrBBblw+BKF
Iw3yxCPoupmgojT3sl5gz0HPn7/TBQJvTse5tnsWOiyROj1PxHFItJYPy4QHk4Akm/al5NV+ZmEH
HyUcj32HeHzeD6budrEfkLmLdTLnUdSiuyfL+tT0Sf8QqHEEoL2uuRNUv6vYudu4VN/nFTQ82tj1
Xcum3Z0PDugiEyl1XkJOsDkD1XbXxi78XqMmq4EkEg8sr0KqJ7Qecdkx63YYJpu8qDFJUKz69caF
ZXgPgjpLMIhK2Id2gsGzD2KosvlqqDrYNBl22GCfuMjaN7B032cAFic0P/3TIKtEFcuylDegdNP7
aRxxkCcoMp51MLbfyjIzl2Gtq8ckbLDCKk/8jYo92v8qjepd3Y5GbFag8XiZFTJnKEJ1T/bW2BZc
zohYcV6HHZLmZEQ8eaubsOvws0Ji8pCrxV8EJqm+1lkQ+v5lgNkBr6H3HcZY+Kwz95EPyiNjE3mG
7da9mFSVwLdxLh3nziNfDAXhmk/EhTmaew5stp/5eyjH9QL8WPw8QPu+YKrrrhAwcZ+gDdZzvooW
uiFzUHyOKAjjx6B2wbiHnDmPhZs1smtBB8+vVJgXlS/rai0EEUD/lX3Q8SIOPpMAeKQCE5dHbJ01
5l3E/BsSAHPRaYo5T+ABobwnTK15uBooGQsQ1XJLQU6+KkgyLIfHV5pjihyowR7msmYTIEA8bTzo
RVugJwRyvWJAyneAw+y15wHmODD4YTmT6A63tp7L+Uq5Beltl3qH+6uzINrwGvbtWQkLDj1an5dl
pO4uDHzbFGtDMCLtLJKEkC2FbPYlT2aFbT1ZLxNIwl+976B5BhKnwjnOnMFPDOW8MQ5R4nyeyiEq
Rjee9WZj9YNp4uV9XMfyky2b6hS24XhDGNwF2GOIy6DERigUUO5Mky0qAP+6ap1syhnfDNnas3bb
NwDKbmunEcAgpJvkvQnq+QXTCSpoP11NjwEG0RzmJcnuUb2GpgigrctdjbjiUz1PVOVdShe5wwwB
BJKMikV6GQ9KHtVExetUKQYkz4nwYfQs/eJAH0GCB0Ee7tI+ayckGDF94Z72sHXWLBDHzjQBP80h
IMl81kJeYAbgjIB1yMddNpcUCCHmUX1FKA7qKA47qTBiZUCOagJn12CiVxeQYqE9/Y7mSr2nTTtc
9h16351yktON1KMGPF8nUY/+Og48xgaEAfBqPps3tU4gzVrH4eZi+AetcEYG5b6ewmTPYLkA+isR
l96bejUHDXJiwSiKmV4trEdHkDUdvKoOvdVkQFdt6SxHeOb0PF5FS3NmvhtonxjskDZFVFKowBEm
kN1oQecFRoPpPgdZUpb7AA0bbqtEyr3sEC2BVaNVuZm7pU+Rf8hQvGwzznxVYApfFuXDjAQH7n3V
b8o6GMTW9aUTRQuEUOYZIlL3Szi6Wzn7+vs4rf0xAMZrzkG7NrpCulcnOaakICQOg7u9CSPXj9sG
+9gTgEYXIPqLhMlxrMZ12AxaJA8WiudzLZEaiepydJDrVmIwnwES35babGJ7K2axJfE0vCzKuTuM
pSI3Kbgw6Nq1bDt2JxBrlndAmudjm1R+LlZAny/0fEQn4xLqAkD2iLd1EvSetax+T5OSXA4g9yHV
1wgjbynoQL/JSKffwnHsLnvi8OyQWUCMvkeS9RkPN75d6yjF3JxJ1LqI8Ua327nT/VXVjxMkYkSA
bhWGMAUFav7lODTZvKN10zyWM+1ySAcLmJJfhPM0dbcWptOLrIFO59Oiq9dxsdm9FKN4Qm4DEn+G
Q8RjY527r4YNrL1JvaHiEBGM4QLMMz15sJNbWsr1JlhLtoH04i6AvPa3zPNmP4gM9uf5T2U9JZ+q
uIk/6dAjyV+uVIA0jS1S+BWC4HlgWn6vEdOEGVKV7DmugjfaVA6idhCn+wxDM4s5WpED1jEOoS3H
A1DYPtZ1u4IuWTYevQW9G0ol/WkyXvXfIIMs6nUd5yncAf3E3JMpWgj/opsO+7VrnO73PYed9ZmX
gsevSHAEyDFmcT8/ogOMz74uRzYZoxmIPgwNBt0WphE+3i0GNNRYjyspIkxnMVvmZZm9zwsyiXlq
aCMv7VI/2qxf0guKuY6/QUz/kV77/5kSC6YRLeMfOttflNji43+t5Tz38dcP/aG/RoDoYIGSNAZH
GjO0SL/rr+ex67/PbQz/lQCaw//is4oDtfDfgivHPFXMz8I4dgDTGMea/SeCK/SYj5och+YLFYMj
N4T9+KP2CVA0iINxLi/jdeDN57kv2y1GnZnbMgjGrMJQFJEue8Os3VjSBdgxR1E+4dWOxVW6qmbF
4A1ES4oeDPy4GzsPEkIDEoU1QKG/Ua3Dd5SzaLAUJB590VgZUyTuMKsBRyYYLjIHXZsLWsGiEdZ1
mAsimER0A4GKfBxDe5E2inQFwYu4o1OqQEWMDSbYpCPc+jrLtg3I5W9mbdcNNjJY9UiK3MCPwTBU
SA8o4kecHkghzMiDbdeI6s8cSbVoG0rkio5xqhhmu1LLsBst1m7PM1FAxg5zgymnlsT1t7ZsDb0d
Q95d1aReFhylhBtMlkLUHe8oplztaAX1GFc8J3m7StqgDnKU5Uud4RStpUZTOSS2W7c4egDhargo
n7Qy47RTsocDtbLV+6Kt+fg1xY465EB90heMUUz2kRkEZiotMQwhjqLwAZXteRQsKqDY7fpoCSNM
2pzlUfYzWd6jFtDeBqATWObaxKr9HLK4Ww5ZieEvYT0HL3HjJsROppKpPIarVA15VgIp32izgIDM
SzSxbY4P9dUFOIsFZNI8YG4V5soMg8lBbE/maxgFATsJbqv2FGB2kBpua8UXUEvIU8AXhw2JkT7I
OqIvXV+lf0zokEHIwECArDr5RT0EVCLZnIptUpfPcVpfIYFzcY6+X4xs2KYYaxPNJX/8EAFHDA9D
tpANVmkX7SjpDgQWJSgo+KIYj4gBFgiFd+UMDzrrTp2dXyVG5m2qFennJMWh3vaEFRgnAi1krYpx
tkm+Zmv+S1xc9siVAdB4ZBhQ8RTa5fTv2Dhiuv0BsWSHfIzllzxGYr/n0f6XDHlYWjimCHC+fciR
g+YYinIJP9UwRrd1g5cowDyCxNAJTq1EuBCTbC6n0rz/kizHkAUEaKHGb0EaypwPgULM+feMeQIY
51Ajy7vBCLZh2ysFfMaLbK+hh6P0jUQOOek1SeW16OYO8e4I88gwDBVdPMdoC+TQ65mWd3Wz0nTD
bTnni1qaja9Tcy3GSN4xOz0hcq+vs0nFBRt1i360tlAOTIK0vH6yiQqgakBPrZAl30Yx6IdorRgw
VL98HviU3fyaWJ+0K7yPUMBjEkkkfHUen2E+Oxd8Hc8RdrjC2/Pg6gKQ/G8xdnB77Wns6LdGZuWl
bxzNTcy2eMVha3I+QBno6yue1eWNQxmHycnDeB6wR3a+Q+RtHb5KkW6GlIBGdM+LRLmOiawYzrTq
L3Ui4g2qEuhDMq3REeAN6zEriWYzJjLHdQcSo/IAfBw3xR85eM4RBco1q/ZiPHNYw/SC3nj4L/bO
ZEdyY83Sr1LoPQXjTALdDRTps8c8ZsSGiCGDM2mcSXujfo5+sfo8pEwps6V7r3pZuDuloIh0uTvN
/uGc75x5kJy2joy8i6jpxEPCTD7IC998MorICjIXWVOLk6I+rckLyqNGb7yLusaGHfRula1Onvm+
83r+lIhbF+LHFeCXYBxL6H8/GOgZ5ttrnwm335bvRtegCZJlvl7shDnArJw1AEX7SsNLtAP3dK8c
YFHIPMCzDTIL7byzAoq5Td3Eu9J29sI29Et84Nq2ynEcGoX2MDmaQM2kxo9aFuUadBDmlUpGxSav
dXtlqczE+Q1vc0p2FDfLzeLmassYErBNZPGm6KflPE4k/kljfHHy6JvYpx/8kiuDeSpKIjmOTPO0
l5jTJIwz7H/Sd8vddLLuL1llbmYTDiKbnyTECE2rNooPI6OC0rWYjnFAlhM0mFQxYDkNPWpx6fgN
+ucq8qA5DUN8JlOR/uTtn/JRD1hUX8qqv1CGVX0xZdnxUETlOkO5/cKeYKtZvb3JKjyBXY0j6NP0
P+ZJsrVAowX+MoNHyFsZONaMs+dk/6eL8zdS0zBSNRWPc+FiUK7nMGqtA76PoMtsvImI7+AqONn6
hPgOhwjosTMoLNW6dV9x7i1L4gUlRd7PYIA6Yl9fW7Sdn3QAox8vHGGzykAWcVGmChxV6U/gx8AX
M1icb8bSPS8wnd0UA9mOiL+GA0PML+AGolBiP81OyDrOhqAb/PHIuaNecKhFQevnT6XnPHk0lvvO
Vk6QVMtwOWCW3TLpexLZJNbMbrOwMgZ5Lrqlu0CnaCIK6Dzva2+pgro/q/LnQWHPpdy0z/QI440G
Rl6smtxKxlDZubGn0ygPEx8kNvgWvImO4fD4B/gAj0W3bntvuICLCDmlN5HrnggE7dTK/cQG9IDh
EZqS3mjbpemh1KFsv2lxHO1maFxrLEJ24Pkok+YmBqDpGsM3OoFaRJvh3hzTJtCSU+mruOIuZjnL
V6Oei+tYdvd2WbSoDSO3OXGNksvYRbRkIRdJDwrX2FcMgM7R6CNtDtoZDTKjQmP++KQa4JoXG8YP
aytpcoCxibTb0MDEpqd7sK2Zy4eQK8PpAqfGFBMHHsxCsUby3XGytYXdBQUVF85Qqfvpmd7pcj5L
1LQtZ1194Lq9BaMo4mu3tEp93UufURgjKg2WSuXKFrxfnclVVwnbXoEZm4atX1nJtJXasIzbUjoG
2uq6LdQNzj2vhtEh5zpE6ZIu7A1UNo+ByJkOBo6BKuitH31ukin3rEcdURYHR8aDfldRqWbYSFNb
Wy/S7IYLH/SaFVj52LYY+BSzzsZzO3zOuYuD44vWakWywh4PeITas5XXrZahcTUmNJD7wbTi4eg7
NFlj4FBnqr0DLnbN96qUQ+BVsSk/FlPBliqswTlrMpy13HYeEx8r74YbvKo586kSRQ4CusI/4wJN
p3NPZiVSaZBgQdctkcBuldUKtpJQj04L719Wfv3W194QsBhcGGst+FLzYTDvSzVoA5639uTPnKsx
WgkPHlk/pdHT4nSUbyyK19zEDoYuNZ23KomPw6CqI2rK1j6IgdcUDLXmuYE+2Mtj3mUerViNGhiz
VFazaI/1YouKkZHFUM16cuaPRuujSqJGXKe1UOIshmAi9rbVask98ppSPWu+r66wyXosxzWrooTJ
zDaoh9TJb2AvO3JVeqnjcIpINTLqrPtLlYr4yCJruOTIRXeN9y26whozlODFC3c5hxmgfUyDXtvP
VjcOQJCYqHzFLqxecivuNrUtBuvxsw/6W83gv2bM+m/WMhons9Q/6hmvhq+vvwevnRrG337kt47R
P4H/IWPYtmGcloQmeoPfOkZShsTJjIQOG2Gkh179ewN5CihiROczXvR1x0cQ8L2BJHPSs7DuChDq
/Fa0HX+ngTTdn3wCuoPhy0VtIHTdhNT9s+agcSqlMCUZuyXKBuaEk5yhwmDhQoqs2FMl9dRV4dD1
AyPcQjD6sor06LRJdVFVHa3NlPPFbnKZpOuqWJw913Hbbid3tC7qolzajTVHr9rIjmurqFKRqfOS
biOJ0LYZDVcGei/zeSc1Dra4GdOVA4gYbQFVCPPFiXWUyb8tgrHxjUeVoa0MF0QL7dbJR0g+0WiZ
X52kzePQnrt6CWwtEWstG2Dbwh7qbyandnaTVnUvcWToW4EYdFiPQwX2jG3nPWALGQEH5vBZIwns
mlXJBv+MqA/8ArjRHOjDXBjP+FLSbVEmHLZ83AmA1mwEng7YFlG4M0+vUHlc49A4hnk1q8E3QRem
0aof3GheocjuHqapLid6RyP+6jd6/jhRmxswYuL82e9t/zrGSs9WAfrbajFd/DLpaeEfwFBxMGAv
evpUzTBN2wXIIOviyXw0qv4qBiEajnUbuVeKkvJqthwN3M6sOANlpZuh5Z8ASLPh00STh+Wg/1tG
swvseRnqszQd05sa+7ezrrNs0WBftNSG1YKBIYwWb7p3FoTNwAfr68GjeKRXg9jDq/Yvq9SlYzPS
KkLpil34C7jOBiNwjShxnThsD+3CdO7NGFYXz4d81aYOm79vqMhA0S6gvNauBr5hTDTr6JHW+YYc
g4LVTGN4pyyaI4znpr0EtMwNutUkYeggTNb6se5dw46dqB+72N/3zD0BcLnTGf/l8ljPXXE/+zmr
Vt1mHwGiwb2Uk/LfjHw2GQbL1MLI5Jtneuv471WDrMErqvxKw2/iUIskuh22Vp5wvfdRc3ArFJxx
ETVHbO7R0chtPFF2VkK9GfXETt/MKbK+9pkvirMoNjznRR9tGYVG62r5iVIVjSt3rjxr7Wu1nzzk
UZb4m1HOHSop3ZFf2saZ2yPQCTp3MxkYlzCxAd9Sul5fMO6Low+cXQVEKwjbX8iXSd4gwGZMIiI/
eleFYVvYRPJ408qT70EW9wPE05I5jaetWXdNa7TWCOZbaVDssQNGL6vyDttdxRby5MY8pqYBhiBZ
ppzUmcR+bmzVp5t4ApB+WOJ+edYUqkRml1Kkm55XDgicZywLMmeK1KpwK8cOBXNsDCtNLL/iNk0A
lC/gPRAoq2DUCfcJJ1ZqjJbgOPJAGwlVNLgHsnbAMsKgbSEkmQBjKu/DM5z2rAE6+6Iqu5lWYzdW
UHmtCPJpndn6ygWGQkFnufQVRlTRwvWaLtWW16RWLOIEmwNONkq2qaxuQFv5r94wOq/UMx0dGMsk
Y4XUN13e2MJNCe+7NZf7iMF1GHtJRkM9JBuBBHjfaw0ZdfheNrYZQ4soO8sOEIUg0Ta6qg9ZoQmE
WK5dsNhoHfO18WbmtW6DprbpjSnENU2vaCzmQ9RMYGNHVYIQ0MDKrlQ72fclk4gqnMvsgZnwmK8n
w51aOtICEa5ms3UIkgl8XeD0S2wy5gG2ES6JiJIgdoetsbBubGLT7IMKbX6/Ba/cPmBbt6/A/rQx
+ShMRxAZGB4i8KE/HQCiGmmbjCb05taG+6wgwa79mJwVUDpaXuxGN/JScIb4CAJvXuJNkfqp8Sgx
AJ7brWGfmxGLibDAMFwHGRulS1TyOlS9Gp3aoDt3LfIXLYi7xD/oRmlPIU1+MvFkD4OAEDgaD00e
x8dSYOm3M8ufERVkZbvSszyazhtg/MXKdiptozlutG9jq3eDwQUUG+iZaa5QPQ+gljNHrSbNKwuk
UDVUBwriHnhwOz34Was+HM1ODtGgaCT9rLtdwPdesXmeLSgsXfrcVo7unNHKtOcMLyBxmX5RQQPJ
JA9qUVh7iAYgHq3MYGaf99NFGenY3drC3SRuivUmQ4CPtUW5YVe46WNeYMJZJdCwr1xjSpjDKl9H
95iZR5YG9TtXYp+uU8uXWugBAWAjPnl8inqGMyUBEQM7f9Jv+TCy1cJccl/XfKV5Kujfp9jg9SEE
efZR/rvKWphRck6wgyfAyqu2Wuvcylw/cH8HueTUQCWugoyLLbRqfbiHnQrCu5Fi+FUw+e/acLlb
5Nf/9T/+0rTPMuYfVYb/GQ8v3dtLkeLV/9r9UdL9+YPfNwr6LyeZ6UmFjVf8Uxz4faOAOJuyEYe/
7Z5Co/jrvim6DbLesdPgi0fpTcI1a4Fvim79F+dTGY5AnOKQ4vPv1Ifuz2pA9G020kWEZobrOryK
HyVu4KWYFPiDuQeyXz9Bg0X/4JptcdGVjgTFWPgpd4mZgp/DjluHupXYG9lmw33mthBF9WZUPv3N
QtaN3kl9605jOq+7SuJcSbLUXzGbtp+BBeENduJp+VprfRZvvbg2t4BUNH6FV3iXPA9szWMX8c+K
W8BvEDwY/pkxzziXe8jGILNHzX+n002fMy1Fogiap2eu6sKbCspEM3TUpowLOAGze6vKo3vXnK13
bvHxTCbQWmC0RWYeFPR+0OzSWv/K6W7dqyrrJ3SQtFysGDqXjaWXvLbQYq6XQpUHJURyWYuFJXXe
KPGoN45956MnSja6RlURNHmkP6H/GdvNwnA35laPmmptgekuobboxr29zM6TXTGHD1IPA2vgtmPc
7/K5X7Z+3qT8Z20S4RtrZ3g4cUkiXtgu43LXuKV25M/0wXaZYCsnsk5oQQ3r4NdsnX8/5f/sKddx
UiC//+ut4R+TxH/Hcvz2Y9+6QFIUfdosOjdUojpa0e9dIFr+X4TPX+Jb+BdQ1v+hC+RoAMZyYs6g
XrNsk97tt6ecWEYE6rg9mMdQTzJp/ztPueH+rHpnT0kb6gokgxZAiJ+zqWwgTqZGWbgfXKy7CX5n
xHYGF7YUrV6vMHWYxbUp0E9SyGjeGladNl8tbgmXHLjeFoZT4rIFHAAvla2TgtbO3XTHqLLmsfDr
eIP2KboTQy9e4gJ/ApSfKlvD7YwJDEqB+u5rsKsdVSwmlwBqYXuLn1B/Z/XntGHD28BgsFBVv4et
PQD46XMzJHHjlLQCLLy+dLjciUrxSoMeq82nS/7WfGN36dRvcr9XR4bu1U2heYkd6MQGeCsNehJl
vJ6dOEm5HtVMQYVTrEbmdusiGlGJMXbB/OrqixOH+EpHZkxoJ0iUYOPAerCb2guqyWbXsumx8RH2
br7SdRHfOhUSxlWM6ViGC2OpMrR5fe9RPqLZF/bg3bZlm13j33VB7meyCnUEts+OP3UCV23MZrJy
K3cJlTGx5xjjOgWZCAWVYJ+hgSbqebkbrdGq1A9sSdVjlM/GDglXdxFlymkuk2lGvbUg4XwZKdqy
FyI07HzdSNmzREPc91H3TMbXlj8V9Zpv4ARgl5VtiAQxv4GQVXssTDLpHcwGvcwXFkJOfxfFsla3
SweQbDWPWVEd8250xjAWhsV4nOkjq1OnZMZljOjBmQUKDkCDuAUKYLyuXhiVoPvJoDORyLjV4OC+
NxFkET2ytOoMTIT5UMeJd9VPteFuFhnl71nPjC4smHZOJ9NdZxP1F2FjW0ZAf0GPVBc5pTFJMHhJ
S1/h1n7jYYzQS/vQp6h518hZpLOxNYuGPIuqkQgeAQRuQ8WeVatymHTiIGBfJfF1YiS891MyslaF
XCtT1hRmihDTccZ+TUNOkc9a9ORxgaFGMGYBFW0smu5saEeuoma253u4nx3fxaa4ihZn20/EM41F
bIZT1WNLXoDRbUuwoaYn9CMeXzhxvv2GhIz0otTMCu4zPucMO03Qcj6cgR5l4+bRmWqzstdTRZJZ
0d0vrRtE3vjV8rEku3hmggnG6Y7SuVz1ElnyMLcHzBveKh25TgMlEtbw6Sze+qmD6B25a82ytyqS
l1O7fJHsilA/Le5VqlvVBQAMuY74JtKIUBo3ujvCOQXNITNL7EsdCXc7VDqcYs0OcvKa0AqWeryy
B+duSSm5i6pozojXYB/Fam7C3MwQaTNFjVwDjL/TWUzu2LLPxCxYPMp1cxPP9jUI+wd2gi/UNVth
NrgXi56nccSFo2OQ/ND7xnnsnNL4MrZL8tjKpQkNo893PkEcm6FO8p019Sed9LK1kRUf3CLOt9aQ
DBel4dqUyolxSOsZDqQwuzOW9V8au1rA8qNiXVTtwncks4J1GCPwMtBHFFNBKVDnBzWhEApqe8H7
YtcZOmpSdR4IzkxWWlLWLmZapzsz52zs1rlsyluzUqQL8paO9ygvrU3fF+mlZTfjHqTDeERM1VzQ
tYt3JuTJu6YcXM1Z6azszHeviTKJn9jaxIesRTFX2Cw6CwRtFyVsY9b4PLcveSRfJRzQm27sjHM2
usmmgfzbm6eCavh3BfBD8utf1vnk3eEk+esCANnQi3z5ocL/9Ue+Xf6CfFeDEv+35Oxv41/rF93A
qYIUgimw/lnD/1beM+P91AdR3Fs6dcEpDfXbxX/KfTWExU7ah2REkvPfufg/HSp/tHw4hNxTlLgC
PJZJtNtPDpZ24GpiquduXWr4UBDztLfynmuOcGh4PXGyyno/RSY543fcxp5P3zlyiE3IkOuB3Z3K
nLc/vHl/4m2Enf+TpukzYNAQuvCghJFMe3I//sF6hvlrXsqCjJ/TdDiN6+wuK/OJ+Bp36IBjDumu
rdy3aB7BQDhWda5P/tfZKAEJz45/iyJuIW1nSFZM5ex7byaSK9Ci9IOSYdPA0rtlrpi/ke7MGccC
GtPBeTG6K44Zs8stxnW1WPUMSlGzuAmuBrQuieM/wSqc7thTs8JHaO4vewYax76A4v4ZaOgy251w
buy8MV3P5UT8xrOOkyE7tU4eTALRYObT0r3Jjcj0/ENX3rnCOAoulZ3juJz/nnwYm+nu5M3bgj2y
HuvW2tnQYjeFn9frRCl9/RmD6Pcue9NBPpgRdhLd2KTc+30nq8tvkYi6NN2HpYWJiG5llHjKUkYv
iMJ+DUnsFQsyLWAayzwawc0g52QXEWPEwDU1EZtYX8ZZbbr2h/xEkSo4/LZ5YWTRJSMp+B0C/Xl7
ClOEowKjwRYhoAXGNXbOTtmbgtLC//d7tOLAOPxop/OyjzKJvuCUscgVzfx9GXa/5yy6MjvLrOHl
M2qxrIzLbIBU+i/ELcai3kJvOW9t4lyqiXy10UuD0WJCo2NVLB2sCj+mLybJziaTjmkuV/PAAmCn
jQBShGcMtyJTr2wln2KZdGFizDXIiqW9IsLghO4mk9GOy9c59r/+HsvoNvHj3LgPRdKo27GkxURM
izqDvekm0UmhieZumxDjxHy02be5fCA3eNkDIq73vdOFBiDedoreJlvIB9ua3gwbhy9zMOMzwTGe
XBkCa0vWkVcu13ZuX/WVEKvf8xyxLTerqtXOWaVUKzb69cqboui8AIa59sBo/mm645hlGrsVxEWx
XZvhDBaCAaG+9aR2uowBOH8GPiJEd9jQYph0J1bimio64KKSXbjVHKvEeKMWXRnYJVKQOG65RWMM
F0zPdXj5IEUR5kbv0tX3OAVIh4xmywq1EjR2gOVlpyZ5l1VN9tBifSbOAOAFXGRIwEvjXY1LPh9x
w6GweFLAkA+A5+YNN2rOiyUcEtexy/poPubecg3bSaBEl7c63/Z9L0Hp1HkV2KaDsKgv79lNx6sh
co/LlJ45tTrrNXwZ1CgkQQCLuhjEEG3YExXNWkvLGG/jD2mTZZVlZyNRBXQQcjpnTClBl3SIDmvt
BqSqefFT9CS43K0pUxfJlN4B93DfoDi418y4Dcwn5lTuFKTxXeKTUEP37xHzoNmhbMarlqdT6xLr
QNMxHOM8Uh8kyeTvcXtS20jm1AqbMh+V69/C7+WrYvL/jwIh2sLILSHUejs0Em4g5nT4SGv0bIoi
4iFNLSYxRfumZLqeRFp/ZJ4536ZLnGB+iWWvvQvGujfoTU6i46hOv6aseDZanRiPsLWG7dDZx8Gu
mZxY70vky1BqtklxaB2tZtTCdJDdGuMDUkosM/U1MJrlJkqQhAeLrICA+C1QEMKdtDM1Z6SmFlhQ
6HQAhyHhuy3FSNHjL/hzWEhVVG94YTe4cQBcyXEC90wclCAA4UY6NpN+1pUnYH/u591FBhQWIx7b
wrWbOdKirxmi+nYGrIJGlGoMQQnGD0ABOIAsa9cjsvuSzZqOXmeGwTqWM7u3kvn4HZe2lhNOSwho
cKqkWdL5Q+rTFrrtmZMk+nnaGncZEUHE4xW9xMU1zV8aPEQAQzLk/imMo7qKkYKL7hSyMwzRfjaH
9uts9c2hNrx03fvOrUsTnoR2nJCYZgq8pLgg5zULOzMsGnuYGdMvuRHEUEhu3N5kRrbEPH+Mq9gr
8E3y4rg/GtIxn0mJQLIkElCaSZv4d3xltMO0aP7OMAvdCATg7AwzRWI+D1FMb2703XXkzGYTJh0n
ZyBr1KOE+2A4CNi8kD2JIOWR5VN/mXvOzLh9EOJCuqbYGaXwjxHEeAp5qbeMDCAjEk8ZRK5QHL9Y
mvbcM8W9FFr1Opp6iesAQssmIwKRfgljiUTjR9uPLoIgW9Yp4DE3susafYV8RCXXxNeY+8Ee/F2B
teqSNyyjfO9bvEzCa4b3RNXNa8+tckssVr+LkgZ0Om1DTOPBBmYz9/OyiaKGlajpGHoT6Cy85t2s
jJRIQm9U2blrdsRoeRpBNGdKan1zP9tSXXHl40BPmzr+EtdxTGjdGAOzM5pufsr6HvmN36Sg+qPM
j5N1NcTbAlwWMjy/77DERKwJXXwJH4I9/hAmXpKslxmiVZbFTmirdNiNlStCAkpEWGRFHtq8BUEO
rm3jkep7hP6DWaFYpmsvJ9TiyAY0qc5UzRLlTfEFpbIZlK2VG2eq+GSBFOXSOROIiJEzsVzQT+FD
beut86g31N2JyyAZjJIIap8zHxmmFyTP6n7EvsljXllx9P9B9P1vJglxP5mD/6AdqF+SIS1e/uP9
6388v7Qvca1efpj+f/78t97AR82BKANzCQP+X5uA7+N/8xdqc1MQnw5L9FMD8m38z0+5KOKwDzAX
5JL73h4YtAcWwhAhbH7rp9zkf/9P0Dnx1/q30vtX/PLvf/5jfrtzmjD+gPzQGRXyV6Mz4cmgD/pp
/J9rDJgzj/OKM7Iiv9vlOwJ/y5jO0MkPxpvveb23KrCAHlWGS4DC0cFVpbSRrEEZF8m9It3IvmBG
x/AMgVTUX1ValXcrQOE03HW5nKYo1ewfWQ9TLKVJOx00Ha3/ysBm98CebtznUAiuhtrkmhUq2zRK
I0aI/cOusCcJaaADP2Xl1G9tG6ltamo5gR0iRx8cw8eHkwQIKoNRToJb5e7I4oBXIbr+JoertCrz
Sl/pRHRvqBehVbhsym874bRQHPGUbpdWtoeE+dcWrZjYpQqd2r6MBfktrlXBWnJla+8XYH5HDH/m
Qu5qMT9WmuZSPzaCiYjesCMVY8SquCX8KUBnjdlwiAsyOsZhiqeDPuNTOkJ2aIvryenqyxFq7j4a
sWcGxoBPHe15Z+UM+WcNmzLFQTph2yBDM2mM0LSa+GEBrHJSrpaI32ggWx8caot919AsAeOsNmDN
m2HnD/5zrgPmwZ1pTvtsiaxjB5TAXQOBGrjUZsM760GlIx6cFvbYLdlLnEEt8u8twmzFLiKqLpSb
S3G2tMly2QjjFOwN5ZNSaCxy7qF0RnRck4kF0BItLSCsuLrpI1scSz8vD07Xa8dUeOra1bkaR0Jr
bzvH64oDtEWtuCvmKjJ3zjjoT8RGVf0dgoLyveYXpqthwDKbm9VQIl+1VGttjVYKLmzP58YyTIT8
p9DohZQJITBVvZt5v7GPcxK1NCu1uPw1ABPsyXybECIZOnVnh3qdDk9Km0X452mYFe7UZzKF9Kfu
lIjJwKlETDEtE/bS77mYBGCGSDHSOwwJBoSPpkIRKqd+i7UWP78uiztrYCyDULc797VeAvcgLRP9
hL0yWyN5GnPWtn5DbOZUsv1DvF3od+QX9ERXkGUiSPec2STldYSxRfO3ac2MgN1aKl7qZsxWnaQA
XzIDrfty+gYEWZTBY8GYrjMvJmCz86tpd7qXMY0bKG1L1DTnpZnijBhI2WTWzIh1mpcZuQYo04sl
J4nWdIQsCRJRw6XZ0STzphXonvJmO9FJ7PNU6I+IuYqdsTTbth8TMuFkF9QxtKdTJsb41ans+cmW
duat+V18qARUBwa+qXSVl4RZx/hbV4Bz3QdfZuzEnevkRHSbSMp2o66iaHPwy/ge1DuXgePA9U7c
xXYe84yAI3o8lMb27SLd+ywa7z5jOzu7dyn4leouM2S9QaYWCSqBuTvjA/OW0EtalN9DPKPeJGR0
NG/iU5BnjQ5tNbtlvc1l7jxY7UA0gpFY6v8J8xSzFYWnGPXrsq3kvoJAclGkMiUOwvnQvJQsbAOS
T87XniSAb7GeMpuiF/Tx6lUTUbw+pXriRUwvmNk2z/pstpdkLvKR/QsZnzpMirCJTvycIoEL8pn2
OZe6v6l1SqeQuc9vkZ+GTzUGLi+0iP3kITJeOZuaAzFCECFTVzPBVjXaXYTujlQwX5KeFun7EZv4
Jf9HHD190bEDqc4/s0HtHFMDfe2XApHgAkaA4fgQjfhgSQqdqLgPLl/GoGva8z9LCx0b4Lt5Wb3m
xO89J0OvPdvtMHyZjPzuMzrUm9W8hyQJd7E3X8tu/HCG3l8jsSKIG3PEX+WImiUuXIRi0yYRzrQn
pgifBNPWneTXH5V3Mu+UkE6b9nXo9Ie44Auu+Ix2s2E9eqrULv8sXBQ8cLWK5uq6/B4wGmXd+6h1
1+OijkB0yZ//q4zRRh/ZQDUkCRU2raTfxasi1s5/DxxNPHXwxuYZasMuIiWuQDYzZmuhZIZZO2EM
xPq8X5txq4c0GVYYGb29nWwmdIQnE23sY1tDS0rwxMkIU0HfCT4jSWNdfxCpy/ROjIefokl9Rbac
QYD3toH2B7FV/ychpVHcwT8gmeVQmPI9TfJqF80ZDpLMzLotSzl7D/mt22o0xlxrJvxXgLzTDYXn
wmoJ2T3Jrs2uMk1C/0bVstaPwhJYxCUUFxDUpvMwanZ2RhoZz2vtaOmWpih9LciHDUYt7lZiGMcr
/C71ysSXbHPoH/yyealpGLaElzW3Jl3Qhj4vuWZCoQ6kHoHL1a2ZrWK2OLs81muMOhTmWqOSXTaY
/o1ZYPdNy1Lf07k38tcAVSNvJiZcctpgbUhDMyn086Wx/JW7cNsPJt20nRZ3MjX5aBgPYdWahpu0
WpybCYD2qmmUv4XSmz5a1Sl02khfta5q9sTMO6spce4XHq3V3IQmJ1JMWEp9P9CVB2Ml55uqEi+m
2aqwcEqxw5FhH5K0fxok6SGEjMWnbGsC0jkSrYO1ZJARUFvW4eITyAQr4rofUPNHtnZr5Vp9WBJX
D7/ntna6ti6ReWDwE+Y0DPeti6y0uapdUyOFeCZm6Lz49AdOv5oFyRfCOSg/XYSmc3IU+p/uQsRQ
J6uh9+k7hOZ1MiEun45EKhTcieJkVGQLtsVXZoD1tNG9RyCciU5DRQpn5cJZTG+LuqT+4qklIWem
k7m3pgO9VC6IdYgGOfJaQzCZDEkcHW9HY1KMTUZvviFncTMjf9t683gl56yHEsN3/T23G++taGp7
XdS0ZhHK5bWh59NeNJ5zYGYKiKYDBZtbUb03EYOsuoULRSvaOfRlG205gJeg90qB5RW1X8t8ugms
qXBvDK93d7mNNp91mPvI9+ttrIv0bLareDdDiV63eSe3HHpy7S89FUUSKZK5SUzZeJamH3rRgRg2
oBiTXmWVImh78THKzrqUac8wkJjW+3FoxZOwlTrMS6WjqZ275sLOhM5qZ2GCpxdmsYqMSbvT9Iy8
Zhtz6gJCHDBp78hrhy3V2ijn14ZCbqWIGD6mUTXfp4bELDGMoricbNd6gbrRPYAAnzYtrHRt7YOi
O1LxMRQU0aJ9SZcJQ85kt/nKsMoqPy3Ex3wVixHxy1wk1gWnoOTPqAEDppMFHFwu5b688ZCh1pWR
A6UuChxgCDObyfax6g51Ro3YnsA28Ktw2VUUoTt0volaE7OIvcfO6/kJIRQxCV20oPTOtbZnmK7L
C29KFSPwZYwh3KaGeZZNs/GANV7cnaYy8WmfPZ15dS1i5gZtKa58n/TTtR3LlPl/mubXnyuKf4th
/pkYxjN1x7H/oRzm/P/+nzl9q//Y8X7/qW9Nr/eLTcvr4Fbnu/W5+Pre84pfoPZjQ4B/9qs7/rvk
jS2aQHyCb17HqmB4fxDDeL+cnBAn6i5aHWGLv7UTM3Ta5x+aXiT6Hnk3ICxOlEu0bz/un2qtjiKQ
w/G+nCvzSVZz/AAFSuxqmBRMiFloTKpGUm9CKAsMbDqX0+J11zNpFXSgcb1ca6P50nMIsoz3H5qe
TOogAgpXbE/d9pVibHdp+GgMmEFCJFubxO+SoedbcsIqUM95OJBNxRZOy3ky8sj5yFkwXuOg9w/z
XMZfMs2Ud3Zqxq9xmRMWnHWqv8oHXbwj+ESjIyfgzhw8DXKWZmyInEg4X4G52exrDu1UiGQDEYrS
0MnqL1rjEL09yqaGvj0VKVldprukB6111TO8AChXC3c9cV3s/FZG5MXFPjfr8nrqRjdsDK1/79QY
bzup0C2AiaouE0arSOmcyD/zp6m7NWynu/eRPO8Js7XOp6ikB88XhglFEuuIQJQduZt6wNcRjAhY
CB9FcoQqRl9gCQ5F+1/snUl23NaaraeSE4AXigPgoPkCiJo1KZFUB4uUaNR1cQDMJpuv/YZwJ/Y+
hCvZXum71M3Mxm1c25TACADnL/b+NsuFrqDpGtCviB2KEvj4ZGZ960Iz646TlqifdZS36P2yOb/P
5FhZG1UvSNpz053R9qEXfhzTiEOlI4PhLglNjMfELZxBqJifxUWXnPCyUBvzoldmEOqdtKgR6FTi
xH1KE1F/W1AA3xNjlD6GwpzM/dAP3ALdlEMTMJT+mRFrMwYyrsCpa+ju6d61xEAxCUj9znV6i2zJ
kFBAlMNDftD7uTpogx0fJWm2N7ppTU9mHkU+iDlCOAcjJAM1NEHIF7jItxmsA6bHiWQ71eJAJMw4
XV4rfnfvGsOEfMkrZ/xaplYE557z+dVcWAYEjlO2lC2JWr5YptvxD5QlniZbJRPpiG3bb+qynW6m
EAH2prTT7iaRhRFA1SrunSUhFITW7KSalA6PsIkHfQCQtOkyJ30HHW/dpDnfJku8pbpOcFOtLLDW
dHyebu56N3JjjSzoVT/B7nHSPlXEL2IgNkPo9xNJ6Uxgm9xaYQcNY34ramwAPXxI9Y4mf9rnGKad
s1WbU3+ocFLjAAbLUT7ArkgbtEkmiJZUhJPcGsMaHe4WPap5qyEQYOOmCTukzGOFvGF1NKirhJjf
6GTXrFcIVkr6fL2bvXyX2pia/KZSCwwMVpZPxWAWzLcXkO8evWS9GZK+unNscmkCoqSbT1mYO+eJ
dtEf6LRfSl0+l07aGcRUTB2G99i093rboYjNq3i5JW9PezSKnq4Zl8jU7isjjD9x3dn1aEWI1On6
cWoQgtcGqNbHPesTRPO1g+v1iv5Xztu0H5ps978H2S8azH+j3TYYq/6jenuPpaPF1fH9OfbrD/1x
ioG+NFzh4EVZBRx/OPsMNJ38f3TTuo6nHT3l78ptQ6LphgG7ShskvmeHiepv0g6HE043GLJahBTq
67/6gdmtMP6m6WSIxd+F6xDmkmH/FTuLv6ISg2aNB81ZExcyN2sPyPeKKtAzfGy+y1VQjfZCYyvK
JO6KFZjzikyzhAuW2nXxJDrXNHbjBL1gNyu4tdtKS8bhWHlO+pRli/7FyFXU76O5Ng6y6ZYTMc/0
ws4yJM1VQ/r2eYi9hGHKDE0Ae4ox74QgAfYYL/N4Az2q+2L2Wn/AR8OeUu9798O2lgpb7DhROS+a
sgaIgL31UAhXvaBKWMbbXC/DdyurlyUwxhEBAbkjuBU11oEqaLyMiAFaOXwOUeFgeVjND+A7al/2
sLm9GEpZg09iKcRjh2+iXzfk7F94Zy6IW8LVXeHW7hekVsm+vhgwwE20Rx7aNGATYzzyLstxpOHZ
cC72DT1vx2qHhwVbR8mEIGHKpZe4yvB99BcLiNaZ8TZZfSH5xSICJmV67prBRDOPgyS5mEkQpbo7
5j7FvVCWulFe1UKxke1728AzLHrmRVvefFA+C2afKi9YXhJTbVwZmLaOTg3hoBVR82zDSrGQ2RMf
v5Hs3hmkoRsFXGYhLYsaHbsgeLT20HbQYEz0K9dDRhQCyMVOOcDC1sqBz4sqoosL/Vu2lhZENlBl
OGvBMU5t/aTWIsRey5F0LUxg8Pxs6jNN4BAX1C2DQ2y0P4VOpQK34iY9cCL01DmXmgf1enQr10Ko
iNI03ye6C4PCLlxUELI/RMp6K0stn+/paU2fBPjuvlh07bbv+Yg3ETz5TbEWYRUbrJ21FmZ9lUWf
kSCbr2iXeEnOlxcm9x8vz/byInXXdyoD6aQNhmTWtS2Y25iocN6/9fomlih/Mj90WaFuhqYg5mTQ
ut7b9TbP8GYEVOGy2lBkhwBwfSrHHLnvVLQFblYia3x39uJdG5GFE/dWeyPcTN5mtKlPujt1AS1R
PQYiy1hXl0prt2OLZnKG9YAOdYH3HKlDteTapmAEBOSugvDdztp4cEqdRh9wpB0S3BwVcAwRb9tg
0I3pbI42iie2nhAeRkYetdW959H6hCn16pSRRiq21QdUV0vrF7OFGsJI9GdBpAuL8QyVaxLxJzRI
vXZwXYZTYWYbR4MyVEzxnbSVcaPLtglSMzP3MwkypYltk7wLTPvxwr1nOCWYJ7Wu6IfcOcUR+TmN
IKEGg0ho+PAjnRpCjQfnp5MdX66t7fO5BVZqwTj4houhv2JrPihyw5yUcU9VZAxPWjKi973ddcwL
nIVxV+n13pe0bo0DxEpDbN3c7l+ygp5bdMRjO4le3OA9GYNcrsA2ssFghC6uOIyxyrfxmIkrt3OG
PSDD9EApGe96ecOo1djqKLoDsIRhMHttty90w2zhJ1rLdWui7h0x3qxjfiKz6nhu98KT2pEiHVaQ
mRvOjWChgOc5gbDbvpC9MAZGB+IlmiPXh51UXpnaOJ9RN12zaf7WTtW7l+X3fdp/NQYDfopbPjRG
1W/Ra+7kkB5Knvk9lrt8l7dN+Q2mTLZD2EnllFb59ULH/OjyJWyJJNC3TIyh3tYCfVmZZ5/NivxZ
DWSJX7nNuxcmJA+xAff46vveI2h4zs9log83aFKpD1VTw8ZrHesgMvA1hSWzgOyu4qrv7OhTMVgm
GE7wIyQotDfoKepbr/FmX2vTOWDDt9olp3T5AiBE+7DHFUMyN+T8sIl7NEE1865QPd4900sBRHVS
BeQuLVeaYSLzAVhWH+zKKb4WWd7ScVTlFds6XkaZjF/MybG2ZGGPuJWTucuCdgpnBgxl6m57aF37
zBTacTHKZeMSRrfnzaLvjHGJH7LJdm41T1mbaZzVI2F0K+RRCUaAkX4sGWXt2Gei84EF+SzJWBJD
IaPA5HXwgL3RO/Wu2W0JT+9AiWJT7sP2RpYFg88NuvY8OojF0RjsxMWXSEfCkhsqEmedJPnPTqH4
cxecmssyJdvItT5SIrMqMLpU8sKqs0TzJ6K0iIxS7WTAkDD0gXmWNWWj89Ij0bO+hpXenrNJeFdx
jARzHpQ6TqJY7jsjbK+NTjB9403rt4lqgxE/6pYNX/+IOJ5zLbWdGKBqUp0Acb6ZLBG3oC7DsxMl
XyZNH4NaWRVwyXK8mgRxO1PBvpc04TJi9kWWwXREE1NZAQ5GNEXZkObTqSVbat2CklPYY8rOK9t3
Se2CRdON6laNQ/E2uYw5N66KQR+G04D8MdIq4xStTbNvWZ2mXbOv4vSZdPuLmjIgAT9ewf43Exhg
uLMZSfzXCoMTpsLuzyOWX3/m19IUmMNPtmFKQeGj/zpG+X3CYq9WJErClWwhLlXwb6oCsoOpZyU1
qNDxHsjvVMfyJ0j3bPpwL0FppqL9kdIUAcNfJiyAyZkjrVeIVREExV9I/UMo0JQaJZv9OjOByIDO
f0iqqO23uulhe8hnvSQ1tKjHn+tca+5nroiZg1SuG2Qdr35aRDf6YmVGWfqds3pjAfN6pV8oa7x3
BLmkBRvr6zq27ZpVdBrDe++9wd5YXczNONscyJRCgtZcU+HjBIVU0Y7G1rtgOvpKkvhoH2bdWb3X
RkSioKziGXeeYRd3eaI0TgAAQliy05yJRe+Ei9hCS2h4TGw18mQ6o468ATAW9YSlSkACob6Yvl2x
eEZeNcdPrEwFOXFCbiv+imfOwOxdomJku0BwvHFuaqM/NiwGYDWHY/Zlpi557YBuTzyKIBVv+Cp5
g7hovYCqh4mY/QYA+36aJLTlhW70DFQGKKxewJHZtZmM8IWkjNy3tRNbp0iVxAsboNvLrYYuOjk6
uEbS4ypWuV9YicD7QADG5+TAPp3iCJBcTJSagxgARXZT/4xGVnteSAN4kTS6AZSFfufKeLxGmlkg
spP1CxsFdKK6gw5afwcGsuw0D0CNP+et91yE0JZIwEz32PrtM5wceNV9W74VaKY2LILG67EsMVNP
GQ6triBT0kiqu95DBoaGjX2kuzj2qVIAYnUYd+eBbfJTIT02/W23xWdzZZtaiK2jXm5ELFn0k4LX
B/HK50LNF+K0J3ADE41XIIdDlnHnYhfyLQZdQe7YP0cGiIV6sa/jJCqO2DF1eJFzcyVmV3xKcrXs
7IVJma+bvYm1KtsNCPgycxIfTNtjfyQR6LXQY4EkcHTb7kozNexCtTv253LQUlTIwNy4e1ZrUXGx
GaUXy9HEaJAgvdqgSEPMkkb34UCaCacgdWrJ8EQzw50WC4xMuRBAjvUmbTE4eS2HgscE0T5p5dLK
DdEcGKLkxRxFjYZRCkcKpqlkHvCaRkvV493pWvajzdzn34aL6ape/VegFK3PA9O25SrnIcsDtn7O
ZxXCo/bZYyanDitSfFRkraKyjdxivJmtwf5Ss9sDBWVQi+0dW9Kd1ZlNHOVoCrvnuTb7TxEpiXds
FMo6iAlSVVzBVKm9tMEsNIsiHYASAho6i6HhiRYEs6u4GF+niwk2vBhi8wlv7EhsZ3cQSYrKhhZU
rWU96QF0tKPcVCpBa9zkMMHNZE4eRzuxXzt0FNBRvK7XA5u3wztxdss9hM/yOhGyfbQ04T4nGd1U
gMBlfqjmRX0YbdjCXQLMYQcOQZo8gItM7gZZdl+ZGYXdk0hccB917ZKxN9sT2mjITN2ws12vmJ87
YgiabSVDV/opqFC1t70SdWiPnwosIv7+hwLTkHbQSgfMJE7iBhuC4dgLN7g9WYFp48jaqzyahO+w
ANF87IlDduRmhYboEf6aBzrM8Boymq4cADU14Ts4IgfrIazoHLcLI4cvytQV+y0bryZ0AFUXkF7n
6SVJezQETWUBWfUm+NiDTPQJeswSfoQkH72nbUy0AsmJvEtrUF1XCVUWtj57YHjYNjHWJzs2kDcx
dISl48UZAQK1Agi6pxQGy1+FujEHKZ4s7dyTqYkwnOrheW6VezV6KpHXpMBCmiBmminmoq8q4EzI
G4KDcfWRudiz4Kxr7F757H5kDkURDJExbXcNiSCPCxhLMmFLRfzqZI6BPRvai66RtBLbcajOpYoW
imhD8nt33IJWkJEWGN6wusoR1VjOFG8mQ7WvYmxEu1GexQa9zB0Yi1pKiG4NKAw2A5PVcKe77P+4
2Wa+CrkGUpNp5MVk2MZtUonbYVG5DHo1g1xvYoH7U1uo8CDUdnMBm8RsAFN3LVA7iKd4wjejR1j8
h+d4qXdAClsGmawVxVVVjPHVMNc8XYp21PvKi6r6lk5eAjRNNrhAHuOyn/OXsc+zhsqPRvjGmWDx
EPJgTcZV15QMQlunKjzuFiXjI1ZevTp0dtbNB4GLT20jXvJEDI2x9VUmRWdC8UGcTngg0Sm0CcIX
ZcomMRueHZRfqNdgZbtjnKLdrfZCkHkbxsSwNLw8sM1ni7947XQtx/JtLOZb1c8GZzizj41XyWeu
+egtjI7h2W05I9UBAIwKKPWHV7o75jVq9thlWhDR1lUxRPGgSWy1Tqkb293B/WBAHXVu7twnWOmu
AXC399wF6VkJ7Hb+JEj3xTFxzcS4DRKI5c4mjHEx0sE2cqtn6r42+0TfqrmVd5T5ZjC2ZXUtYJ0c
+HbfZrRExJumNtEf8xpVqqXpiWehfYnGKohcez4ulXXS195amC3DfSvPmeVn0FoMQyyBtWgymMIl
fU/TtnmXTULlkJRp8pK3FeqCvJUSlTST7zDuSCMRXUfaLTtoGKOiSl56FOwB6T8nIJHtFoGg+zog
Cme4U87cc/kAn1JoyfOcuHq2BXWegBCJeAVUWr48wWPQ9jacIexLkTJW0V7SPTGqmD7TRU4w/jQt
foYFpj8SX3Jb9LG4lspCq5W45ROLFvEIQDA3dtnsLncdyS37eVR5SD5G85Z4o7WBmlSdckd7qpql
/OSmVfHBYIIhTQGQ8LaCJRQYEYkQ7CRSNro2o3wesemIaxeM+ei5O+m4X3uZIzYqLRtqCqNFTEmV
w8M08VWdjHpM7z3L8nxjVstnGMsZcj8dJHpANI10DhQ3Y71fFjuhNa87LemY1Bg2+PUqHu96Mel7
T0/wLgNodwidXgHFOKZPaiitlxDs+0Noe+p60piRJU0KZgq9HIYJQnMnX4GsILxlYftha3JXWxzn
aVpoNUUnr1XiSIZtMaZDUNu9ecYNiux0ikDM8tmRUYOJ5NESttp5RQ5DGvhpN+0NicNjZe7quwgV
fci00gt3s4VwVaYGEEZ+xw1g7iEokaacvNTVT5wUFTn2pXmd1kW+BZdo3czeOO8bAaJtmcjjDUE+
HbpEruLxsLxDUIIVwwZF69eFrI8pfPLnkhX8Rsbg9dtktHxzseqjrTM0Mzur2bH7vEniBp8AmP1s
0yVIWefZKAIbU+yn3k0+NY6XnKvFsHh2KCbctHglhbHzy7KV7CmxL3nT2B7zNvRLMpX2XsH4ZJxu
4CEZH+x9021mG+Uxa3UjsEYwvElPJaAmUGcVAVnUJpOPGo/AHu4pRmEwJy27y45EUlB3VREFArEW
bwNKd4IqmOvpEfyxfErvJ97CD14Zk10PnAk8gHF2JqdeQ2+aG68q+xMLVZsFrsPqa1o8C6luGxIR
kFaf+c3QwANm7Oxt0UGD2xdaaeYnSSjAwyQb9RGC41ptOquiJpq6GbVh2HWBouwyqImlmd5FiYge
FAc9laxNigHfNNBIaZORbeLCLbKuT8GZp+19nOdklbBSjFid8lF8KHCA9+w4b+KO8BfQ3du60xHx
dsa0t5uC0Z+quzeGieNhyZvoehQYUZbCjcCCFC0M4oHynxiGXuSfB42cR59VBPtHoUjc8ajku/2P
t9j/I+GPiNZW5+1/3Yi/Dl/f+n/9Z/n9kujXH/q1E5cujbjDxJFuWqBeWVULv/l/kTqg7Tckix7b
1i//6rdOHIYPvTFZZWuLjNMXxcVvSyLvJ9PWacIhQ5JguPbvP7Akclf9/nf+XxsbKw4C6EKuQ+aJ
Yf5F389CfNDDSoDlYfAz17dY0DMA9x780YlHYtJyJDR0vgtpdczkkywoyPjzPF+WEoAgWOc4tp/q
iql4oLnVQHnZLXj86g4B/qGFCiyRCHU8juFyBHgtiCYXrbqJUne4681h2Y5zzAS8h4ro20PRvdei
RLBXi1YmAdUsU1qsNbQR5NRDBB/xZsaHKpSkcGegMQKGi+VX8CnaUxl2/U2Oao9JG49c/gE8qQ84
rKXaJkRese7uVNdO51JLpye3Y0f1ANTAIjlGqemxARtgn3sK28CNu6H0qcvx1daOnu5TTDrJJkWn
SuS6PXxEhYjGbaKVJc3kkhTjfpHIp7aNaYbPw4KIrc1rgudy1x3egZbRMdSRN6BIwOrgF8OS/Cyp
d/GOptwzFbLwpdQpB5izfZ1S/IrbKaK2aRa9J6LOisgCXPaszHS7OP/4s/3fbHzGslP842r3ZvgY
q/+4+vjX//vTg/vrz/2x3V2fP4+zj8AFonYBY/0+QjN+Ir+DDS3SIWv14fy+3SVpGWaH7oE70S84
rz9GaKbFDzFaQ/aEAY5r/KGkZRwbf35ykUAZ4H8cm7cB/7tsn783yXeZBoQmGY2jHYV1BRJfmxtU
kdRFxI4xjd84zJZdzlfRhWeygbP6psVXn9wOMFloISaUFvfg2rFL1Pw55mNW2euoyXDDbxminxlH
dIzxZGAejxpQ06PlW05MHpzFjllc68h+AKilz+luNfHcVokS2remoI7aTG1vwetfPJtp9Rjm0U0q
zD0ujppyKhHhbUn8Vr9HOz5a+ylpc1oElroLeH7WOPrMHllnbp+1DaZYJxU03IO0gtkY+b3ipAPM
HpalcbLjhVeRwGXzBD2FXMTeHQGMztQ9R4PAtWvRDABMeheARsSCzaZ2CouImORQ0/dl6hhYHUOr
P9RKGodwHpw7LaIpK0iQvJkhsB34OAg+LdjiHWKnfOKA50M2B9reVnPYZ6pvMF3QmZt2evKE5uOX
7Xe9QCBVKRy56Kz2WtTb6LuL+4YQyMjph+fCshj6pfaJHo2+YlzIe4v4ZQ9h2SbZTcv2mAsLHc55
QhM1rfdnpTtvlZnOvpv1VXOOmCY5vM/sNCt3GA5ld0NwbNKepOhQIUfFwLbPNUmsYuKnIrZWNWjI
4xApsW+GfHw3iF2EJBJ6m07OdeDJst0xdEGtD15k445CobTUNX+R7JqFHJ1T54QuTOrRLBWVqgPW
qWfYmr7iOiKlYCg9D9nxEBYLhPvae23wd1wlE57gM0b/kKU9ltmDF4vwsWmMB31qmH9Ys2FvyiKW
7T4C3vYgiGck4gGL7asStILOWBS7SegUUDODrJes6a8aiE7nzF3mHWMP7RMtBMgKUw99YU20ByGj
wZz0wE22tHaA6a7esb7IrtNWf48WXE2ZCk1inLWzq2EQdoRES9xqV7Tb46ZvodJhZsPkVAO2vO8m
Y/4wOmu1yKZ8+qdcKPkYrwpcjG+j2LHPgE1neFlS3WaY6539hGAkCxQzzgc6HDcOmmKIwpMoJm+B
bBRik2082dw1BGcfQAznp0Fk4TfXq6q7LO9bGlF9yr9puUXCTjRGOQxcOmIZ+wDliAfZjHXtsSoe
cQx9qXJc28GwuqNaifX4idvdeI0jiv8DjT8Txj4ivCvrwOCfFkbujwlJWNhoYGptutWPxRFTPFSW
gUlLXgxb7sW85aw+rrBd6Ifri70rybv5Fvovpq8R+xfsgw59lBNTlIpRVZ/C2R3IcdaHKdpRw2Mh
S1ifb/SoVlCGKgzh2cVvlq/WM11F3peqyTvtm9fPRQgXI3VivLKQhd3mzuh0WNAe+2TjxHLDyndG
MeuQLy6Wt2F1v7kLm1q/WOzF3HkXl9ywGubE+j3EGk6reyK6G3TIXKaGvNId+uNotnzhnVyYc1lY
t6zA5XwmQc5Sz2HhQdp3eOTOzurmo06hG8qj1eTHxw10aSAPHvEBtxsb2giu0moNlMpA7M4wnfLh
4h0EkGbu8tVQGKfcfhqpFA/GajecV+Nhnjp4EPXVjogsfQ7In8Oj2JgOEmuULXtrtTDKi5sxVh32
sGmuD+2C2bGt+nRXVL265hHQUZE4w5E4jPpzBLTXDnDZ4ZqsEOA8lsU8eud5wZp2zi3cIencpPQu
YpBkQl1cmPPFkVmt5kyNcYn0TYNUOr/s6KbJvMTKKS+uzlZ2rfmVuR5L3EDXFJNY5pExemusyFpx
NKvUDFRLWxqScDaeSGjSRjzu6Xg76FbyCuygeUGmX8xPnpW7996YovxDlJ9/GAupyX5l47FCaG4Z
tOFljImPzAUaHCtixPu/e0ITg+8/Fjr3aNj+9X/7t7b6j//T9h9v0dv3jcqvP/5bvQOM3rJMxNV4
ihGsART9vdzRf4IK6LKlcVdE/EqI/75PselPoN6xOgRv+H2fQh6ZQV2iCxoL/twf6VPMv3FIARQS
SO7AqreA4v9tY6irDO5gVxVHNy1LEkb7WD2hZc7RSuAJKx+Uk1pohC860VrzSufcjjTUAyjvhHTC
ZSjObr1ExkPhVFWgkeIYkBP2ZBWwlJXHYLgvhxAJWP9eRk6MxneeNzUlzjYORx2TvcUWwZgYS3TR
8qk2KuIbx/TQZR7xvdqU7PkwtB1In3BLmI6iE8iroJlaJGpWam/git4vzB792IreCm/+6NF9EOJu
ex+ei2i0zQl+8mxzPloRpy5oaqX3nyvPbHF9VJ+azr6P3Rqyd7SGtJXeUxH2D1U/fKDlYXYdp9MG
48RRR4F65elwy5QpHlU+EOgT040JaquVx+b4oDjip5b4M/DPLC5X7IyfjzYvMQvsCDSlOBhpPVFt
sR8C598RCNCXWxamiCLwVNz0U00FmMXyaESa2ubu9GFGw3DwZtM7Tvgfg8TQ46PX6ERTkwi1i2MX
dYvlAYMuqrdyVAinovEbXJJnpqUre9p7GzzGS1k23Sf68qg74Uc0gxXKrDp9jNmmbMMEy2sjC4V2
u4j2Xhu7aE2Y48dWt7fn5NjlqOirbop3Q46jylGdB0RPhQe3mF0calpJIIiN3yxut5xRdTC0WB9B
w95niuHSONhAMYQl7/PCvVeVVpwiDm9Q0F5+WMoGHn65fCEe/ToDi3d0pn44ZLX15GbROylbd6XM
PD+ZFPPG6XHUCSihBM98TOIQ2MOvk5M9sgjKrliYNpvCVtYda4QUtZ8IsVFq5Vx/kkUH9QLnTbyg
zGPq61ejuzRfm1LrdmxXlsAzQzj8U48Ya2Zhoapl2uhzRHwbsjCjho+Nqmre4zir6KRt9ThlE6G4
U91sWjl4e/Jfal7vRXELULTc8vXPJ3YhybYqBpYeLN4DDDTFHorlfT+KfJtkxpPRlyGQcjtlf0pq
9ZjXT7rNXC7UvPyIfQJ6U5q+1XOKsirM5U5lCHzqKNF4oUPsLGDG35LK8E03s9Lv6XUREWbTbi5s
gIs9yWAZApTPKcPBh3H9O1FYDbjccrYesXZMHccbN8qKrZ+r1iqWoxZzl2xp/GtyDUjSKve5odUP
eWHix9AveMzFYHdKC7BiMwt3RWiSd6cxKFzdVVuS0MWXluRTVHMre7NbKZyGjS94lVe96NGcB85K
6mQE7hY+6H4XgKdiWRlMRhU9eo7itGang/6vGan7mK+CK/YHhG8kIV8QofKCCyWNCXTopLcmFFJL
Va+i6DGbDRfQqHOBjrpFlqJnF2zKGVKWsb3B3VQ8pCut1CBWBtsoO8ydjHBFayC04JNwMG6qcSYF
XedL2btha5tnRjzJMRwEZHcRRwsZ9c1KR6XO/KyPxFUdIcq81NRf3DUXnGpW6O5jXrbxap8At1pe
0KtkCgtjV01CHmCAkkE61Q7+cq2a69E3yDB4+fHZw//MuaL+byYUj0n5lld/Oq2tX37md4GP/ROy
WSm/80n9flx7PwmBtNyDTqYz0uMk/+24dn/iH1tgWBEgrzjCP45rE6A4skGLCYVrX/DhP3Jc/1V5
rmPHgt4nbbFOPbmMPxuoWMTrXdwlFdiFqDvyQtR2bWwLvOfpuhgiacbwZxQSj22KzXDz3Qj2V4jJ
99CSvxLL17+cKgF0IhJi9wJU/34w4giyrTxyO8/GpKvbTpPzrjHSUhw0rXHDM3JDjWxzaYVBk6LV
OGb5lKe/VJt/Aql8fw18xt+PVY1frsGRjH1NLmf9Dr6/hrIiDmCRbXku+qmMcXzK3u/KjLV+N7Xi
9Z9/YeNvfxvWN+4oj3wZSYVmrp/Id7zEua96k5VFes5j/WyWKCrGcXJ3g6s3AD+If9lIPS8OmRhp
juvaNk+T0302Itm8uAwYfcOZQtAu7c8ijUlh++ers/72fYj10piCOya+Pt1hWvb91fUFa96K7dy5
U0Sgh1qnfYHYtkqDPYw/vtF3UGPxz2lfvS4jHj3mRRsgMYXhFMa8QuEm9IwPEjne931ZPLSVgXJB
WyR0tBKTKxuvOO5GP/RYnvCyrBBYsdNzH+pxwN+2qM9e2KogH/jle+Wd6sikgbSinXDN1IfJP7NU
HUyYzhCXd+yQjTM5bUgk9cTujR2GZgTxo8Ki5SPHn/E3LXZX/Jub1jaZDP7plsG/yEfERGz9EgF6
U2V//zGJBN/vjPPgBLyxDRgstIE35vbLXA1LtAFQodcnGbsou7q0/+iFFSWITOaqZeYEB4WDRRuR
fHtR91QlVibechaIjo+LbTQ25qwIM4kMffLbsG7YvCYM2A8u9q5ya0kCt323ktF09pJKO9jxuqws
pma79DTLre4GZaMtO6Mt4vcF4dSdpueMj8zwM9Glx8VLYHigwrmykzTboTexH4nv9HybnJfDYs5i
KzFSPi1EFoFO0Tf8Z4Gesw8LR+c6a0NzryIg31GrPzYmDsM4l9mTPvOdgrozT0tWDcUG4FGH6x/X
3QnVn4PctJstnN4pSsADtmv2YCYmE+tr34RNUIX4xoBiLo2GHKTK3lVZgZtUblW8lnbcv+n2nDPz
aNMREbU3rPWxbobWvetiwjpgJxxuOzHfo/FyBTsP4TAqKZiThaPfzG7MQN+IkiEolKsTxkh9/GLD
6GdllyzVa5RVAsXfmFDlGG5BwlEF+buFxII0P0Mzrx2sSUYkITkVG0VjIXMyjdIo/xmyFHpvNFrV
fUqvsMcq3n6ly+jZCpbjg1QLeIgwlFVBzHIIBsI2CjgKA7YRBnWjKue72GpFeWA+PezbZX5hCWK2
W1vvZHOYJ230bkcWECm8ztLc2zEI2qONWCneT5dIubQnXS6/BM2JS+gcGPTwbv4lio6t0K2OB/48
XZLqLqF1JXINB/XHjJ2+vgTbyUvI3cBtWd5Na/ZdFJKCN18C8RxSc+JP8SUoL72E5umXAL2Q6Qwi
sUuw3vBLyN4lcI/jhfC9Yc3hyy+RfFPUzc98uRLkxaAI7cNKUdunaWAN5ZSz1V61melOxyZCfoLK
oAmnY8p+GK2zUessloqsTremU7uqPXPHOz9LWK5BTAYQNMMIS64zDcsRUppxrBqMfwiDoq+N3Rfo
pHTEpnISD4rAFQ6SyDxb+tAf4j6ZMZuXVqDQ478lbtpuqU6jAyN47k3SHjY4X7tgFZ9kwSIM/bVq
J5qKfKlvBmxUB4aL1qFJdKSETWntnXyKAjKVwwc5TDEX3RuZ7SdywKmkPC3eonwple94ZnK74m3T
PWTAQd0ykNG2Rh01Otz4Igk3pUL2vQLHpeMPBFjrDOdcOo6VFrJtZ0IJwbJm06mX5rdmKmfurWS2
7gmPJhp1kuork2WcHJKZeCJBmESII3wc2Nq2InINskrbHBthUoYnzLyafoyuVIUWS9lA5cfYaPZW
N+tb4QgRbscp628h+8SHdmbzjyBGnonzbDyUCY7QAjNF8egTI0V4bWWvPP1I6x+9XoP/v/T9VwZH
hIiYg/7/2Tuz5baRNEq/yrwAOrADeUuQBElJ1GZtvkHItgwk9i2xPf18YHVV2+6lum5n+qIjqqts
UQRBZOZ/zvkOFs317R2axvpqF5W5B3WZ7zmpaKB2de+OLhERzr20ruGQ3YuOJjhTCpwfBAQOFTi8
DnP9pD1Elr+cKRTxbkmEa0EBT+oARmNgwlfrAttk7n9Si8IVyD1xzIEFpxv4RuMQiLlsTmWpzIcO
xEzYVLQ8UQzg3pSRTB9NH2zi4pnZbug7YmhgTW5VZ9+UoqYeTIhrw6Scskaf3KcZ/hYbyNBSY1FS
Yz5t3dmsrvl8TaYZ7bgHjjHgyHLEZso42S1DbeM1E/ND4jXfC26haFv7S05NkS9pUB1adWY4Wz3a
2pRv/bZ3XqeFU31qZFE4jNGb0VXGkdJMY2eNo3NYCoCe2ZRgnWtsK3SWlOxK3/chVHwbFubiciit
uz3lZ+mO0bkfLH0W7ZbcoQEPj01YRsNbY0TspjRalRPFdJ1DZYnPbxBfGx6zYWYXAdPG7ikFJHI0
DGLBGIQ4BPY0qphEJ0oSyGIMrUKJZ9kOagoK2sOuTcSAwMREW+510RUnaj3NkWetbT52cFPEWrqK
cGTZUw6oyC7Ha87F9dkbGxIkLoWh9ZUWl84DBp5my/EFGn7P7Cs7AX5kPITNbpvR8Nwsnf9CP1S0
c9PZvgWDzLfAILC4ZlgmjLG1dmqaqDqAaC0IH2EoM0Ryi9aPWmbr3QPjdBvgezUAeCn2lqib3ZBy
FSq3/xonsdwy0squ5ljnecshPxyRyHaXp45rcRzb6pOBk8ZqEDyANiWvrJP6Bs4Y0XoYLSe/G3o9
6H3c4LaWGUcy3MUhilMR9KUlIN8Y3l2mR9ipMVKC+ZlMF5gG3Wd7BOr0kCaOe+NGgGOJ05AVAoy1
b8r2Dv1gAGfspI9DGaEioBe412biD9djafjlhgcPTCiYVeVNN0TdDn9As8udbFjDL94dPvUulGX9
mhp5c7aNtL5pcy/vrgZsaTuai08af/jO9XAsbjyVtGUw0e+F/F8ygwpEiqAQzGQS8wdOzdNHrcf2
fRNptKVZFl42Q+fVqzhlHXWTzH/PMulRsDpx4rZgGqlNwhwPeHeB8rQpYqJUI47lNpiqTjxPEEYA
v+UmlMHW6AJOQrB8YumECdDfm5xN4oOeWj0Zp0y796G13eG+mW/NAXtVoXTm0WmLiaxxRDpujaJz
r7xKmlPQ1OXyMCOK3XJe64gAtV5P8zK+Qbpxy+zaxRi8L5hKQbzJIqr/VLYeyiOHeRUTP2xQ1aD2
GrrQfpkEPSZpqmrra0EIriixwNlQiuouZyXEx8dPhpei+RAgvDQ2bpMoo8raoDtw2cmk6h8nQ7XQ
TkGv4XZykbyQfI4zo0pFoC8rP9KeHcnOxeZvhgkhDeIKFplbmDidJDoPMo5nXpXm12y5/eUwJhat
8xE13hhALNF3zC5bCzOakb6QGmnuELIE9uBSzBXXgopqIgeV8MCWWhi4QdHGpH7iq8pRWAKlSuNb
2uwI3kY2D4S7ZZZ44qceeuU+NjCQWiQtPv43Uviv8uys2hwY/r1TKXgv6o+vCZfztx+3FtX+9nd+
NyqJv1E+hB4KRQUV26ZW9ncBQDAbYCRAS4EjXBc6C//p94kCOXfDYzS4Whtcy/Z+MCphheAwCsXF
Eg5RcvGX/A6/no5IKom1ANQGAcNm21v/+w9H3LYCw88WsTmAgjomjLp7ymwwXd5aXnH44cL8i/nB
P78U2Sh67QVHVn5155eXUhihOT7a1YFn1xvr0HsfFZ8sb3riwrh/duz75dDn0u2AicRcpRVGNpQ5
/PS2uiF2wLLb2SHSK7VxeE7eSLnMhywpjN9cfP/1SOLyUhgLTFArxjrk+fmlMlk0Xm8Y2QFe0ycu
9GfKtW/HLDn+56vHp//re1or4wBPuowkVorOL8Mf0rqVO4+NFcaCwP2MMTGTzoyJVctz2okSAF2U
IJo+5NMH3uvqabJ/czhBdFr9TvPqfeoTtMAddCksUSNgAp1czWqV8mM3xzdVrh6qaXVTQc6zn0ln
9W2ASG2udljm3M1Ye+HIQTFIaP0Ne0G3DAd+rMOVWU6PYhii9jgDtT2njkkbT6zh9E4jKDjagk8L
HE1/isGHbNtemuK6xTV/knPyBZt2eWXOXhlaqEmIDNAQl8AkoopB2e0GKNt+u5bHFFmQgTkbezoh
riABoJoi3QLuxFH9APZWVoTYI/otsiXT35hCSBVMkzvczrMHJQZKnLrmTKVuaVFdiEeY5qvyYzaL
NW4SZOP20QCmvpkzJJqeWvtH0/UrPZRz2j/MWj4ejGq8iXofnMjkVexOh87B3TK0KXtIV04VTU9a
HV+TjcrnoO5G5r3SWGpw+tmoWICRl5O7xU3UJ3Iu+hX3pzx705S/wBPS9x3NqqEHYe9WDXJ+7psm
v3Vo87qq2DNlW4bf5tnx6S5nDW99iAoAvw0KK98w0fYBNlaEXzWYIyJ+ZSsjHOjXlBRc2fl9gya9
o63Kr4J6av0j1LmIAUI9LMHQ0lp01BiV0Dumle0TrADrCRCiI8G0qQ4+t0G/OwNtsUiAwrrko6wt
5xwbDZ3QwqPXx2vT8nnCykctVBJ5HvenvnSBO3sVTmJ70Lz5tkz98TX1SC4cXJSFdsNVFS1zItOe
+i+JUwm5Wyj/vMuYZ95oUxXz4ZNowGDoM0ppmEqRvsmjvapNELOw05mv2T19vno/7BiBGGzrUdmm
VK/uc4zvp0q6tX9Epa9K5JpaRvQqdMhYG6eS8tww2tkZWWZdm4UNom4qO+1K4bm+ZYPbXlmu/eDZ
fX3qlVUilmnTTVFqctfNTXI1apkwTrPW2z0iSNZ39S6WdaJ/t8qx0H7rCPq3D5nLYPMHPymZJIMx
JIuIbvBIYyD581Nmjrsh4bKKkL3Y9D7lbv0SzSlpIvRQ8DuePx/0Rc+OOlOoW5rTujmcR3v4PNZa
8VU5U7qnZzx/yfSy5yhmNddTIyDETg2f6EZM8aSfQZ7EH3zrGXP29jzv/R6jZlDx6OjCBjtrOLYG
JIP/bSz+q42F56xr7X/YWEA5LH5SKn77G38IFRbCAoucjaTPU8zgh/0hVNh/w2vgcvg3LRIdq3ng
79sK2g1twRZE4KE0+CfjH0IF/ByoC2KdKFsMli3/LxUfrovej7crqztbGn69f72tmJnhAZtzjaPP
HNNM4d7E5O8Ic5ZG/CfrL/62X1+Mqe5KCyL+QN0rX46fvxtNPc6Fr/TxSP5Op1+jeclLT36K4a6h
tUeuvAE0lUJFG4x9rKenGhLGoTJbe2v4aglk5iVMi7y1S25iutLWCYI7k9oRWFWgqIHYCkXVgAn0
1GlFuvVlqe9YhAmtxpy5GUeyXnhKhsofPvpEPJlW9t5JckmU8UliZjikfbMEs1GrV9rA6dArknpb
kVjNUqA0Ythqs341QhmAnKE9pZP1Wk/T1aSNTTBG4timxJlixyEO3L218fRNb/IbznXXhpc5mzwm
ykIUr9uwQ9E/JtKSu7HjyNbA80BljOV5KnN7O5dk8BIihwdJ0Xo4+WpdsUYV4lcTwUhm7Aydz6Gy
eRYB3SnJPl9zF5ob0VAhe9pd9FHH79lP+DmqQg9gCDFQIlihRP9OYoJztrAYZ8H8XQMdziXcwYWc
MF8Vls55FPloa1Te8CHWTAh/akyDmtKiAZPUGhhhnkl4BO6IxiegL2GRR/PO6sqvTRwpFO7V9enG
0S3PY2tXCFyYOfYQZkLQVumAFUtI7jgGyjI8WeTFsaMZ1T4m1BTEJQ2SLlbvHWv8BJ2ZtpK0ts9d
XzDN89az4AJeDGvbPX0o92XTNaE3Wc+0IPIMLN1PrudloV7M1d7D7rslUEfRepkeMeVnR7VGbLIC
CGdRVK9mVdFEtVjPpM4gv9j+E06xB61afCgWbYpCBw/egtN+lyjlQg8pr70mk0FNwyFoNrgajDd3
zPzUJndAhlcxk4fG5YQ42/YtDPdD3ZXt0bNyf1O3doq9oPiGoZZ+o768Ew0Ulnzq3qYh5h5ISMjm
eJTdNXzEdSq2nUZ2x4IkrWfuOdFnGYwFxHqH7uvApaloX0vvbDLt2aOn9Pu5nE1WCHSE3mJeIrDM
b2hUkRtQUi2TaYa6U07TJ7yWAta94W3KZJZ3pmlSdF7b3nJSNsFCfCF5qVG33VGTbuT7Vgxkoe3X
Ymg/dbk8OSIHCZA3p0KkXI7ykGnFTCAzDXMQRfNQnRnVbvARvehWzEat+44q9lRmJsMzg8GMeKoL
0e28nt7v0dHlJ1q2pn0VD1eMDqqtlxVfrbIZQ08Z8MuBC+1RERrszs1V4uJOpab0Wi2kzTIJeCdr
+xPBp5mwc//kOv5t1LL5Tey2f7ALob3ObCHY+tVbDgb3wiRY4ZkG/V+LDW0kpj++ZLvCFI3fmH+3
JQMsA1pYAH1bmBoaWT81ajb2HU2S32dsOyvFinQKJIa2GQ+x45un2QYssO1oQ6IKpnvM/Rp1Leo+
KqcwXsTsxPy5qp0zoEF4XXw9hTDk2rWMw9g+LFB0/vpC/f9YoGF15f1HHsin9+Ide/cvHYR//2u/
+/u8vxl0eDgY+HDP+RzPfliIdZoIEf6FbpMlQDr/YyEmz0CZuMlyhTS5slo5oP49iIRjwNT5UYLF
jOHAmoL4C0GkX0Vihnr8CjZ1xhyHPXTzn9dGZGjdbXokOlogmqCwioq46pqxtjWe71WX3JXKyT61
WRztG8km+oc9y7848xu/HlrX13d1dhQrAGX1Lfz8+iIusPu4ajrCvDk4Ez0MnO+iM8/ZJ6+wv2Rj
eU/vXb9bRMQGnmT7nwwC1p//40aE12eDZF4SXwzhfp1vDAsyXWYQlUW3Ouuq6AM/vi1SRohmKs6W
Rrhe1NafbEnWzdc/vSoFkOS/mHaA+Fv/+w9TFU86YDK1eDrOWUJd7DgbRxYUtGSLyqC6XeeAhvcR
8wcGzVo2JHjJfVZxTS+W8WFKXFpavXxLE80MWSKnP7sm+q+fClhF7gmHkRTquIn/8effD1KmqU1M
3Y9ebrtBa/cZ5GtOzVu/W0onsKgfoZO3qGYAqL47HQYf5uGe9SlbOPaaqJ/uYuY9hWXGWO77Smr2
nr76jkwCeZj5dbRbs3uKjdqp75qh0Mjw6p5khFAN/pVZC1ghlmP2zhtskDb74MtlgLptqgZYTGS1
s6mAAE+qrIHuJ6Le2kLTv1R0sjxxdNTubFIO8pSofHztTTN/Hod5Wtuq6yUohph6S7eoaUFwNMTs
tl2MQ1PWyg66bkIxbKntZO3ETA3Tgk2pK20IilSaUH7mgAzZyUYiZXR++81RnvVc2hlCW82aEkBp
Gc2t59YUssihPVjzwtaKAlpj6rJ5w/40ZAc1fK6zAryWypy9lZtQaldjBR78wT4DELC8zRJb3Usj
pvx2GEi35b2TfAfwYMidgzsvpAbOlhunH9OHXDHm1lS5HO2x4zzadWe3aa2t20F46S1lnnRCSGX1
bPtVfxhLazq3HVg/Urh74jFL4GLk7VjZD7EX7dmcrDLAIIJu8uTdqAwXkYuSEDJwXDbm1smRkEy7
V44Ujy7BxSOgnmnaqEJ1457Uvr7Fhas/FZ3TvVl5Ij4bJI5DG+AX/SF9U5+kyP18o+Z2eEgXz7hr
clZoPVlVVk3exqNzshWtgZGmFoY5hoalrmN99Jv5fWy9t4rogYS53+xpC7rx6SSYA2c28xCj8bIx
+zr6YuhVewKFPl8zj482hvBh+VLBAe/ZDgZnpPfD0EdGQ1Vz0kxqAXOzbzAkVOKNosFdTkLfAy76
jcMRfh291YMGsvQOMT/7SGbaMBEm76KChNWoEgZesXtk0m+FTUsbNK5RL4hnV+z03oPaSbM3KY9e
biEWmLtWLPR0W6pRB6L31RZsDoj+AqBIFolVI49b50lBiPvABdzerM2PDzL1lopbszG/tiV50dpT
9gkduQuBoHbfG9+VQAUF1TU9lMWAKUV+5fEZvFZuk30rh3r4hLvF/uI2eUHLHAGiApK+PX3TVjSF
2dlkMyIAMleUpFmvEGsSBM8cyR11BQtqbxC3GgZVfTJwTfcb22tf80ZpD/rsmi9qUhnh6HTgDSWa
JEKtRG1gavYwFx0SyEv52WQOuRzmxRzsDQWFEIFb+5oqJ2hmY2tdLfRx3LmV7u99YKXXA6dTYBPt
nPIdok48BMVfBcOcjjfKwEfJXdKdDO4+zyRDQvXSR7dIVMeyyMO5bef9YLk3Tknnp6AycFN1fcMG
kZMZY9OIVErVhrQu5Weg0Z9pCrgTbFKDLMWphdPiSRu7Fx2W26GjBka6xQGKEfzFyDI5CdUEv6wW
csCo8aiu4lndNLb/rfRjEzA+5Q+jkU5HlakHe5ju4ALdJhlmorwe6p3q85JdeZYenbIpttLJu2Hj
jP4N5uV7LYmu8d8jp3c9ZKM4cTG5uNY+ARR+33FUOria9yx7+3VJaExw3Ejt66i1T4NnteGipzcz
zzAvVoCt3Qz0EzQ93S0PbqeFbeyFcnLJJi23kaKAyBqlwZjQgdYSpw92j0YPfCo+5osyOdHScN+6
BhehgdPcfmHW/OQkLt276cWAlXOWatr3cdG/p6hlXUmax+/M16KQz1MPSSbm/tsZFnqko0f3brb4
O8uFg2nqy20FJHQX93hqpoyaKDsBwSX0pjlyjIvXS3RdMz0+CtL971YxNtvc87HFA4+40lvNumk8
Td1JL7boEW86wo5Wi/uWkzIVW7xjSbFTPAxkfjmYg/l0nGibtLl9XQ/mJGks1OtDHNvD0dcodvK4
DRksZulnRrPOdsYEFqCOtW/UalrbyG+ysKpcc6cwLQX4HetvLtJvOOAj9AIT2wxWCNc8yqHugpiW
ubAB87CzMEHzvI7G/eoGlMn4bEakkPiHfr+6k28shvJBqQg/1Jb5eXThfNrZCr+ceKYRKfrQJ57o
0RhbR0mDWOAOrmJF6dvTUAoPvc9dACey1dd7zaW7yVvGTZO4T1pRO1+iuM7xHlE/1MeD3HZotEcV
OfU9EHZ8VtDrjtimuIsX87MA+2pMKr6uGWAGyeJFwcii3kmPehQ3LXlsgTUYbKc4avSA7qmKs6/a
Rn91SYQyU4eH8lYSzbp2aVnj6M/pmjl6Ge1zoGo7Wje1g08B79mWvXaPaz3acvdBJFq6iU6MaPpw
NDU80d8SXxde3a1rcrFhTVR7Q1uGk6jVB/YJ65oMZAa1iPvCKZcrPaIQFOMZ9TJxB74sXuIdNyNA
qwo+ViP6mmG66GHqm/WBTTQNqQIM+WZtyDzrLpV58Em4AmB1hr2J5Ep2bobUCzbLP1B5BlC9Mi0i
knOG2a5v47Xcq0h3SRI5z5lhzs6e/2uldFDr1lamhAe2divi9DyMM55yN/b0B5o3mTnouEjOluoM
oPtsnrvFKAKk62RbOj4eE7+u41OZ196Z3QzKhUqbBowvrZiP0mqykzNWe1pnzVd87DKEq/sSaRHt
nj3K2IOZ2Nb9IjSDTk4pn42C/EFcedd6206goLX+pVyEf8OalqpNijXlNMX9+ALVIKILUKvC3mkh
XSa15z8Q/JoOY52Y9yWcmzsCRQXR0LSatnM8mC9NLtRDDWhhj5DGhV0mHaEI3OtQNvdq8rdSq5kO
WfX3kaV93y9DdupwdbzSwJAhHDSUw1WyeovM8lvbwmim97RjpMwxe6tItW7Z/c4PsQtb8LmBCCRO
xSW+OVQkOcdLqBN7EgFPAGK4sCLaZR8k4Djzg+4R7VO2BkPrOdE6SoArvwqF5cwfvp+zhq5JUlIJ
GktO5L3ma9B0JHHKIUTstdbqNziheXJjnEnYyob49LmFZ7iwEiMXqCWChGmGHaUiBPgpglS6adfQ
q2Zd4q/9zHfCGa4yvb0W3PnsuWQ3BpTyFHtb5yuROLP/Fjv4pIhqLuKhuORtu0v2dlljuHVjPChP
qvo4G8q+S9a4bnJJ7s7xbF7HNfEgY/aFF/aXlC+HoR4j8yX9W49qcFZAEOXBnJrak+bTFRZR7IKh
UR+D1OEWJB1TY0GhQ2uZDkts0yxrM84vShxqvl+xOa3z9Asnw2in1YOmbnN0GW9nkSTEzvNbornr
hXMoE9fYg/GjhjLwoao5j+4lDg3oZmaxz9134j49LWWEDkE99hRMk6Oupjg7uySBm0OyZq37NXVd
TdYp4r7ZJWsiuyWaLYhoxwnqmlhT2yPxW1I4+dFYE921IH8EeOaEmjIevUJ9KzPHBR/IQZCTFTCd
Jf9EZX13IJ5GYHxZs+OFkWbnNGPegnfKvSMQbhyMcuwPdFHye4nFiPRwvgTSk0s4Xa05dSh4RNbp
VtdvZsOD2rUYmUl9B/npDQyb5RPmc18EsCdIx86EQHayFFOzWUjyb0t/wP1MpTFub59YtkGUHk4H
YOI1XW8UuEsp6LjE7lvf6/pQXuL4ToLYZiHDaUCq47MFRgeLTqxMFxyzX0ybUq7hfrKl/W18ifw3
l/h/t5IACHABBagiIeZvpMqBBeS26GisnOjZOLRFF33zsQMOG+7cznycnAzkgHfBD0Q9EMdNd8ES
EK+X9bm/4AoIo2FDI10rBUJ/qj7rqss/V2OtuEN0fIrB3BaD9zr1/vRtyUyhdgZe42Rn+tpqkcn0
+nNUVOVXXcjCAoqTDPPRaCyyyKUPg+yldCKWXAxew+BtYflqVFbpWcPupYmM4SBbtxb70RgZqsJf
7Kj2tTvXu+Lc31EkP6YsfJJ6PwsWZT15r4Wfy55aXvzpWzsfbZ9xWocfxrFZCgIqJR3oKHE9+XiZ
dKUFa9B76y8GAjfbdq/tP3MvWDiarXhbF0yQq4H9D3b2jeZAIkpb36IDhSEtKh52LEIem6ZC/uMs
A6vMi5fikWtD26KpYcOarXQvO6KKHpn5LyqB0+AWdMqAiBqfZTYXaAe+ta+hT529Yu2m6sWMJ9FJ
Qr3kSJsrpZ0mgRvZlI3PQ2HAiU4Dc8ZX87mgVizwciMLsZ1GOwm7NBDkydgIzNPdksXqNu1lcVxG
dwgH3x+fIJbX93YxDt/5iJM1E5b6GOcK75i26fQO/opvG7bgHColN1dYgv47t37PaWgsl+UeWTl+
tvxqEIeix3b+1+eF/1+GkIQjGEL9e2GPCOR7Gf/Uf/HbX/lD2VttQSRtcHhgDfoZkMKwEcSwR5qB
zdyP9Rem+zfGidgifwcT/0PZY6DIDIxxu8PD8cJK+isDReYwvwy3HKhKjDI8YZlkofRVXvxxuMV4
BCRFZqanuBg7CZEVeyJIfNbUx8kXPif2tNNFysSC3XgQT4UwmOYoS+yHctCzxzkxGExIP8ua10Lo
ECD7PEK1iWwJXrDO3Wmk2jePvkwgS4+c3+IvdQqqEU+4RkehSRHAm2yTOOZLrtHLWFkJmOKqbogn
DilWfR4kzmgfyyoq8wcC9PTZRT7PZ1vz8TSKNOvfqGduq11ngDBa69Cg+9kTO5022tr4pkPfarzX
dJbPsajSh2XszXc8Mr5OzgXL77rDfKSovbkemS3c9vNYOCAoy6zezlqCgkg5SHUyEke5FZv3ocqe
JlsTL0kSi7taq5mYaJlbORsj16eQ5UKGTgHUZVvbbFavQFrk04NORUZCnWBkx49ONYERgaq8mdKq
LR5Q5CXdcOwefd54xfaYeKt9Zl/deSgsa6kczwEK5tAKaGy+1M51aa69shWjjC5ae+m6S0UdDexQ
9fALPk9cgvdCrWV2qUmvXcOQ7YnfIL6aDX41012+wGoCjtivjXh0GiFyuPTkxQxtdwh5kDsuNXrW
2qjnprpxM3C0P5M3pnCPD3w5jeRE3+Tax8eguQvHmo4+LuX37lLbVzk+FX6Tj4yrY4M8QdildA5T
OvTSZmYmmUf1biiXOqSXD9Tk2g/YtzrZmLH5Ciz6Jb2UCCq+UQdnbRZ0f2sZLCgcxDchv+WmTmzU
niMuNgpgrek6yIiCctkaw2mVcDTQiWec4GTDnZHYOXoAeeBWlbPTNcf/mqrM/Ga0CIx7f5ww6uYy
bGlMjEeqE8dLi+KIi+4RByvdihWVuXMw5H1aX+V6d9uRsvF3fkM27oYgUv06x5rPg3zAzJSs9Y2U
UK1Vjv1kditGNspUiGGvGo95z3HtZbb6ukJBZti+BXw2jV99qpWuDNparFsDBO+0J/5jMa+BSULZ
BnQV5641LI0Islt6lE/M3psPlLcBAeu03xLsLNtWpxR4X6RQnfeFo8cUJ+UMp1sSDcuuswafO468
bLmpSAPZm2ohRotFLKUXtTAmTE5Fw0imtsAps3hCQfYbsxsHhPSxuubr15t3hEDKhC0bUABulqqq
apzgszXduEXEgVq3zPyFc2zk7LpoirqgK0oGSb4542HPSyu9TbCk3cDxWrblOCUfsWeKXUXl1SuR
oZy2qcqmQK1pEm/ftURAMPnMYHDVasTSjKSEfaE09NgUK1YSQjvnCbJEMZ4nIiD2VTlT/7LXIeYc
M9OHRNJUs10HstVieVw6NaPguVDIb5FxMb+MOkTJoNYS+c5syJzfENYH2hzcvK8+146u7Jfcjrt9
uUzLO+8VxrGb0flQcpYLCWTNKUCARIlb+5Ibsi4ZIos5NlNRFcaXhJFaw0b9b8EjDmtrm+slkYRf
h3SSd0kqNWtoiZsPgpFrtF/lGmlSa7gpvuScaC1jl2Fd8k/+JQtlrrGo9JKQytawVHnJTSVqznBM
XPJUWrpmq+Y1ZmVfElcao89X058MyMNNRCar6QacDEmXjhRAF9siBolVL7Nvb3VHv4/WaJd7SXll
l8RXdUl/YQsjCUYQi1RYsQbExCUrNqyxsd5z6Dqzl1rbVjwrC/Rfp8EWPpA2qy7Js+ySQhOXRFp6
SaexwJBcc9bM2gD5gZrcNcqWZdVAqJx4W70G3eJifqwIRAR6bCGhmPBYhdtvidJt6dJloN6uO+XS
+jSvITpGECN3KFEmRqrHybPrB2H4RMMtonelVfpBXZjHnFRetMbz4HW3d/oa2SvW8J6mu+R1iPMx
D0Bqp9pvz4RRgxO05v7gyVpxUC4puCBgn41/0InhiHfZlVWXQipNGvHapPVofC5NV/o3bi8oGg7E
yPNg52ftrPbpjNf/PKk5P8O5w1fAHDFX3yjhqbLH/+3a/is7FtAWm43Mv9+23StZ9u/l+/95qH7a
u/39L/7u9nb/5q0BbVzVNh6qS5nm321Z/moEhzuJtubji0KW/YcaDJZSR4fT2U0hyCFX/qEGG7i9
1x/F/9h0cdv9lb3br2rsOvkQlicomoAqgwvsFzWYeqSq80Q54dst6rCHHXHNUl2datcASDeD2t4m
XSERSZMmAafWIVp41tjf/HDl/oUqvBqyfhBlHRLxXBoXwBVnFHGhcP64gxyzklhSlxlhRQ/kl9Sv
Jm9DvWdx3aS2eY7YGD4sCzyKv/yqvHMEWXfN6JvmL3lpJMnCnz1nCd2xhfZgLB3YPHuQcuvPdrIq
scZZ4K4aNv/5dS8x8Z/fLptohpGGwQqiAyX9ecMcY16KvKmaQk1hIN/S3ObceoRfqHf3n+UMonKb
lSYI5DYiTqOVehudmihBnmCUiGXGo4MoGPu8Cno6lB4iz2jswKIHh+GAo7Gom84WivnyRCpz/C6q
WfH46Hr/Uwqgj4xOXEFdx/OM7jI1/frcqK8WzY/eskX8ifL9i9zOJ+txOoBqRKYAv8OlAfYH4RtY
ouTDd8YQmeCmSMW8N+i0sqB9Qr9bGFW/4U2Ob1oZkaj448v4L24p2/nnm0oAMOIW93hhYgZrNcoP
Lx157K+8uBnCnIAToL8dO/w9U72rqjU+EyKSO6/wqQcyJROA5Wg2+YGmiquUMdSuiI/JEAcaTP8N
ucCPJe9uswi5L7U/Eco6q9W1RFTcONSmGbp0LxVyOWV8b7eVTe2Hkzxmg7VByqMXaHgv/PGcGv6h
zEuQYnzMcblDddlS6Pw61vHRqcuXtFY3Pc7OQ98kx0gyuTfqkhyRfeUnbNRdBWgSbuokuClr/Y0m
8BvR0HKq9XQgpP0ut3q4L/SfGJJtpFNYGBtGM6CbLZwNkENlkhsUPalbQ+YTegFNtRwnDLMJZEJB
V+EdVOrcwSP7lthYiQZNh+ZqZrQepJV1PYz+EDqwJU10vR0CICC1/I0CKtrX4gW/9oqk6T0Rxtqd
2Wf0xHuKRwVb5L3ZtPED8czX0na25AM86ObNzmucIRg1MNW2KLcq7+8Kh4g9PO6XpfVfs6j/kCWS
K96pzpDpxkpiei/czzX0d/iZu7HCordIQQu40X9m96Jvozxvl1DLI/cI4Nv9YNvLbHGABSh3bREn
Z2A2+slQPq412smad3/kt0FCsuQ+N7z8e8EmDRMfKKuTakmVbr1ondAY0IN4i57N0cPtZUQzcL4a
1uYujo5lVyZQ0q0MRlDjzPd2XfrPXiWmgsHpYn31aB98M6H/L1uZRfpwrZKskNSjxM1XsFrNPsPq
90FvpPHWO8K8H9Oqd8lSlFgRalXPoQFG8pM/kRTfZJLX4is36OjDEVnbNVXP2Hlga9tg5tyV7XqS
zhhHjZslg5SpqQrkUFXX2bZzXejAalj2dj7N0LY4pPRE8U+lXrbPIxuPR3pANPHhdp55Rd2Dzne2
kiXmUAEtj0rmpoWxPhePtqvqLOxAkmiIWsZwBT4pHe+M0UOF9WvbqbaF1Uoj8BGnE7Qcd/boaIgK
lLg4HYLJL+v5yiYdNQSgMPv8Phn84jqazPmQplO+H0x3oLOW51KYDj6n/zn35YMWdRB4sA0xd0QZ
0fd4S4Ha8zC1bmo96862TYxEUuSl6KxIyB7H7G+xmjaqnpDsBgpy/KZHwOnzriPYKfBOupHP4JO+
n3RymifRu4LuF11vor2XGdkrtsJOBfL/sncm2XFjaZbeSpycQwU8AA/AIGsA641m7FtNcEiRQt93
D9hTraI2Vh/ocg+XMjOivIaVMZEfdxdJoxmA9zf3fpc5xdauXJxDuSKgcVu1YfLCycp4MMuAzBfW
5LyL1oxODY9xAmUiAp5Z+S4ywERTe9WV1gGa4VgCm6Kt8UcydVF0wJXd9DgMvVWuGrlWoWauUNlE
jITjYjuD+GAdFgXbOcRPLKze3EQaohycNNwaM6iRAkTXlEk/yaAr61FSbrIyV8D/E2tmvwGsfo2q
JJfkQmTZPSCCwJdOEuwDj7SHVo3eZsrGdG+79dvkyGxXuEnGXUVjY6l0Og2QD2mFYxk8U+L4rEVY
P0OGYEqrxatE1i8x9KbbbG7zbaY1xuUSdo89yBv1CyLoMmfHJihQS2CEZu0QR+vgRAIFeSyyHoyJ
4Bi/9SovvETy5ZqXQidVrbVMnjxmU0HxnD0jwqFTtCMPcGSq1/xw947Bb5mtlzhqv9My8JRZb8Mi
G6m17iVH7srLo+kBgY98lExKauYFY3uDA2u6TBsjtv2ksTuxws0gebbyyXiByXImwZq0jqx8KNA7
EWrtOjSapIR08qbHYXuniSb8Ku0c775ZkK20UhWBfpNr2AODG1P/Kq3ww/LqAgJKgDQ1IgKZ+Lmo
bPf8Yvk27tm7GWYgNjM0kKuEZM1z0XUQTyn3L6StAmBlptpjTekfKqL4OGHyeDyXKGAyeJDD9C1V
wrouQxrGtamGeZ8YPCuMqW9whBq9vJF6KoK1SYicDYGtNkhTpvFjhuCMbPO1OoAdEFZBRiK4kXWG
jweHxbmETO6snFDPHkLbCo+JzgFhalNztDqVEVZratcImJz12AQhVmZv0dVCPp6f0wRBu9+5evDq
EDN26saqup5Y5b9ZCE8ul5TItdE346aI6uSIKnwgVbQyz6JUxhnnF+93mpeHSFVi3/U6cuipZa1Q
8ngNfRcFzkPJB8pgqZJMEa0yaJ8Cc0AeU5ElWawcL6xanm5SXGBzDsCvlurNLlIin1dEccFQN7qq
BahOuDv2ngf0JYzSjjitI4YaZjBFgNij3wxyuYtjALKJgWAnivuvNodjUml7JZfwgK4H9Wvsom5k
UCnsYq8nPF3HkR0M7xg9Z9+zzfZaxihNnuyNCqCOL9CREd2xYVdYb4kcfIwkN31qIOMqqhrKKOqW
bDwyVC02c2TDMGiiTehiCc/zXWC48mCX82lIVebXqKi1KiUHG2ChpUghHJzLyGJLlOsi2Uxi6Fag
aIjwtBPSOoglmxT+6Ub7NmMk5tq2byNwt78Vsv/jJxdS+yk2/VZWUxOzlfvlX//nf8uRPvguk3Lz
j3p0/dq9/vD7Xr7mH//+b/v4/TX7eab/42t+9IWe84XzYcn4M+xPJTC95o++0PO+0A+aFM5S58fQ
HPzuATa+8F91JMW6hb+HdunvXaH3RXJBQDXCves6/POvtIV4kX9uyAgKhMHo0bhKts2wvX7Rq1rg
xBqUbd4eG14A+DxKbgnonCjZrfI6AUnga2H7ULkN9ZurCvcuscPJ2KFtZMJtJ554kU6K9sCIJ+ui
M4aG1XVmRlvLUvmBaTnPdLQfjRy+Wh0qjW2FLFisKWrkm8ZLevNw6d+qGe8j4uQSN3uTq+FRVxhW
N9IYGbzLrB2R31SGBk2T3ogwJbcM8yMaw2KrUX+MuDtk8kp7WyHUzMl5RayWpMe5GOtxNTidzsYa
swTSj7hpuBUnDXtE4zmTtNYkvroeVWnLjp2NWvhGomji+TwTBZNODYi7dPKbCTgUmT6sOz6sbB57
2BS16HfVlJJFPMtc2HtV491eZ4nW3fZtncHvlgOCT2KEvMcS/eyJ3WdF8BJz53Q1a3l9Oxmy/SD1
gJAnvVYwojAWmcyFtaLa9abbJn6QdhVKnbxCBwcY3OWXcb3+AmXS2LE8L6w7IrDsk1vKeI9QMF9b
NT4AXzDwxGvSEvKENxOcysZOI/Rd0lPxa+DkHDJQFPp8S6Bk9SKqsOBXQez23quW+bGghZxX1Yzx
ZzMHqLwyODRkHKf7PuwSG61sAOllVmPwbmN4fNXmqJvWWK6T8nKe5to7j7wld7Il0Wg9R4727JZx
cg1oCaLo/EnpzBZgZ0Uc0XUn4jsHoGcB2BMYago51tKQMJAuKUqzWA+MHKXM+j1yWnFQ5qxjrSIt
OATPsddKm1PUEPlRpfYNlaF7Y6hAR8tY6mpbQCZ1Q04I2WdqT6+jDs5CMYU4hnsI6fNNDOu07CYK
LZbfMVKnyP0YRR6t2iYvziNMVS6Lds8ix9tFABe2YPGNrZ7NbHAEW+V96/Gh+rOc9MveyziFk3ry
1oBCnEezyMPXRMCGVeEsDlysUFbtrH7THESj3gKZDY3mQzDhf3QK9yWxF3ZKCvWoml7GVhqPiIcM
Y0+8X7xq5xpDJqMahvBKs5tzBzK3R5yU+Nxi6UNCrmcOsyMK900kkqtiIfIO0Fr12xT0r/HuGEFR
bQUBBcQvdRTxdMKZWaIOmrlUO6Vz7BDBufBfA6m0h6geoQqyzgq1FQNUvG6magTtChGoFEH1XJ6b
tCjJ9prc4Jx2TfKmx5IkslzT8lviA7K9OyDDZToeXLI5yW8il4SdJu3by87MERlxV6JY5j1j5Z56
re6zHrHvm9bpPCDfwfy1npOWKGGI6cHagWj9gjqLmOUUW/A3QObus4WXzjsLJ5lfEnjiLeFxidwn
TE85GEcCUDdYMFyOWAcyjq1IDabYCBH3mWSVeFN/GaAAPMzdVO4Jb8z2pNY74Otlh1lctnlwnbsD
15LHKkWuP8+If52n0/1UcSq+vudxsYZH38Tfuj8DMthFm//QeHP5Or028X/2NT/OU7Q4zEUXdgYu
V9f6PDZ/nKeGLnGygtPQyXsyGaj+iaphwuLGc7Ps202Xv/P3E1XoS3ov++yFqO0u06W/YLr59Thl
hkuIyPLtbEfn0OfH/HkUVQV1EceEoR4Hs7MOAyLjUxOK/J94wn+19vBTMP/qAC4cgfdoSVT6809p
OPSGWfeaIymBxTnrnHk9kGW6V2aGsV7H467ZrXUDWFffLnuefwKkEL/M+hhm4+phe+S4yzAX3fbP
P5/DtUpk1dbHuS9tKvvQXkVoA85dxFMXV8w+Rda8pHTQVbG8uJE9GZyMwYwdEcKKLeyUnsKuHs6V
tJKdXRf1SkNgh+1NYYRp2+YZ0ZK3MxPURYBGEZjGxqStIpQxW83ozJEs+B5VamMb6ZZWpVr9qYT7
T0aKzNZ/GlMvvyCXiG5LhBiC8uuXgbGXIKQTU1YdbadpVgTweS+dpe4arYgwD+bFpZpR1PK1Ub9L
ojF+7gxrPEZBJR9GhDwbx9XcfWab5TrTWrFhr29tI+nVK7fH3/dPXuzyYv40ZF5eLNcCf5Cc4+B4
Wq7JP40/UVCZXkEPe7QqIEiBJMa9bSBVGIPxlZTQIwVHv9ZHoViLtnr5AOI9Xet08rf/+IX8an2C
s8lr4U/uP7gy4pcVgzVjCIZTHR+JYkbt5BTmKpZzdhF4Sb3tY9TR//jniSWD6Jff3DVQZoFMJkHb
dpe9yp9/84w4nWaoMYXWsm/v7YTQdd+AUqYjwze1XUjnes8zP1vVbpCU6IeJhdwsdOmnWrNJfmQa
O62JlsEtkczOi7NERDpRfOSInZFkEB/JUnsZkTTIM9FAjjTPqeXgn4i8daRkTU1l8+nrmb6kUi4B
lZ4Rp2+CGfta/4yv7EBdIJon09Jc4i3nJehyIvFSk0Rfhm21dpYwzGqJxRQTMLS+IA/bV0tsZkJ+
prkEafZLpCaCBcI1J2I2ywV6uAFpdsP4BsSdtwRyRp/ZnADHmrVFXidilXYzoM/MV/0S56nAG95E
HRGfixRG3jCZ4wxuwKOALiPWVfnkqIDbhni3JIXq9pCihEOqsra4T1+I8JqOypDhVotDyw8mE+w2
mx7Sw5ZE0mSofWZEB0CAyWOZsDpi6VDy+FM5g6Yi2VpLzKm9BJ5qsbOxG0xNEhP8tASiatEkD6Ir
bYNIyJBxzayP5rdRZxW8ynL+n9k4DPegExGyWuPaKff5Z/hqy97YI7XcIpSV4fhsnKQDlt+fXGqV
y5LyqMJcWFCq6EVpmN+XKQ2PxoQxIkGC8bJC7SYR9+9Ab1itTsuWNf1cuHqfy9fgcxErG5Ai7WpO
9NQ9M4GbjK/e5+o2+W2Pa3wudbV8qGzubmdmBpbkYiNr4675BMWqKM/lakRRj3YlGd34GHoQZbtP
uCxSEAA0QL5Ia1RI62N/Wli0U5Ey7uRBeCGTgJB0JUzrWcervm4sAgyWQPUPAPblznFRgWwcpbUP
RIwGL1FhFRhT1CKJVBYjWMegWj0qxvtkijSWfC7YkA9bMlzYX5tY9Wq3EashdxwbZE27vAyzVWDS
mshWK6cKlmd7OE3DlUhLeCPMdTPkVw6iFFDBUXhwHFYnhzR0AUSS2kDV2Eutv5gxPF6AFG10inHk
SwSrFmtD87wtLa/5NLZN7yPjlr6JPnQzQeW+xhvYrkvHLo4Taop9lG/MMDDu53Iu0WN0mgCaUGZo
YIIoPbuC2wGtxRUBFN+Bz+sUrvASAnsIGes23BDpQKx3I9EW49PZmnrjXc0Id6/g6MrTmA/1Yeza
b1XWUBJ21XhOxm8dAJwNo2EMgp6tHUjukzeTx6ZFr1CdzAxYI7qHNAbCPTV71QvzDjCQvMjG4GR5
QCCFNT5GmZWR0kP4Ox2beTl3WggPcNLPEXkYX3NjNI5tUbg7Dh6al3gGkJziEmVSQFAAo0TSb8da
rGQ7Os8y6aMP9PzZ2gicOsc9lVOzx2jYp1amGAB6Eei/PVb/VZv+09p0IaH96Qj6D7Oeq1f1+u0n
MIv47Ut+H/VQmZrs6fAEOSY16GLt/n3U434h7AUZJptvBJSfR9XvZBbwK7Zp04bZDnsfdph/H/bY
/C+IaR7XAjXrwmj7K7Wp/GVRyiSJ6pSXzD+w/jq/WrJVpIhlBYex783J3I6V3dH+xBXyGE0mb+kw
O6EfofV7meESkjuJQPKOsSyo+Ubl101VNt9kl47YCnPHZLoKvyp2GtPvai87pX1k+DRTFrdeFINs
7MFoNH7VYNZrkjinnNPF2zhl+cmxMDmv2Ykb4d5VurMXsZZ/tDySF5oXwJJw4FaESikNbeeQDpti
CTPYLUXsKskuqUNjU+I5dX1h6NCnpeaxYi3YezvQlJC94Y1zMdPm9uuErOnKLJxh00oVXmZeKa4A
iok7pwhrcpFmWNSiTbTlxgbmj0eIY34juqgOD0HJ4/yEkj/fZZPF5nikcmpf41rVut9MxN6vbC2f
p10/NI6DCks3yRupVHjTGV3zKTzrmdo3HmVJqAU12e1JGV85k5HtatPsdXC8RNXwsMjltM3h3p/x
2E5fRawHA1Nxz7jQXSzznT6Nx8bBwhqo0TjbuduNG2Dj4wrYEyWEXSfDc83aBJNeHyc0wo2qtrnI
jXZr2RV5HabLqGoFdzrdiZJ4sJ2NW8w9zHz35wzUvYP1MA7Kg4n4KY5WuLKLbBtGtSwOvExTbMJo
AurOZWOrnelE8r5j3BOQa9xnb2HVG96FyBJrbad9eegRFe5HpC4bsby709gGt9DrGPDYs8FOZTab
dAe2x11b7TDeWpMsvg2Gyvf2oCc4XaDwHsyhBe2hNWhyOR3tJFoNY+c9JFqA5QtJ1SOGWVaArJjW
TWM38Hdysaogizdk4gAoH5wSnVfIzoITnVggnf3YaDnJWjOC+ErGM8kfxsiYE3iN1NdFK19CW8Of
atatemkI8pZ7c5ZkCSFlwG/QjykTNbuasY4xVnxoMTUEp8CUjbPuOpaad/iu8JqK0R7UPqkrkON8
4pCEw7GGMwMvGlRQ60kFZBqrUpzJM2jv+K5oLRs0rRqzy2riJ/oUGO037Bemz5itc87A7WjqALN6
TFmVHiSXJdJ+fE2ZdmCiy9IOny0GSp39HbvmEYgoNgmEs/i4BkxFYyNq9ILOMQljmED0hbukcV1F
/HNV3M1F4ByMLCsP4N3YxLpZe5ibQt0C9q62vWjMLf7B6gMMr/mY2Di08qozN5pjlizSPMzqVeo8
hmn7wWhSLBNGBQ/GiFLf1kp1TOdM+aVEisxA98HDzoEprB+2vWakR3NMXohzCiHsUSCY5Xw2c4Cq
XS5uySeAtRu0A2zBuNtx7M0vVtteYSZuZogC42bAcUMJWughcbHy7OQFtXlD7UpAjU38Ncpw+qAi
CNqLFHzeQQaNdj+HrnyYYyu9dL1UHKsAV4ToRXUXtrURn0dgdlcMUxvN92Qc4phQ85tgCXPJrp4A
K4nPmpdXJ4+AhZS7Ap1BOq/V1PKbh9blJevRd9td4Wyranl8AV7mRsPg7MdB9sKT1h9rr3oXCu+J
Mgo4TZMbJQe2k/PXhIvzYiJ0EZu6eTRY0YDcY3N9SdLDEsqkddeaprvGJi0x0efWLE9OJ75FVf0+
x1l/dHuW3rNbLRGQxalSXb2dsfNWM/xGBI75KbOCgeH2VFxR/8mTrTJGgag10X31BHM1JdbisFPI
CRo8Jf4kRPhGAClW1KSchh6/kmkm3C4uKb1Rr71UgwqvDdLN9zPvw4kLONiBbo+QHTm9R+q6TFSL
K63VdjJsee47A74uDgvyd+Id/UEx+LOWFB8O+OIXA0QOVHVlAm6AAVAvTpuscvlshbdXdufdzP2U
fB0NmeDcisr0qaqK8EONlPQsaaf2sS71GOi8lntrL9Z5hxsI5NcutCOBxSwe34BP4L+VrbfsBJwm
3qZ5lI7EUAURhWshvpLH55InWfeWrxvFkPjjGLX1uorwIGzCxB4CPPJUzFULlZ5ExAl1uTB2nKnt
q5Kl3GeM5W/1BqrKGsdSMflOxFuzqkv0sOsy4vTfT3FHvKphTc1TB6y/WhazlMhdJ5JTzBqmWZlB
18ccZiVIp4o9cjMIp2IliBwMoZlzh/g6NNepZXPjqLB/wfJMnBWRWdbl4JYoNxqrkocmraJ4o1Ly
Alj8ogSXsZkT5exGF3amm6c+HcFICHxryBfgxb0FmC+Gq8xyxueACSjASxhfu2xQBqke5lxWa3jx
zoew6i5nI0/Aq5vH7VfyP4dL04pb75ALY9rCYxsI/Yy8uEaHIpILduFpfWomlz7CIU3xSPSUsSfD
XlswB6n+teBCuQetOPTU2+5YbBLgTPgsEfEa2zSci/w+ZzKbAiyU9gsajO4E9YnsOPgg7uSnsg/T
FTddcNIrTZEiS6pTs+dl5Fu7HqAfSmb2L7wTSyT2DFsFQ3TyoKuqOGRlgg2Y8AkvZFWvTVp6XWPq
JgoPy8GjmRHhuMm0WNsGxIi8TFNgRmtGTpiBabknRt2t9C7SbGi+ovdJrowSwxnbrfNIuPdj2ekg
IKqyGoKjPaUGjW6CigWReuzg16/Uhd2nUeMXU50CVWtc9GgzoayBbeVbVySqv6nEWEc7XFvcwyNr
uK2jWCyxYncHbT2GTPf8z3L2L5X+/5+RnkiA8RhP/tcLXNbaUfn6jcj5v71//O3qG1Tnn1S+P77B
H9Nnplp/jJvNL2gekbEyIFxG0ZT7vy9wdbKkPJjHHppP/tB5CT8gT8h6PYMZGS0CBb8Q8i/V9FL/
D6PKxZC10KKE6YA9dn+RmNr4jZlP1vnBjbuQkMSxuCx6fAd9a4cPKkwKqpQoW4/sba+bRpr7cHHb
NGSjIVGK9f6yzR1mdI3h7aPW5gFUhZR/PhX4G4qmZNU3Ml45ff7IdW8eao8DBRqao28Is6BxJ+Lt
TgYqO5OnUPsoVNKtIs7unfCMDKN1Wu10O4UXQubB3HcbgrVvRW/k+8EL6HGh/pBLFJxbRsIXDk+F
UzQh1JvSarxKQnAySVVAXYiz4lCXKtgPVSbuRV3a7wbBKzuF4vrV6Or4a8TDIPVrC9wJT92cjAun
Jt8Eo6aPK7vbYYpiBZjB8GnbrFpo/nLYQsGdCTASVnpuvNHeUhXiJSCwDvZtleBAKxuJAqU2c5Lq
a23cjiHpk5KWo8ClMyoiiHUeH46FsNTkXKYKDTQEHjpuZRJuHb+aZvcQylkCkmDs9ipaikOUAOHV
7DlsfcnYuAVw1DIywcRTcHNfNEkHUU9JePiYVcO3KBb1pXK6korMdm4wzZYXbaTHZ0GwNXwYTAPJ
Cu+6uzNLWNAIokbijsgiAWvX5I+ahKZA1Rfk2xITCn7nyvSgJg31JtXzdsNcpTgmUe5sGAtpPSEZ
+hDvCAVN47UpI3xOzHTGcRdQkZ1YZo7v6dS0KJOZj+yM1m0fhwT4vD7jDUPCGhBCRlYxedFYgq7c
PpPHJBmxWWcG+YhQ9oeVFTIeJOcIPENq+kwwxW4GfbfWS8e41HMVXaMW2xW0fHzC/TGupm4bgcXz
wxSvEYGUQecTmPOUTSaB3JregyAJldmtsYVpMFBIAwo5iLTSbN+c0IluQCUVK2PgOzieoS5cxPav
WkbAI1nXxsqRDFBsdNj1pA2kNyEyE7ne5SAzKpJcWq4aE4JfnJBA2ZA2TMQiRBILhVe8qQpRDeuW
LTL63tS7t53UvcK23FyiLxdbOXkRG2P6qSlvmFahcQCGVJh1eJ8rkW9HhJmU3GB3JfHoc+9t2Xi7
CRGLc9j5TptatGwlhvSd6kiE2OlNp92hJZqvjKZVoHPw7+/KieUr+mqPUBkn1J4G5lwYzCJ8JEYk
yIz2svu4GRuXdXBXXqu56XE6ObPGSA5x8mVRNd59XBugnwYABzH1h+tl254yJMOj7HQutiULoIXj
yGE8MdxgMg2wxHVWc9qm0C5yXpwv+kGIVWoF2P9Zeg3PYbVEHE7VEnfoGcw4eSJC24DyQLLj1I/f
qYZ0IhzKNtySW128Y2NsX/S8MnYYxYV5MCfpkh9v8ekacFt8YSaR4zsqCUGKDfEi10gbJ7tJuLS2
sEMnmhsZGdlNg4ewXI8IBamFhygDfI0AxFRjfQsCJV9BSwQ8bi5jT2RqxnPdjR3RnWgNAj14R+Z+
YZhT8VYDVV5hDCC0LDDLQ4otkEgu0qthmSRG9G6TkPPesgH11kbcWlgIm3HJM1OaAXtHqDO7O4el
AOPbazCn+QUh33a+0QNlDmt0/CPYlqrLr5G4AGLrgH+860Qd3QhRROYm6yz9NTGHcgkebW0faZg0
+QiHggu4cNdOMWh0ZtnwYBUzkrCMSf8dncrQbjqEbKcwzkuHiJ4iQgaYqse8JUHJH4iPJSSnjQBq
aZjzEeezkEPtaZJvm5UzLO95Lp1mYxkal7sNFcBNYLrFfXuqJfrY1gWsXQjHXoeJ2V26XNE79Br5
kQ3CzmrKej2UUbpXyQhSDSXhvtA6QLbNFD25kW08610tn+ymbr7bGGb8KaOX5Fdr2fjLXW6pV6al
j1NZ3NRkCwHiInGzBfQd44/ZouAmKL3GCurAn4upFe0l5wvoJ5E99YmUMAOBo7wfc3dvlfSdbSQW
YABoCL9lrUJbqkXrjCHDYeh5osNnGq7hdlEyCuM7Do5qg32/uCwZNF1nNarrMtRfPZrruQ/2ZdQ8
6G6n+f3Y3hqx0r8NLraMZCD4hB6iddlRdkcmEHKj5j5fKxrVvVkMPHGTgmw9+MDCyt9VkT80+Cg2
WIikj0mXEENqjJNmDLDTWB37lZOhzLUbzVvnnv0N2Yq2Z3VgXBSJuMaWGOzKZgE0jVlorhg4UnJW
9i5vk+tqgDazahQs2QRV+ssABGWF+dL6EDVI0ird4poTG4YGEqM2MWzbUvTWA1jX+pQpmMZxHOaH
erbPpQh5DEn7O02MWrvNkg5V9O11IFBurJTAcoJzuw02XctiCxF6tw5rqgeYc9oEF0SjFW37Uz3y
qIQteCUm5d63ieouqtHhA7SUjUk6a1cwj9wSSF5cXttmvNylTA4Ssn+v2aoO58Dk8AIJk78Oujvw
aMrsiyozk10w4fCrUcg9zTS+OmaCdN52if6G/PopC2iFc8+tnnt2MxvpRsM5weK19XhqrnW3KJ/D
0daeoikaD2OF6xTPQR/djKHpPBptrBsrW5HD0mAAfKqyjkmgU6GE208wuN4KIEhPowOMA5Syse64
AO+tkpWTTxMwIzY2RxYGSi2D/Kh2mVIIexzyjUAbihvGdbAdTu0kWQv2EYdmSo9NRcXW79opqX58
L4ijD1dWMxp03ens/RLq8kLOnfnmCTyo9IJecIcO3ur8kZHUwPwyQvLUedQ+5C2GwSqzchsZWDdp
0xk43JsI2+EmmvBfLJpWr/OzkZEVkn6rsLbaOPJUiOPWzg5lptU3eWP330kqylkHTg3Q2kBFsK9r
dxhugfKg/4HRH0NEihtmdGHJBNfPOtZQ5cDOfGXhQn7MrCJ3D3hN2BayPO0Q3WXHqG6dA0fjgOdE
Nq+SAofrsFe7NpczFVcAvcjUkczPl13vnHrbOGlUNhutXUTwYQlGKzGe28p7QN0Tb8RANKJsO4cu
n1J0FCAkZ6COa93J6Zi7GRBZisxq6HlX/DTEO+4tzOS5QtUDdbTeg02JKCx6Vb9ICG/9IoEKJQHK
Ed++aHWcHLSCb73DkGCdpqLbBBPy9gYZNVAR7bmS4XjEHCKeImiJB+7Qez644oYAqdLcs88L5lVp
1U+jBTJljJ34KScSbBXTG+4lAMIVeXHxfobkvoO9E2FMtWj9SaBe12xF4SmxVVbcwP1l3DMHpGpv
ml2VRnV6KoIW8y/EmmnTY7E6BczcydyIPcRibKZNpmGQsRi26vGw8Irj9Hs7CATMbHJTdSiVHI+j
zQdjjBmkdr+Jh/kDQJoz+inI9VM2jS9/vbn8b6khxjVj05X91y3o3Wvxt1Mft3+7Lruy/d//6yfB
1G9f/PuGyf2CyIOoYabz/PG5RvqjGxVfPpc6Nhm9i574T92o9cW2+eueibrpR37x78hh4wtA2CVG
wPp/IITA1v1FkSERPzu2Lmw2BZI/f1FkhGiiurrjSRKw2C4vg09pKJaV/HVa9KI0IktI4IBlCRkl
zo9TGldBcrTd5vucxuKJ3SwXp2fnTyK2ow24SmNjGBg1OxuNglmV3jcQ4ljp8/koBq/bMRXH8QRF
CVyONGFSFljIIpF9VUxukCIrh2dRRCHdpf1N38zRWu9dQk+LuvOLboxo5zrxAAHPOjS0jPATUVL4
iRoPXtJYzIZm75RVSbFvkIiCiCLwHOLpVdXn7mqaGmvrUsSt8NaEe5E19goGbrGuhwhBNfrHr9Gs
8USsy+S7nsf2Su85+lPBgBXeupbt9MG6H6L2g90NtDvDUodctxXD/RhxBEHjq6mcOwou5kScJNl5
Lrpg07c5przQ7u7CSaqz3qjpA5NIdFnaVgQVdiqeY3B7axVbzlpx1ty4XRSeMUiKqyYIgmOZZvUW
nCITbNSlE8WXeGZfELwT+lLvylGa4Fo73LBGSPLPuS1rfAh5aMZyE7Zpgf/PsSux0/s017ZYd+z5
5NmKPGbvE9FUppIBQjGOGLCKT4wT6FAFVeUT7zR+op7ST+wT2AEQUETwgYNSn2go2c2lR9OEeGlv
fOKj5k+UFEcoWKnyN8ZU+QmcEp/wqeA3ENUnlEpb+FTik1QVsxeD1As2YmMGZgDMym6m9/kTcRUa
C+4q9JCmbnRSZL/2Cw8rrbLUO9i4XZhA6zaAg4Frsd5ajCxKulZi4qHZgtTzUR2lja+4BeDvm12B
CHaGJ8z6qc0+IigMQCbNzLkxQKZN93DZ62cxZsmL0fbDFcALbaCpBk5zVM0w0bYnBCUzD2WCM0fI
4A1tzPUQECWdfbhGa5I215AmUEKEcRs9lWgvgDQ6BTk3kZvk4UUIyaO7bRtTJTvI+OnlqHPH7HDD
OXxIeWFBbphGXKvYz6DR+B7MgsGvZgRha7DG7oSNqhzyxxTxBjn1wFHnZ1FPmfCnOjY/8n6awZ65
Xv3dc8k+WEUAG+bLWYMlCUwxAhmJ0KF76/rauutaL3XXo5E61lGOWn/HFnNU2witcHCNkJ2KVAxh
DOaHGSa+0dpiDYG/VnpkQ8a9TjdiztkU87YAvEGY7IX6LkTCr7izjPLcY2ditJ8PYL1MmCvjXSJo
StYFkA95YccKs1rmFh+0bE67wavJoDhA645zFmRwcTZKRh+3U9VC4FoU7lBEUlKxKMzMDvOcLHoJ
ravuJwp9RHU492ZKpRXGUIdCt9AzLDtp2/MqJSJMn/B3XETjOGLGdJlgYHQdkqy4UG2SB2sESOV8
B1lQdgytEHg8W7NRu8eOICZ0ycpIb40UcN2qIpr7GAYqLzdFlyJeyUORfa8qHi0EHNfksuGo6pNX
ZYnoNRxhe8IymmVNUm3UXXqYxfZz785PEVqfR8dNnWATmYHXXbhI0swVehks9axU7e46xloCLFGF
kFYbfW3NWomNd0F0lwPUNl/3ymI19tin/ISIrd0cpcYj8A7nlpSHJKKoXEohV5/OEOU12Il99r1U
FkMZUKbiYCUeTy0x59X30saLXNODIPHRxa4N+vh7MeAg/Va3YABXbIyiea9jp5q2jhZUD7kVEGfA
bIexu44D8XpavAP2p41gWBwF06e54F9Vyf8V9oLJxaLr/QdVSckw+ye1y48v+WMU7n6xoFmgdvnN
wUQt8HstYthfdBsD5qIF5W8syQg/JuMmiDNE2AKrEU0rwUa8ht9rEflF8Jpw8jNLt3XU2n9F7fKL
1oU4PphoSIqRfS/GJvcXCW/qGJPpxlp9yo160Y9MOdUwqbomKdMFRjuzyooHO2+s3+h3Pznl/lb0
+TWO6K79938zfyHs6wv3H3OWQXFGuAPxXT+LUpM8aqewjepTAo4wXIP8d9gVFWZu7/sMZOiOLRit
2/9h70yW5EbS7fwqMu1RhsExLbSJOTIj55HcwMhkEvPocExPfz8PFrtJqi/rlrSQTOqqDc2YycyI
ABz/cM53orlZwhvhp9GHWjmE0hN2fAcHieVPy4h6NSlZP4/hSKvt10z5+YY+PTmj11lMPTtPrFL2
utYOG7VxObS9sQ04Ez7UeegdDGes+1MP2OvEHKxI2P13BVBWGE79xko8D+s4COq/eOW/1H76hcNf
QK1k2cIn1fIXVTovM2isJq1PnGbTY42m4sZgQr7/4SL8F9ps/fb9qHY2bQ/Nu36LLepM8av2nIWu
clqs1KcIEsVz5DR2s3bnsbsWiqDpv5AY/7pcAdhikr7m4gGzfS7OXz/LxgDZmU9MHbAq30xlLEzW
fppP1mYzcIvMjKIGHGrrnyjPGBj+/rWeBcw/v9jAJQc0oNznKka89PO15EP3q6q0ti5nB6FDSGKR
Wvl5K++UGMuXyVbqEvvPxjBA2lH9BnswLwNHaB7G+2VuGEr8/hdyiCD55e0n0CMULpbBgM/A+9Xg
0BdDBYJbqssW3O09Fmr7tgrY4zOFMhbqCcs1bnH7JU8DkzEWs+6c4NIfxVzamHAMn25/SFxjOqZZ
jngCnEPIn8va7U5FotzHAd7XpVyS+BJD23g1Obl3ZbXxlh1KiKdu5HaxAqK+qeEGDNAWmQ7IQBXj
ShibzhOh8uiMEiQNJ8idamXVsnmbwajsksRcXrgZqT0WNLW3PYNFc+viAIADwIb/oo96PNiFU4Sn
qUS0RMNu50yoBc/7+zbLgmLL4He5LIXyTouDsngVVjF05Aw3VANh1M3sLbb4xDwGHstiBj+gTdWl
M4Z5f5RGZhdbXyBNvcMvWtYvsTSIjipgE4tXTY6VzNt5HJMikA8YqeAcJ2LVGpNS1z0cXmOb5ajY
d/gYlf3YlCjJd6PZuC8uhcS48m2yK96sPEXSIJaM4j0Ys3T2VxmCNDZ97NZZZdVdsWBJ9uyZCYOa
h31UsdPZGwH/KChi03VxMNZZs6nstMH4kCbMm5JoMGPQD83MGHBu2xXb8ek2NSRpEar4sjTK6bfh
2JcUR4tsstQDzYYMasxWdl0bnwlEkVnMBKgP5ESEJQujB4XLo+j3vUe9lByalhYJ9FsYC9e+xcq2
BObOdfNcncCx+x04wzwOyXHXHVY2WExziAZb935afazS6TWJh/spSm75hocuFt6FQ/e8rlmVGZV3
D+me+PPJN68J/IjXWO/u3Bq2CUm76N6U5a5iGWR7yTzuyh5G3jLXYBRpLuSjJN5rEeYtCYt+c8hB
KK0TshA3SgzNbiJYQKwaBXeW63fjE8a6IpY52FVjVKy7CPVej9QlTMMStEHcXAWza9yPdcVcEzUH
le94M8dhNB5jC8d3FekEgLJk+YiQiSZWumB/3HqPYTDYtrM1HfMszkMGot58VyXaHJfZ2UsT2/Zj
EitxPVnMc4qY6lTYc4qobSarMwnnaz9t1EuKZAujo0t4as1kab3Uk3vrOa1YbrPAwDRbO9mgI1Qr
drUTQAoWHq7WylTRe5p3cbKNFhIvDyin4MC0OE0p/11TfqzzmbMRHXz2AdlLHiBG4em7zh2Grpto
aht0azaTxV1DhCsfnWeqT26KqNDyo6RepbJQd0FbLsmuS/1w54uJ4G4aDfUBUHjdr7NEOvm2ythO
488nVAJ8VRIYa+Yu6TNGSJmvWZ+xNU3qFBdkW87O1yRoyXaaY46gWcxE0otSkY9KahZ2EC5gHsEb
MZTOWzxa7oUvjbHbFws4xPUCKeRZeV71GhsmbookQ0x5EzDBUyvDSO3mQonKRLW1SOMLQ1nX2GAE
Wb7OOF2/NFUx2NsE/px7iLAvqw9mlfv+gyxHE02LFAwxhsAbzR2TPuc9N3vNG0nyHi9TKzxEeXFu
LOs4HtwXc2jdYhXIZrgKVZB+FoC5mecNFj2jQoW4rjhsh5WkgfTJAmibdpOVLsrxQDmccXVZMdUt
R5Q7YRRCY19k+oGJXwomssAaDR5EOmjphrxiDs/sY1wNtVLEQ+VzLHYK+T9rU9/pzV05hSiMojhY
OJVwFoVsbnXeXR8/MkCddkY79G+dqFghmFPpvbMgJ5HWNocxQi43+GrdkjN3ZVstAxY7nrHNcOHg
O23IEHoFahPSuZkOdw+QD+My8vLC2PaMSYbn3vGHj6E/DMMdaxlgSuB6QvjcZP9AFJkmy8bT1Ccc
TK4TP5FkmGLcYVCN3mxkC4iiy39K0EXj6HZzwQmbOKa5a7retTAxsBnkRIPQeCCDajaRqubTU9N6
TgMGrZRPqmgBWnFRh1/jcQgZ6xswJ3fMncCZm5EiDyXyCxplw/QHGCWDWd2KxS2/ulArEBd3QzHf
NQ1TVew1iB93jWmq6uQ2ITBqMBRW9IlrIm22PgoKzLVzCswxQ4LaXMed28Ybv4cPeszHsF9OGY/C
u8FdvmZxXTxls4iebcSL8zHpDKk2tpsazk4O5jDsLKOqLyLfm4/pYkT7YZyqZV2hg8hPEcPsS9z7
C6jEIFYBUoMWBbNtVMOFsNx5OVjCVXeRlOl+ihquCgNUSLSt4gWIakG1eWiA7FpkiARfxxBibj1H
6SPZ0t5llqlqG6rBQwja2kgQnMapbzBzuHCrGuuC40M+mGUf7YnDsSu2j0t6TQgE+wBLFEeWGXJD
dCH0qlT1S7rth7b2P3qwWa+qTNNY2jpfsnVXmHW1+31h86t3jZwyCkrdL5Aa5jCl/LnQIgeg7QzD
6C+ZFvkQx22JMoQHms2hxfQoJyot+Ita6lckH50JPxPJHvI6EA+4T3/+mfTPkLWKXF3OU5LdmK5s
XlkD8aFLU+1FDmKrFhXwNGh+MZmhZjZdRYPBuOX80v+W6Ov/y7k8CbqC6+A/74AfP33+JN9+UoP9
+T3fx/HmHwgdACK53wRgGuHxZwscCgIAhf6AAxrQH+EeOm5X0CtBI6R9xsrM5/5PbZhNtC9sRKbo
4ZkG+Tf8Hly2vxTrGE6Y91OxU+8ENOS/dGS+qCzyZQKGL6JcXvC6BWG9odkg7mYnzlnVyTm3ust7
oMfLt0Dr6ZxubS5JclnpyOsytaarhIiArZHjiO0c+x7UYnvJIKi9sfyU2OwkJy/T1GHakIiMLcbJ
9LoETc+YKlT+I9npBQ+8cxB3c07lRuZjX7BctL7Cy7R2lakzvI1S7OKBdf9wjvhuTHvch+Ogdv2o
I8AbT8eBxzPJ4FA2sitTp4VbeQPzzRyk2X9esnOiOMU+nkuiUUbSezM5fAS33j9FvD/QdEXEIjMs
0/iee4+QUmv8mJO/tm77dnh0VOjeBmXeovOYrZGECImSqFzw4fHYimoib1DsEOCSJMwHzVTuy5rq
EQOB/XWokMnlgAYWp/SRVCBjO3g5UDQ0Jva16UTvbo7kAwPIPB/knEzdrk1AnexEDziS7e003nA6
1ZscKcQL+wzjiLx+fOKQMLZlsrSXEOssLF+eJcUhr7CnmVJWx25IZYl/T8daUdHn1Ze2zeVW2s59
Mkb11izL8naOpMnwnBxcWOPJTnb++DySxrWOfS+g+vGygxP5wJ77pqSIbd3GuIPzV91jMqhBijUQ
kAjP2QyYU4Hflf7bUBBOKlDSnZhgsAW3M60S5Ff7Ykkr2odDEn8RcnwXJG3sg5Sma3Tm7FDgy/2o
dFjWHFftQWr1whSu3dFGKouzEheKOFghSgDCMC5yRaUA+Nu+iUMqHcQtJwdVHmGy5s4vFBI3wMNb
4CsQEyekCFdZbkR3wo1u/B5oNOwpsfbd8rli2ETYFDqKjFiVlRhlsvEbZRgo1oyhBq+OogYOX0AE
i1HCbFExMuFJoBRHTkl48IxFJEe4UHftsxqd8M7BLnDCEjqio4nlc7X05Q2Ft6SGLNAnxQUxZTw4
s+pzgexhE7JTCWMgyDiwqIjD8NIiA+WwBJF5HUADZeG0wGtMIJO8YJNHfjXq/YWVGQ2EuMQecNvq
Hmnd9Yu8G8jZoRxLnI9WAiB8HWGTslcDRL8DM6v4Eol0+BjMxBKCEomMndV4zkc/jvvLsPX8u0xm
z6wQkMag847JJykMuG4zUi7UKANzJg9hSRVm8xaoZcnmI4nUGuJZkqwTIR5qkvW2I67gizA32vc8
LqMj6joC5MacZoV8i2otCnw8DYIo9Im0Z1lOW4hTeFqoVexHbh/rClh8d4pCRfQOTMA4PISdJLik
rDsjvyyCqXtUJRi5lWtOLFtSVFXXSerXr4Td1gJzKIILtfZnbs0Vd0gzbgPZ9fWDN/Yg0hwcCK9y
ckn+XkgVWsVLN4gjJS3Xfo2CGihMf/B9oS66eW5OoWjYuyxiGe67lFeXoaL9kIVNs5ME0eAZa6d9
Z5kFCVNag+jC1x9XhTmga0yEUz5UKaXa2M5ENRsy34WWNJ/DxoYBGCYDM/XFiVngpaEv174BJ4nb
zJJbrNfRWtjTKSDQ98hGoIc9nnwt8DUxO70sdOQRYdXuXYkB4IIiKnmHm54Za5mr0PkKfCMG/kUo
JqL0PLPhp0TTdmZp8JzUo/W0TKn6inUIckvlH4ysKTfg/KM9VwOWK4rLVWbE+eMgnWCNxOVbPfXv
ouKvTKSEi1tUAb8pKopP09un4ufB+rdv+l5VkBBs6QmFKTRfA4rIP6uKAMU56xLXZ4hufUsI+W4j
DTV/mnHV90X/P6sK8NPwvXCRhoHLeJ2C429UFZZGUv80gfX0jB5rtoBpjBoh1JP3H3gThT3go61K
71D55JYS0uEz6Sgs7koDZNkOl1LXHzFwYawORs+9TbKoeybfJ+rJLHQI55phYF3Ehj3c2VZenvIe
Ldi6iAIdmalq51PMnAexHTPNyC3jnCFeLi+WNFAXmd252EbQMeNWsY9dw+Z6tuzqLSQl8q4nsaHT
Okz3KUlJPpJslNYjbkTWWgUa3LVDUfNo8qB5qaMkPVK8mB/n3A12QzsGR+mM7sFMUvnVZao4YsDU
OBIAkfGmLhL3ppaDc1e0k/noVVVyWfu2t40GMA6J9Pt3zyz6TZiLCdf7UgAB5rHV5Ylx58QiPGG8
EpfRmMOfnRlRrjxNTlOL79ZMJuBkWmZPQzsXrv/IGtF/wJUPcA0ZL2TnmLNtPi4IDlprJIZ96he2
A90p89utN9Y3uc4HG5aoQU43fVBedFFh81qDduu2nI84KhH7r+xpqHHgqDs0/wPyzSI6Zr0RHBkQ
jTchZxzOorw5EdFWPLhQA3BrNvz8bT1m5nNHLsk2E3P9FFaDt5O547BZSHDdZ3OSPZR2SLzBiEaO
7Ftsj2uiC7yrNMQT50wL05whgUxLAqGy3joPen/ubtMstr3VrCZrQLlXDP2Gs99/5lGQNFsxLRlD
s4KgisnFrspEUHxj6Pz7hPrLE4p287c29+f37tNbpxbthznG1ae3tNZ/LD79t1PxaXj/UZ2E113/
W98PLuePM17JgmiPJPW8m/neDtH0YIdhDcf2AAu6x6Hy3SvDRtAXMOlRLwGOYbnwz5PLJ/QoQE+E
ZZ1pnv6rv3NyaSzRj9sUAmA0JRxpbYDUn0HPzwfXUBpN29R+eowb1Px+EJOuloL39kRjvJtlPl2z
iLPTzWJwz/kN2e/7rB/NL+ysEVmWM/etmVRfhmacIQpaGXxZ2dvvuPv1mZb3D8NghObmh6fDv9h3
/U87IHCPlgtizHL5neH7/NLE9casxNKJ+NiM7dQ8Ro1ZXlZlTbiqF+QZEvkgvavnDmETy/YVYz+f
1U8dfKl55m8CBMrb3/9CgHV+fR9ZvIGCYyEFiBLlmP77Hx4A4Ygng+0ErLk5WMZ1METdF7g4PQJZ
M75ziLBcoIBEEjdekuLwASpZfU7ONXHD6BlXqC6Vu1qUNyXScspnqLyZiFLg4xTXhGk8y4CzDcPr
JhplvknPtTgQ3uVLrwv05FutPieUSucKPjhX864u7N1zjT9S7TM9ho4/5s/lLMU60C0BwbHsJFsD
oCPtAg0pnYOtm4hAtxOlbiwEHUZOpwGqH4NqGtk3hW5DgtY8sowRK1fm/SFKms+ebloqupeeLoYE
y/YQtQHWXN3iTLrZCXXbA6HK3rt0QlM9G2+lNM2DNCe4I7DpUqyyNE9xOHsnpRsqS7dWo26yRpf4
3Yi+qxQmdiVWe9V9qyzjTp07tM7ph4rZMI0b1OXgYtLNnBzq6Rm9WrKLvbjYLLrpC0BW3sIBrLc9
HWGnW8O2c5b+OJLeYh8sp+uGnY+psUZhVyYVH03DsL0vMBhg2UCjsap9sSwrkfRi69ekhW7mwKjW
mdsmn9yGdCDEMRLEA1gV7KyO45nOvmi9cl7ZYQ2HJ4grMJgEUXXlyqKXu0pac36zmZO/IBJqv0RO
Vd/XkgRLHMy+sakaw7hh6mvzTZWRYT7wp+myraZUvxdT9kWoBQgBKxoc/2AN/AvszKm4zrkNq13a
LOPLgpLI3Q9mqrMo0wT0ZuAuxsqdzMEF6+TkxbqaWnGPing+MH6MXoJsMS7hEMR7mk/nFi1sdYcD
OrhAhR6fXMbIJ+bLO5u5bnQ9EreHBqlN3GZT9n726WweaQHZr1UYu+ElE+kBP8gS9o+tQJO3Em1r
3tOQeesM5/ibT91E79tIVkhePxJkniNW66sypfu3yvxpKkB0b7wyJF2KWE/nU54XnXMMO6wh6aaG
mWpdY931b6c+rrOVQf5occEs3RufUj8vw1UZDRmdXNwu/r7stIA+m7IWArk/HMeJZ/S68B2kCKYd
q+xy6at8WBdmi62CAeRWubZApF/2V+C7qseMhDJzW+Z13qxbu+mO0gqb5zH3lm1JZlMOFzYL2pU5
ztUj9M24Qvee9U95WEOiYGX90fUl8bEZC2kEVhnrMl4wtixvPgW2Dz8TVQIMVCiRHQ2baXb08T06
5H5wreOsAj9bpa6NZ0FOcfRaVWbUMVBRasd5Ly6kg/uAQ8AT+9oHcb6Oa9zgcxVlL304abK1J9KL
uWyyg0q9FDxVZl8b+KtXLX1yx7akB/6xkFAB3zoNYmAl3mB+QYOWJ5uEjYJ9IsV73JVxUD4jzBA3
2hoNYcJbxDHwSYzCbIGMOjQqH/7FEj4CehEd7FZ7fvLmyt8GpIsaawLh3TfFQ5A5fyJ5F0ozyC9M
B60GNxPMUehqslwhZqOBZRIHTZr+WtzlFklpLVS8JS5NqrgsqE6sLJICioXl2xvPYZAOWnWNg342
19OSO295Vwb34pzvGGIhfmb8v9zJoCf/kah35zoipRBfulFzH9QKmZ1k7qFTDCB0C1yFsmA4zQfq
49EOaV2zxKw+Kbz8D83oxIjlYqd9AtcUCT5q2d2LzjW3FhnAq5oREcOnWJG90agDNyxIK1WSLjMZ
HlnO4ADXEVyVPQmCp3Yq6x1wuvlYom+7n52i3M1xDjjMCNQXQh4MAC+xj+59UtWVnY/5Ku+0s39B
6FGxmMM+2LGKRGBgSKp0g2IFB0T70SMClCzYaSsR7BLRJHpjDY58CthDLJyuqkuEdRjOKlYDjmmw
w0yDujWQLkvrRmJfv4pjdtMrYQ5krFl+A+sXgSzBBK9VK+S84VzADmZ17Y58hkiHWps3qP6TK8kU
77qbW2BfpBtsQAFXr40W5vptgURXLtEXm4XKVVYU6qHXUl4EcGIbWEZ3hTRnWwyjcZPasXuanTC7
SArDOCw2d2XXNO/p4j0jBTHIksjQEBd82ZZwPGsxTGCIbfQe4rJbD+0sPqApDA+yJD7V0lvzSSuU
sbGwKbMN1EcgV4+LGUy33vIqhd3vQQGHJ/SCYo3L7Og3sG60RsrflBPa6NSL7ada66ULDH8r1IbF
WvUKZr/WVZdnhXWU+c+jVl1LlK6bnBrhOocYjFdWa7QdrdaehXmBGahZ276qn7DE4rskLHhNpW9t
Y6fqt0E7O9dJOX6UnRkdm0SjXlBortppSbKL5awZb84wYhsscUWmsaWMzttaoYYW92eAcX1mGWc0
WjuixJzNEuf+Y8YKn6vQ7cWRYSkIZFfTkMUZjNyZFjH1mUHdt1ITR+W6QKe5H2YOV9xNmoGi3HU7
edVNQy7iwZhpN7mKetxQJdXwrVukTnGQBi0UXkxjmmHaanRzFHRgnEcemA0UDI13bnp9MiczSZbQ
qOV7FDr1fWxZQACGMyA6DtP5FBPy/dx7GiBdEqDHprQBvYK4lgjAgQW6e+izapSbrGnBUDtnJHWi
6dQArgWq2qC+I/LIfmA8Fb0IZeJkqcMo/oxpi15xyewQSgaXcU3PmcCC/8RAGyb2dOZjk0ebjSt1
5mYPgd2MuNe87KIl9JhDYs7fKt8WzqpL+jBfscdDN8sxmQSrcBhTvcQllxrj9sL0dUAbzpkfyItC
2akgEGRo3hc2qRGOpxTkXOqN0bKRqo4y1rmy4k4OGjNFCZCAxSHafP5oDKVqLhrYM+kOt6/4mLKm
vcTsDuqv68YBNYNZU3kkUYcbqGrWsrEJz7USh2M5dPKRoZht4JLB7LhS9ng/eCh6CW5giErOW7jy
G8f9hKIAmDLTtPiNKCEdS+MV+DT7OPpasD8oSIAefLED+GmS60y+IVmjiNW7y6Ct21euzbMBAQjq
LjDqMHkG9BMINiZ4YTdW5xvIxtkgRGuF4Nf75BJqWJzsMRLvWSDt9C1MpUVWTVP2uLVBhFxiHi6u
elQ0+7yP2ouWC5WIkZAFIWmp7LXYxAfZ7aLP6Slowy+qtE9pOndfsyAmda9w0ujNNnv/hmoSdRYa
pPi1mmTxFPEweEF6PJ0kcusDyEWoeUU/oveFI3AnABJl694ukrWVee3niJZoRv2d44eMSpkiIOlS
h+q+8T64tjFcN+heYHKLlAiMiHxFG7kiw2SCTeoG45lfHFsIXk8q9IzPgyGqm9FvmbxPVGAwqnIv
ey1lFxoc6pmXr300lTdw8Yv3nsQuxhqcEXepx2Q+EsP4VM5mNK4ZfgAhqLJsNnaVBXeaKm9I74lQ
VfXJnAdQ7aPRwzKzRttgGs8iZaEkSiewOzElpgwg3G+zeIhueqCb83WYqkUiBcJGeCHODBvqVWJW
NNjG1ogbQCIxlkSwNwqUDCsxzcJJ/+TiaEbOpHE5c6fJOdA0ocqUgdzSZYIHMgm/EGfaTkGlemqJ
wkLn0+Tkl0akwPCE+WyrLt9Z/kwypqLs1iifWUN9Yug+lVjeKOS8U6bBPxHTNWvrybK56QZJuNLQ
hdfmmRaUww2aNECIjJrsstVQoUnjhcYzacjS0KFB44eQka48WX9g9MYY206BFBU5URQhK6sd/K58
H2iYkZhc741ii5dgzJp21JRO9pyXAgbSoHFIuFWy61YjkgINS/LP3KRBI5SMTtOUjKo1m4caxpKP
ZOiCuyW/HrLBe2pbIyKgDCgTuw556X9DNZUI2puDA+GfRJLOX/cyuOrPfCelUU8TzCehWMuvx0bd
xHjzPjQaDQXdeICDYy47txH3tgZILawXMo2UYtQd7zuj+NBr3BTWgQGSCwgqq+5wEKIqQ5VApoAz
TRedlecryP8z9tOZCqcO1HsxhM+1RlxF1Mp8pI0GX83w/T0NwzLwO7yXAxy91gSV5RApdT9rfFak
QVpu09dHilCfEtGqHtJOE7ciDd9KNYbLaazqpXMaQb4moCHcu7GeR4zrlBlcsopHw7lyI48/acwX
MQbdcdTor+obBkydmWCY7eGDRSYqr3ks5VvPvA1wJz3b9eJlHJ84m5IHkv80bKz7hh4zA7u6Pc8D
/j1I+8tBGmpNRkj/+aj/I7TI/v3tk/xpZPbtu/4hojf/YFuOHEAwUfHOkvzvInpTkN6Nyc91bRtw
ZIhO4PvIzP0DTbLHON/i6NOevn+MzGwL0DlNJfp65Ppah/13RmbIt3+Z9fDD6fY8H31KaLsI2n+Z
9STcGGWaiaOY7DZaJ7ZZefAiYvejvQTprZsB2WP4hWBt02ROP19V8zK+Z40538+VaKfNgh//JQ1q
lD8RVbxlt+ZdWI7uZ7/HR7uRs5UwWsbM/8FJ5/SBBLGFB0kHxdFLx9ZbYaQ2XxYW9cZ2ZF8abzKE
U4KiAh82NYgKUGnOJOtFhh0YG2zGztEzYYXs8DGNHYGs7rhsTDksPYvQ2DfXFZl1mLYhI3tLDZfC
T52TDOb4zu269HOatuLWiFnuM35g+ncMMk88dZCab+fBmsCr5+1iHj1pESccloT/wm7wsqeYdv6J
TD073xpORmDVECYK8JtBKgKTkCz96DMc/EJ6d6DWFvbwZjUqOzx1IgILXg+9222ivscwoDzZ8MPF
Ig8VAEF1aYzxnlCH4SFqbIxbzBX8/MiwJTI33bS4yTF32xToyyyCNUQy7zm3qqrYKFoPjE1kzeFy
SsvWZoZ5dj/1ZydU6Xm4ojKRgq4o25bHVa6NU+xrsQKd3VT52VnllzYevRpKANMuudj8gg7Bxutc
dvVV3ZgaeNyZxrIXZ8eWOLu3bDeLuS66s7vL+2b1mrrOL3e2ozjg0rMfTBM9Fmi3honu62wZU2f7
mNJOMj9s1efpbC8bwpoZgKx8Za6I8rDzHcYql1jDVLVfi7M9rY1n5z3KK5JBptxvrwibmKP7wBg6
HG3BNJXPS9mC57CgO1hwhBOh3Y2AmoxVgWaaREeE2AT7uSS77kfs7uk+SlMamDCas72A49PfW4PN
dl1K8CJ3cQS4EByvm7ygUIlZartG0d16bH1Phl+hUeX2LN0tPUaa33lxkz5FIfkmW9rl0rwNiW6H
exLrr2bvTQRW6lcfFCrO+wz/4ImQQGMieMOaxCEcrObazMmqP+RDYb84ro/PzPcz62NrS0aTgjSn
ZZv1PSEplUNPjnzcNniyqxrDlhO1oxtuTUuhB+cRWuQZROaJVPlFB8wvzTlsHnlsRkqgG47TJVoh
Yt8DnJv7hCHuPi68GpXLOb0+TQiynwWR9l2i0+3txNVR9x2QnfpiMZJ6q2pCzsBflIW7F33Xgzpq
25PJk+sBHFKysRrMzVT5kfVJlGF679TxMyIp71U0WbjPjC4CX71AnXBz9OFWADfc8tp663I5fhjh
PIa6UbBZaIk64evRX94vect+f2nxnq3GaIpBjizKgokQG5h5ky6J4y2xAd0HQuGMelNnZZBdKjaX
EKIW49g7dvi5BYA3Ms8ruBFdRdQ7uoqMHthbnKR9JfpHLOsl7eb8IRSVHe5GMQWWVqxSw2FzCbJj
j5aT8DIUT5X5AMPVY3aqsH++o7GHON6NwfhWayLBl7KgZyH42h+TU8CodLwxaCg2EVPc8AAPu57e
FTU+k0PbgIW4jUIDEbWPnZG4sCUfvE3rGD6dzjjbYkNhi+cy7tJa3HRhAkohgImDdbAN5SwITMlL
f0NgkYh2FhBvxCadYX02zb5mxZaSkLhyhpaJVUgt+MFr2ymBK9Hl5tr0DBWR0TLrWBj8IIzJMFYA
ZHUZiF0uFLpPjM3jD8HE2dIjXL+ESVUA5mgH/4HslJzjF+g1GM6AYJ0ZrcKLHSUKWYQFDnYtrDS8
LheTNWALvuu195YK7Tv6peCqzTz/FHFrvcioadJtiNgmvTAJcve2KfoXa20lcuj3QZIznI5RCgFn
TJB1rJ2pq+iahY/BOy3lWOk5X3pK2bY3KwQWRHuGQx99zpnnvNtOzqXGY2EC0sRGWWIsr5nVMaN4
NeKxgZHRGXwMNbmM1MFS58nyASZU4Agn7g000Wo/NuYIFyoTSXMdlXi8QKg53Y0bmxytU5P2+dHn
pgbIXsT0xCx7RLX3GGKDkRQxztE2I0uTFYIbt1u7ATJzICgwvJeZRNMNtAMdzaASCypWEPmYtsPJ
bLdY70rUQoOSajfndQ+upvG74vLfxd1/yR4ZOJaLh+135d1V3b0X9U/F3T++6/tGlLWnTX2HBtQG
jXV2IX7fiIZ/YO1C38FGD9YPodz/KO8sBBt8F+tSIMY2Nsof6IEAIIhcwRMGdRmjZPj3UsFtrTH+
aSVKdWcyrrFY5wk7tH7RckibzgPpKFoOdCASqzQEXXfSM7LGme+j3p7eUy/y9xRa1bGsGCGv3EJ1
V9izHY9IM9XsumVZDmlnD/MqHVjqE/or5CXZbsMtdY98MBRgJt9wkwto18vX0Zqf82no+w0CJ3ZC
LV+Nns4stzLqxQVZNsWeCq/fu3PAsMufE9wCRpiALmP0CPwGq1bE6M1dQY3jOHTj2t90ZmsONPAx
416WzfJDIvDoISXIH6W3TLfo7fudLTQftEX4+dDgtai4ieflyQZoehrNtrm2yI67iYu5uDOb0Eej
PrgP4CWUNmg4lxNmAGIztBJ1yIv+IZHdvHE9W17OS230m7Rvkhmzz9xxhPXGxrCtiX1PMedfyDt3
GW2wvlk2GQWzR2KsXb32ffYWz6N/C/UI84uavIQxtb3AyO3TPmPtOWfea+y1/r092OIimlDer8aY
PnmFGkwB8UpNcZd59bReeL1f86Af1lDw4l0PZmhfyag7GICC4CM5JaPouhUH1cXqtnXkQolU1B+H
wcLW0Ge46veSt/6ITxS4hB6BNhOlBDs0F9wrg95ImPhBwuXdseo3BQ6AYZlr0dan2anvIuJCyhRN
69SjpgksbC7kMjSRek2CJdiixBzerNoQ123bVdiJxAyZgpIeikG+pb7r/l8Ttf/ZXuuMATz9aT/f
qfduvn+XqvgzeTN+r/Xfnn3Gj9r4/7/wRd/VEv/6H/ozyPKvIrvQe/1yDJ5/p/Mv/Lt/ovjEr6y+
EAfmmH8I18Kwixz9/B/qj0KnmXz7a8PSfnHKPo41Diga6h/enf/s9f/+pX17I3//Nb/73b89I45f
/sd/t7Cq//oY+Luvn4gxIoro4bECfPvvl9dv0rWj8xOYjP9ve/080oiB/N99B3ikOS7jElOTcH/8
6MlA9XAU44A5/62po07/j1wAb7Wqen0Hxmld/Tiw4eX/1y7/X/6Ff17+tvNHiC70mwvkxxdvmTax
IDzo+f8/mDu33bSBIAy/Ck+AiIFAbiK1VEpUtVHV9KaXW+I2jgyWDK76SrnuI/Bi/WbXS7z4IOKp
FFu5MYHfs6fZf9ZzeKNmt1bqo6CYW4su88FRg7xi2UcLyUg1XUrIePO0j8aT2WxCaDs+X28y6q3N
Jyj4zGE/gagM+3JM2I34SoVTHi/dMb5xZL+Qc7thNRsXMydT/1FnqUeEjeD9ClJ1trPUyQ5GOPuS
VBFyOaUyJF0/tY6JDImi+Xhv44XNuLtGSvbxk164igj2IybD7YWDm/rWFDhP5bXP/fmY5OYS41Zv
PdR/QWyc657B6b2LObWYtK2fjOdUjryaR9hpchGYV50DhH6Kiz+WXbm3DGgNEH0odRZVayCaUfN8
wSKA8tirpgEX+PxSqpL0OEPTgMTjlhykvw6A7/HWBsePlo1PCr+TQwUNQbYcuV6hA86YKjuvvzgB
Tx+s5ZDEuyYDo+0L7QAlabbMuPJuyQKJIeGe7eiz3F8HKsIS+8o/PdGv/rxsYF20RqH8h7cJXuv5
mqyo1lAqxbwzG8yPd78K4nhNyknrPt5VuR1T0N82WkHHVdAF/948mdEK+J9Zvk2CwB5yFWE7vTS4
Vhm5zwNG90XuQWUceAh7jPYhKwpfxOvH2CMJstSn8Pf9+4eRNCTb8EACTGk83pyqRcZ5tzD8eSgL
bYmbGjoDNwmjtBwj1iOnySaQmCRoaEEt7uf4T7LORitOCTyYdIcjdFrwD0Vu8AkNgAn18Pf958ZN
YbbmqTD7ALu0ubVS33Ckksd5CO0onhb6NnkwadghcNspjFaL/BFFcpJ0oKQkWuSO0upWZ/Yfxbsi
/p2NPsWHv4HlXBJJrdztZTeVYn8p4h/hEo8uLSPRSixb7eF5b8KpVzILPTiJB1k1o69ZMLMlkQgW
uxb+nGTUyn6/T7YmzQIdWLJOtfCtOSuVInekAlEjb0yRJicb5DS6FFccbX986wg2VsrtowS9kLLZ
+HBAJfT3Ar8pCnIF0AtCh/wH/TVVp0uWUuyXSmJeTumTGY5T/4Gedb5s1Ap+eBbuUJX6eOrbPQOb
uPrx9L7O4P2pfNPPQvNEvrFOY5Nf/wMAAP//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Ventas por entidades Federativas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s-MX" sz="1400" b="0" i="0" u="none" strike="noStrike" baseline="0">
              <a:solidFill>
                <a:schemeClr val="bg1"/>
              </a:solidFill>
              <a:latin typeface="Aptos Narrow" panose="02110004020202020204"/>
            </a:rPr>
            <a:t>Ventas por entidades Federativas</a:t>
          </a:r>
        </a:p>
      </cx:txPr>
    </cx:title>
    <cx:plotArea>
      <cx:plotAreaRegion>
        <cx:series layoutId="regionMap" uniqueId="{A03F3192-50A0-47ED-85A2-3FCEA0FBE942}">
          <cx:tx>
            <cx:txData>
              <cx:f>_xlchart.v5.6</cx:f>
              <cx:v>Ventas</cx:v>
            </cx:txData>
          </cx:tx>
          <cx:dataId val="0"/>
          <cx:layoutPr>
            <cx:geography cultureLanguage="es-MX" cultureRegion="MX" attribution="Con tecnología de Bing">
              <cx:geoCache provider="{E9337A44-BEBE-4D9F-B70C-5C5E7DAFC167}">
                <cx:binary>1Hvbct02tu2vuPx8qBBXAl2drmqS66K1JFmWbCv2C0uRJd4BAiBBgn+0n/cn9I+dKTt2bMW5nZ1d
daK4pGjxNoGJOeYYA9Q/75Z/3HX3t/bZ0nfK/eNu+f55NY7DP777zt1V9/2tO+nrO6udfhhP7nT/
nX54qO/uv3tvb+dald/hGNHv7qpbO94vz//1T7hbea/P9N3tWGv1crq34ereTd3ofuPYNw89u33f
1yqv3WjruxF9//xw29XuTj9/dq/GegyvwnD//fOvTnr+7Lunt/rFY591ENk4vYdrcXzCRJxIhmX8
4Qs9f9ZpVf50OEIxOeGIICw4//TUi9servwDoXwI5Pb9e3vvHAzlw88vLvwqbvj832fPn93pSY2P
81XC1H3//Pw//7XUj+Otnc4+Hsr0Y9znP3wY6Hdfz/W//vnkAxj6k0++SMfTefq9Q7/IRnrb3D7L
ICUP2qr69tP8/M+zQuITylCMGE0+ZgU/yQpiJ3GcxEjG9NNTP2blT4T07ez84gZPsvSL43+rjGVV
XU238O/TrP3Pc4XFiYgFi/HTHMX8hHIZoyQmn572MUd/KIhvZ+eLS5/kJduf7v9m5bMDZLT39i9E
M5SccP4hG/Knr6/rRsoTiRGnHOGPdcW+zswfiejbifn5yid52V29+JulJaun97fvn72/f/YZff+q
boPkCU64SDCHkviyzUBiEJGUUBF/TFzydWL+VEzfztA3bvEkVVn+2FX+Vni2m27VbTPdjn9hEQEl
kDGjPCbsm0UEfekkRphRnADkfVwaH4Htj0Xz7fR8ee2TvOxe/e1KSEOPqbu/ssskJ1gyIgilv5IU
fBJTGjOZPMG07KdYHgv63a29LfX6m3F9Oz3fvsuTRGUv/v1360EbN96+1/9bYEcYfewz8hdgxx/T
yPmHo3H8pIz+AOx+O0mfL3ySl8+f/62w7WK69/rZ2f1//lt9gpm/gK2xE5ZgJhmomScNSHIhE4R/
qq8naucPBvPtvHx18ZPcXPzdRM+jSvrPf423fyVvg5YjGAge+ivoBvRAUNCpUpKP6PcE436O6dm/
QYTflv8PCPetezzJ1cu/HZe7rtVtp39zNv6kX0BPpEyAYgM/+PD1C9WTnNAkkVigJxX0B0L5dvV8
vvBJNq5PL/4/Z2u/Brdf0umvzvmz5g05kQRYGnns+V+iGYrxCYslf/zvE3Z+pGifW8Gvx/DtLHy+
8KuA/9cdml93bz67WvnteLv5YId9YeD89tEPQwSP7smlv+WqfZyv0/ffP5eIgHr57LI93uMrFvwN
ofH04vtbN37/PJLiRALNxgmign5I4nz/8YA8IR/qi4P/xhDjUGVK27H6/jlIKDiChMSxkD9d5fT0
06EYThWSJ1h8vOrTQC91F0qtPs/KT78/U1N/qWs1uu+fP66h4eNpj6NkiGMKrgY8iBKZPNY8HL+7
vQLDE85G/6f2PGF0pnLPdV9OOeXYHUtnQx6XffG+sH30dimLKevrabpEZNbbrkTEpVjr5ocylNdm
ykyIHpqkLNME+zbVVp6xqd31CXK5WvVtNzYPNPRH5uzosqIffxzGUuV2ZlWVCj7arQ41jlMn646n
FLeJTUHdT+NmjTqTeyWmOm1K/74LtNy107LItC2b4yxwv+0HSs+rIm5Oi3Jyr4ulg9DjdtwvFZJn
Y+BTmwqC+xcD6pu3yq43dvXlbilpmXaG4D0tPMrm1SRZafrXExPjseV4XxOS9JkW1sfpjJS4S9yg
b2Paqxs1EH2eKDK9cp2u08Im6zuHZPc6Kmt2Q5ppESmfu5pmtkWszeoutO9tPAeecTNGuaiDTatx
qMLuS/vzq+ze6SHYuqx+cps///qvV7qHfx/80J8/fDSrf/7t/JPL/fSsxzL8fNrPpurj2v/ssD4p
po+W96cF+GcOflWGX8HNJyx7XKDo0ZD+9Sr8jFc/196HK34qPcFPEowIuEUCE0wxAo7+U/EhJE6g
GMGK4AwBLaHgRfxUfASfJGAfxUmSMJEIGUMIn4qPnjBCwPADZwkR0MbJ552Ar9IDqPON4hNf116c
EEweEYBzRDFUOri8X9aeJR7VSlXmvJplneRG44BetNS0+C6yBeZpF5GEHkegutG26Gyzvvlisr4R
AEJPI4BxE+jkHHiXJJzASL+MoJ7rrmrHwZ9pZwzOsbdcXtOSoOk0MFkNhyUQzC4LaxcXpU2zcHro
ejLqPiuRLdc55a4vSJX+TlwAtcMXqBQngsCgRMySmH8jLgx4OaK5Q2d4HjuXC83rMrO1mH3WNm3p
06pZLb9wC6Fu2/aLrHJB+lCnnfN1c2lC284ZpVWUHJh2E9r8TnxPUBMoKmMMYyQIA5cRFsvX89aS
juKBsOGs5vU65bGOSTiSIRKX0RL3w8PSDut4RC1hbuuxred0oYkSP4a2mmxeSmavZIuFP5Z47Ndt
x7ysL2fla3b5O5E+4vcXMwkcQT5apYRIhDh8f5JhpAOi0YLRcY2Xbjn1ahyKU9OJdUlLs4x4U/Fe
3WtdTS/b1rYhb2bj2N7QZayPvx3L46O+CoUIxJgQImFx8vg/X0+aqitAZ47mIy4SP2YG9a47n+eV
sHRtp2Z4WwM8VuXv5ApK/OlTExg2h42Ux7aJnzQ4aEARV00Yjxp2Ynw+rdbIlPE2jrN+XJl5tTLb
xGmkaL3sNO7h8xA1wl/99uAfV8TXg4c8PLZrBK0WSfEY5hd9loShqyoz9EdsdduGbBo0NSY1UlXL
xzbwcRPs8uNNv+zpTxYnkAnJqBSQbahoyp4uzl5R5Z2azTFeGhwdDPF8OqV9s6ypGXStQat+Rtxv
PA6A8quRMcBDqAGgEJDYR2j8emSmKLkoKV4ObROFKR8+TiGqODn2iYv611b1dD0No2YUjKU/9WiQ
konAFAaJIQz6OBNfTGrEaUdkcObAI9QsO8H7OcftgPkLXa8wr1ETCrsx5RTZ31lVT+eYUcoT6AAc
P241YP5kVUVxAJJE1HBwpUFxZsYeKv0jHFV8hpX02wNFDD+BRAQ9DCEk4QinsN+EHtPwxVhdPSyF
jga/czoKelNGLjyMZA1+T0pJ2QbqWquskf2aWdnwTdN5euy7pGCbYjDhBUlGm/qWytMwhC5PDOVp
X2txLGyNNzNWc2bHhaeDHf2hoz25MZLPexNH/GqWvM4Wq9CGTOPFworq2hfJPNC0k4WR0dbUS93S
Qxytyxjd+65zmbNmepBjYX8cJue3ZYS604qs7AKWw4/9NEQ7BjTtHC2DyAYW20ziAu27VfQsxQaL
I5CncSdWKV5FCxMvai1V1peapsugk21cDf2ZXbTJ6yheq7RRXQuTglUGTfU14cheVQlu0+D7dqsn
1hy40uVOFf3reWjXl37Gy4av2uYeTcVulI7vS6er22EaH5Jx5UD7aGsyObdrWszRmvd8bHdSLjQz
zHq5g2kgqarocDEKmAkUNahKhwHtR9KYdGbx8KZAc7/BfGlFagdlb2074V0RWLJVrNCvSuPEZo0L
lUN7Rj+KGYcqDcaGTdBlOKesvXSEJy+Bk07pyEf0UqiqvfI69g++YUsmGibVQSZEpG1gs3pJCKJp
ApH4FJUhdhlTPK7SSQjyjhWo1BmPpTnDOrDDMoxrxqpi3LHA5W7iw3XTK3LQFV82AE5zmmhTZFUF
p6nJjWbDI0miIy7detY0/fSqEG31tvGqK3KAh+ZFC3T7GomCvIjKyr/pKVpTXXm5MVMbHQ2nUbrU
IsgsSIpsanqBdt6YahN1/ahT28aU59KH5q5d2BEj1zmeiyQuG7lNItOw/tqUESyui4UubDroItwx
NLBs4Q6lXRPcaaTK5eglTX7wc1QvaWX7Zl9F0VSmY52Mex3bN7iMu/ckMHQ6CDfvGmLatOKdvzBJ
VKfD3GzjpK2zKTbnU1jGEpLK1OtA1zpfJWTI0zXZdrjGWc+GdttMSZti7Hxm57Ce00L3ObQAv0EY
F306sOo6seiswazLQqLfc6OLdB7KUzSE/hqx6iag1qWtaMZtYsmcBrTEb1Etdp71JBvLaTgL5RRn
tJ5eFNrPO6zXZUO6ttkv5eI3NW7bDEVFgFVHxbz1KHLZ7Jv1Yh4TucO4Gfa4H/SlIsFd87XoL2pT
l5d1UYazpiRmY80yHaOBR1PmEs9Its52MukoEdTlgL0vNyzpC5smoRt8VlTVck+GGrNMT61Ma7R0
56gam/Yoqrnrfqjaoove1j70BdxEzKxLg0ya6nyQg2reo6JBDwYyh9+sitgrFRTj+azMOF6IBnN+
IxNbF2/sAO28T+u1buqD5zFuH4T2fsoiHBy/BuUav7ei60FNNZNdLz0V5bLDtXBxTkqHuu1HYqYi
Pqku5WL09HSpKETlQkM2yxy3cZ1Fy0zrTDhv622I/FQBx6yA1blpWrqtbDSuTmfXFSLToYc7eBJV
No1C3Z5XqKRJ5pdhEmelileauUXV7YEFmAKV6XbR9mxBHfUXCSAxpRujRQe0GVnAlTdT1S5t2hc4
iVMVT3LNSNeXbkMBR3mmEz3TMzZ0rD03Upv1ksYGOiyO5rW4XwPUx3k/tPQWWyCOhyG49bWSsMTK
rEEW6DHnJXSlxNQF+2ExCObGCcCOzEXdeFixHkiZk4LHgLjDSrzTfbqEtVuLLUFj4q/63pTtYar4
sF6OahH8Vc+F7jawyTvLKYPV6VlqZjGIFBJbYAElTVd1r9au6nMDzoM+Ylfb6jSWfiibrI9EPfPt
GkOGqk2iamnttk64OufjjMlWOUOuCIihpj4zsQqUZ+AAmKY/R53r2vLIph5sjMzMiwfsApSPMxHI
HENyJ2XUluJYql0da++g9r0g8UaJuFlyb9p24OlarQ6rHLVx8l72jaj6VKOQNGW6+DFEm6RxPtmx
0nRbXVdl0uTU03baMU5mkUakEvqMdagtD3JJKH0jFzHb+17NkJZIxIN3OdC8BrrlDN+WHcjPRphN
qce6OcNKtdO7cZ5VDeCn4048tqdC03vax+NAUrIWbCR5A6qofAD2YYeXK3DT9RRAkrqrsgDAzJQC
2r7X1VDWr4cRO37hXVhhpipkSAEOR1AAWcXU18WVwSgONHXcdDRJZxBVVKVdqEzzUANtsSqtOuVN
lPUFNXrMtQsYSGlQy9S8ioysbpKyQZuoLpa0E9L43eJac1rarnDZZAp6MRK2vGPKFa9R8PIwqIpn
c42GXHSIvwFafmNcWZ/C8NR2VqCBUklmnuquPXJazN3WTHEo0qHX46WcllvjxyrtLK13hWjEeTT2
RTbTAOsMD+6UL0V0HetC7VY8QG9ZqM04TTQ8colfDoAruXQyeVEnnmSyljxHU8XyyhiU2kRwlhYy
mTZm9XrbRkweAo6mzSDLlWR8AWARemnz1cdjd8VE2eUiWiecRiBFl9zIpjtUQnQknZgBB4iVXXsq
Vxqf4tUX+7pv0Z4gX22afi62dTW/QaGvk5TL0mVScZPGPWVHv9hwoA0zR9zPcwo56Y5ewapmI8x1
NWguUqUG9iMuh25HmoKl3TKtqesndToqYV7qFS1gaulwatfabZRr7una2ytTMpU6lEy5XsGyQ4uu
rnQDt3OoTF6zbkIiU1QMZzZWiqShGpIXzWwlsATCSmh4K8qkHZHPWDT51+s82H5Tj3qBnudJFTKS
1D7e2HFGD7KIxFkTKHmDCxDDaad0l7khMnEq46beTvC6o09BW1mzqaqCvWkRDmybyLIXb6mVZXPh
59C4VAD4gupkrgEK6KoqV0wonA5KWCBDeLJ1ugI9MGnTTcN1Dc36UJY1/pGUuji2ZManeOm0z7ws
/Y4MAslUMBz27ViGKLdaNlPaeDsdlnKcb/Ro9eXILBAqGL24Go1G0PN50r5SfaOXPJQe39SYiNd1
0iyHyjp9NdYFOa0ehX1Ow+JOY7OA1WCtqzdr6xdw+GpGtzEfBr4Jfh6LbKJt8X6cgnzDUG1Exqdh
jNMpCnAdGDxSpTZajEqNqHTaTc24hxuLMjU+rrvcjXTKliUZ0XayU3noYcMsHQiBvuWbIKsM17ae
MjoN01morX3nRd1eo24pilSaab0hpOTQUIau2SZ6keRCjFHsUhT3Zs46q5tz1kLZH4QI7vUIgv8l
AHpXwQld88IuRbcfp3nIlyXuwtbNfq43ZWNIk0ad7zIaYj5tZR+W85Lw0u0bWc0zzG+I+lQuLYvS
IjTdEYcy2qBqXW57nySbxdbo2k9OZp6sKqtaVm6dXdjOFqXeuqKvX7Wqu0W6pXsYIPOZBol1A1Nr
WB7WweVY1yjJ41XybYTBPS0rp44GdNOO8KnMDUmISRfbVf5CAj+8NHU8v+Z1MiuA42J+vRA1HkRj
2rN2avvzQfXnkQnj3WzG4px3RrzAvhq38RLYnuqC9ymZE7sLdXkAl74Bj6mlOJNtY8/WuIEl5rAD
TRWP0X7gvX3B9BrdChAqS9ZF63oHxYr7PCZcve3qMNwyquYdncR7rIBgwnAmMW2ildAJ6MoM4qqW
zZ7WIMd6KyKTo7q8N6Lhh2iGuoCXU9Gucd26Cx5Z0FfKneOxsxvEhh+nsZ3FdhGszSPm0TUHFZz7
vq/2oMmHjQrsni1RlSPXH8tkKrdmLuTLuMDxqxE0wCEGFpthK+eLcS5ptgqN04Kv46b2TfIDc4W7
iBoPqBON1U7TFqcJHZJTFvth11PHNqiv47wTo8kias6QQBjYjzOZWWaXjRrDpS3vDnouoEaMQm/p
3MTbgZbxaadonI11V2deuH1RcAJszA+SbAkDRrVCQFtR90W+xu2dJUmVNV0kN95HPRCdMewVL7oc
nH6Qo1FbbnpZjma3wGbFXZjp64Ha9tA6Xh5Yo8sUWNYV70jyABpLX3vQkRcNKA+3CTy0ajOLaL4q
KBDkXLhpeIFdrJLz0EN1pREuxbHql7iu08QKNqURGxlJIx34Za1Y9IqBvBI74Yu62TcqaXw6iLF4
B9wH5WKUa5kG3l/FJMY/BGvcTtcDH1NRtiDKEGrfiKUj+cg6m7eqYFdxy2bwxmR3Wmv8dpr9cDVX
C/AoU/hLNZj5EFZZAmYn6FjwMGYF8ITrIhY+a3QPr5wvCCgdvHB0Y7gVmSNd9KJu8JtmRHjPqwAm
YNxVPFeyO5/gbbGtsGNyNBWFIPzQ3wGUubSsouVGT4NvMzon3emqAK/DCCwoU5xHm0745WKxSTiD
2u5S4qk8W0zFD03R/gjSuHnZggzJlsjgl4qOsNahQ+0Xhfm2jEsgZbBOKjAgTHva66XZBNzV140c
/AUF+j/sfRxwFoukf0dNNPwwGGMuaCxIhobe7LvaRLdgnAKIr53awopO2r3A0boFy3oNWUkK9GBn
OmZrknQb2C0qNx34WBsnbc1T1FqSAuQkDlQeIOOGauVhMVZ95lp9U422vcRtZ684J21WEdjfqqIQ
q1RF7bmsgZvFanb7YfDva9raMfPGcb1zqibpkLTDuzVpaBqzGgSqgr4N62+ZzAbY8C2D2/ZZHWqU
NjG6RE7rQ/HYa2MDe3CEGnG+eEwvwOsjL53HjUrXPsF7XxXHXpXUZHrtkgxUTUXSpUFkN9bRvGwY
EMDrqhHqxURQfSvhLxZgQGv8UIGhAcy+ALk6L0OZg1FXXNN4jC809xhnC3DCM0XxuLX14OMMIcUP
QxEnG7fKeVfS6NTHA0rLLoq35eBYn7oRrTQFiT7eT+CVP6pJn6vF612n6ZqutOHvXBvj2xW8GJcm
E+AY8H2YMOGSrQXKuoEJuO+ovBnKNsransoruqJhg+akTkPRd3s0G5Qh07rdbGxzWlJrsrJclpBa
h8JZ1GGEgEczdhNjM75cfOLBEmEMQkiOIGnZ68iG5ZY7p7bgAPd0sxC7gopKhrd9OYdLYQLzaRT1
bEmlW1eWg904pWFsu3fd2s3ubQhQ5cCOpN8i1cLAlNX0Tvblcg/N0mc1JPbM+ajJiZaxSNkc6PVE
a+JT2HHVZ12UzICYePJDRkQ557X2bX0Ey6gozwouity14Bz9GM/lkOwJgN2Ug+xiN5hBB+taYucK
gXiRkZJpg/hoziZY2NN4s3DkZ8PTmnpMTJ2NSIxDT/KldtWyADVc5vOAKnTTeCzTeKA3FjrteWzb
/h68EqAcQxl5etmOyCy6yLHQrR4yTiC2g/+gYWwFzsCFag1oycqPHd2BAzPylK+LhNaQAE06GlzD
UTwMgzo3rbAmXUMBnwRXFSoC3shWAxUWJ9Z3qdWxvFinpF5zZTz1r0o50vNujBQ/H2Yb83eTIrg9
X+c5FJuCdyLJkzoe1U51IoIKXI2Aq4LpwESsatPKM2kg4VcBkwV2plTcN5ATCAw0Qj2Qiu6GD/IZ
gLtY7qJKtuOYFgUzxWvbcke2CDYC3FbMpejva+nG9SpZ4w5MvWEVIDFbDpuxu3XqbXUUa7k2x5Ku
Prkk0Yht1pOqBkNfB1zBD4pMAAkVl8IAGC59nJSnItRTs09gY+SiYwR0/Nqwon636p6ApVmsIB6n
QFxSpRq7RBzGJsLLC0wcCP8W/vAAH82AlhawtauiHqfBabAnBlNikL+yIP3lvEZDvNUJdeCCtMCl
T83UwZa7iEqwvmM5J3Q/AdLA3oYvyuWGlY0SNENeOb2BXYmC7gQa8bgDagpmQdkuMToNtQDBALtC
oyxTykJ/iMFegHcEEknb81ktunmIajuACPLA0E8HpAzarlPMoyYFj3kMDysSdtVpUq6CPySMNLrJ
lsnBekKoetwy0xomnkQWvhfSc3/F4g6DLh35Cjt7vKCuPuuq2DTHHhF4tkqA2v4AYNzgS+BCjQWG
jMxLrDt021aEM5P2oNYsaHhil01dgjSGyhlgQ6Z45DIxDxtTj/7R2LVsKlIiI/5gXIT8q7mVBFLX
eRHDj4Txx8XCAmU8HRnSQJ76pAA1MhRln1YFUMxXDhUl2MNLEEOarHNzwK5K6NYWDYAUsuNKXk7l
qvXWFANWW6DJodnQBSuWRiVf1WXTNDDOyukWjMUVN5U6dHWJfiiaZAxL6kp4SQJ4HOySZRyWxh5a
4CzPVqC60YYI2Ns9V6ujJoXGv+KXFXVRlc61hQ3SoucgBoOQ27ad+nFr4hVGDWaHPCL7+IoC7fyj
c9aWkEwuMFKbYgRGsK0Jn3vYHGtUkc8OtVU2mwG4FQDfYg7KU7iKJj4RwPlgz+3gZrGKAysmVZ0C
4/F+3XzcFaUf0mrJYtE17ibZZ8Yn3JwWlsUmC23k17PIddynuh9Gvw1TL/BGrn5WF7MzrsubZYqO
sLgieTFZqk9XeKK9og1qh1vpUBTlIeHtDozsZjiA1MThCBtjU7JtrOBq3+Gpj6+qVgeVAxCyNZdR
7JsLs3ImwVZATp0vVMmcuX4otiuQfeCwCt63OgNhZOpUxO3Sbwbwj5sDG3EN5i6V9sbLXhVpnHBY
tWDTjDJrl1W7O9q0tMsR9ebHMDF/WfaQon3AyLr38NIjbYGUakj3VNo+5PDOF75Juh7qTQ8DiCm8
lsN7Aqm+BY+oJftRLjps+SKFznGtC5IHAIZi81hhANECRP2+U49LY2y68OPH4hwtgjUqYivNPh7X
pGpTi9287pVH8GpMxTEYg/2kV3fATc/mbQdEkW9HC04ibAoNCm/axjVH5Es1pfAWzKjyKi6XcOAB
2/IFiQttjk2kujgFKjqN4KVWugFdOdZIeJSreQX/keuk3jSwcJNtMsp2ykodNUcfpClP4S/ehofE
xXP1QDRDKzjPuOANTBwFZ8dEmCQH2BTp+x+onaDma2xgF6+1fQvGaak72JrLVgKDu8TYQwqGhHbt
Dq99uZuxxWX+f7k7t93IcaxLv8q8gBoURepwMxdSHBwOh8/ptH0jpJ2ZFCnqTFGknv5fUafOctVk
Tc9gMINBA9VAZQZCIVHk3mt9a9ekrUnXvBH1oPfcJJ2/RMcOezin2HHVdwVtp77EMRDXJ25T1fkN
J1imO9i/UNYD3sftrleZfxp866+or2GKw4gYsX9mUYjdy9Ut6m41LoMo6iyJm0u+KjLsDJOBX3LT
d7R8kknFh30W8DQIIZSj0sY+3ZTLjWbQxG4yJ6tul6oMK4IaI6O90xZ+VsXdPE+FnuoAv6FvgrrJ
a9lpfTk1aZBsFpKqi5Vmkl+EFdiqA9qN7BNjHatyvMG934iUGLyvqhurTbNOwxuxEm23mWTIdyEk
sedxSMtlw2qlafHrGfGrVeqaSqttJ1X4wGXciRNuEu/uOuZLSBYwU81T7ysTX/+6YyYDrcNPdiSd
2rmQSF54dBbRmgcsstU+mGY8OEBnMH5ZxcLzDkza6oKublUHikd56G3FVOHnyExf45GWZmNx4mH3
ifUY7z3qsE81G1O2Ia2eXvowIXZrfbq2c5F0/UJNUbk5RqWMh0xQs4lBBRdtYrAsQl+iJg7Cuetv
Fwb7AsqnccGetNJlNwGUzzKXnZjTV81Trk/M1fE7ZIbBX02BYWyjcCzaR1RE3N4LVL7rbUltZB8T
MQ94fV1nD0wFsb3SrSDr/Yhch32MgRbNkEGwkuShDMaKvas29iTcSYJD8hitqx++4TzRNQ4UIhup
c+jXa3A9AR/o94vShFxwNp0F4WCmjGcbtNClW4rKiiF+L5tRAGljouqu0pE3HRg6UofrJiBpt1ab
ztGgJJswg6GwHNuh873NedotHup81NhtbHHSv46N5cumXOIzxANzIINFIDNwKHkI2Rz18JhUrX2Y
Rm37OzQTXu7hx/L0KtHzwgqlaNNc9CWYunr0ocISndPxrGE7uBwXbTOk4TX0p2bYotMz0aWAaQqx
fVSwPX6rkTiZI1RdXsTsYpJ1i6MLVEZi8BY3zXotSG2/htJjBwjisApMkaKo7F9HTg2DFrBYfRIq
6N1D2vdSbKSYsc7atMVDIyrj3QHSRd9fBEEgxkJzV88PK0FNc0E0up4LuybBE4ym6WJZiO8LZlSr
rkrLre8KEVvvgO4E4luSwPv8gp41aJ9FQslbElA1vBOP3G6LTqqKE5MvQ+VQA8CzrEidm4aKt8xO
S/W8ZG4ov3BfYm2UkDez7zBY3HDhTVXaw+iV3ERrUK/QsCtYEceoraP6NAkU8tvSxhN58NCz+lyc
b+xFNMnAXLUNFJTrEixGv1sbQ+vPHD4/NvpaW97lYVXFk95FKaMM9iGKrq9VJWOb5l3ZpXHR+gGW
olYTOqoprATua3MbDUCe4E+umd17XPIi8zmq1XrXl7Clj5008fTWtPPoAVaJRYLZgQs1H8ee9t3F
CMYuPJsscr1aR0PpdQ+lvM2DRFvv825Be1bma9AZ/9xxPUioIy1fTs1gWnZvQxyOF80YYm8e0KHX
J5Ut8XpprW7BA/XEpIkrgtpP8iCnsstuVZmw5DpdTUlhtaBiiSGK9OH5rTdR4I/oGeZ5S0JoIp8T
HshsCxm4maetVh2ZaDEvfIRWqMG4DpvZQHoZoZx2sdDbBkxF0N9EgTVhdgq6SFYqlxqF7rxd8bWy
/QfY7QMFeG7fOUXtz5C1izMQLX8GOzhq6jG2o9vbromjB8N8Nn1uFevrL67iMO2yEI777arxhJ4z
neH4+QUu+Q2q/o3g+RUK/pHu/BH2/O//Qyb0f+Fv/T2C+n8PLv1TouBHuJSCB/uBwznTq39ivP+S
gv83ZfrrR3/DTMMQxChQUU6A53CKqvsHzDT5F9S8CDgWshKM/MB4/4qZnj9HU3L+ED71G2ZKE+Qv
0igjYQYGFf8f/+9hpojcIjUIWjXjQCg+cHfoLNA1zX10sssZgIvQfaeJ3VFQGGQ7AZs88aWpPFyS
Pnz54X79DRv2AZMC4RpzHuE7kzhMECn5wIZFEEITVi/uRHASHp2C9xTJBmbKsnJZ/Py7wg+IHUlY
mIIHw4iLGCUFQnl/fpFi3Ti4O0afwAOld1U0h02RrB3VxaBlCAGn9UEN+yMZb9CNZVCSiHonws6i
sCULupzPc3U9ZSGqirLV/O3n1/eXe4EwTYg6MuRhxPEkPpCYEO3BBgCjOMlmdLvAqfJWONXclLUO
/wkX+0B94lZkuA0sIlhbYIzJmfv9ARazKCUGvQ7sShG67NqBLHcp+rMHmVXRxdpW+g6e/rJjCtYI
nO3sFfLDOW71H8B5QDxDkoR4Fpibcr6SD8BayGONKqpOrnowQIeqyYZDh876bHiSI+8p2wtN/e7n
X/qBMcWX4rvQoHEgzYRm7ANmWcmJRIl27orCLzvZOUlgI7nGPlmYimhA09n9A4PI/5ahTrIopVlE
YnDLf77XqGUbXcZgqCs5V4eA+YEXplbDw9LGy8sAVaM9QvsW9IJATP3eqmU961myxVkf9RAgZntd
x6n8ZtcVMjZQCXArU2zOelnVii3TGdxKwFR5kozBS92p7g2+U+I33ejkG6S4xOVdP7k3r0b75tK6
u04qEjcbwEKDyqOkwwEmSPPJjSZ+HAIARQXTZL1EdDXTRdKEbK8a3UtUMelczE0W0J0OrbyaWotK
2UXmappFeEvSpvu01N6RjUD1MF6QBEs3jJoIwik8jK+6VUGaGxyTjz9/rOdY2Y+Q6ZkXjngUUYx0
SOgZOP3zTR45cL9FzOPVwhv1GMmW5Cy1IigqrV29T4I+u0dPOH9qvLbow1oVXmYCpsGmr2CLX6yl
LzI3u2CLhlnktTXiISBjfPfz64z+shjO4HqKDf0XNPQvQH3SzQu6AOjoDPW7BewwtCpnJBxfKqtX
k3Pfs6euHTObD2unLykZymsigGPlwvSjhF+RihvPqsdgGWA5dUOtntIkgH2go0Uj6dJ3T2AAmjti
xPJW9U7sVyBi7Q0jeoYOHHBUwoFKXm0l4guY6u0bU+l6nsQTPYmugcepm+kftrZfi5Qf8GYA+wyE
KkMiCWwd5tWc9+YfNpwwnVk1ZuiFhtHWcQiXYxWTflnHANAFhLHQ5xDW1SEbxnFr1gD6+iBG1hej
sPJL3PgEC5eOQbG6XkNL0Krf+67VFuyiHt+aRg7ftCnjyyzw4EVHIT4vCdVbLofrzqXzPZztuEhJ
uSSgIrFQc8FKvgLDXNCbJkHpbkQwmxcIqGYbal3eBr2ebxIY/wA9ZS++z1k7HEUfLie4zChWDYyP
xxjhnp3pw+HTskqYN2Fc3XFRLhfQmHuQkKykm5Sw8dOSxP2u7OjjiMPwJmpEI3Nk+obXOFiDCyHL
/rn05XxCg8COo0rFcSJe7so1hf/Jpce6tlOuKlgdZNIsL4Vtbr2G9YiwVfzcdmXT75Axr54jBy0i
SnW1S3pjnhJf1t+N4yA3KhnBZAIbsYPgEt27oOz3ZICsXMwGHE+hBldfrLxdruG4xWse+VF/nudR
5By2cPmaUKO+GWdMs+1irY8afFQhyqpL91RAoy0qqCF6B3Rr/ZyUQZNt07r8BsM0eRbmTBb5Koho
sSTo1bfjaNdTH1qgqX1YAWmb2+DK4nUAdFyBkwFu+h7FKjiglRhe8FK1exaQ7r0CvXglk1Xsjaqi
sigh1ou8M7Tcp7BBbmEjukfcJwMYgctAbwNspUcUxVCWpQYevBmNnr91fg6eV6jZ9wz9mQJcuCRb
9B3TcNYxyWMFBHFbr1F04+igATmGrNnMmSpfoBUDgxzRr+p87WJyMBRiYG6rabmMRaC+1UsTKuA3
Mmi2tukn/DU0XMeQtj5DLK5Nv1R2be9KwuQGqTjybai4ujFtx0tgLhp09mBxJPvJXMXWlTfLTKND
ypPpvg51+5YA6oUVD/oMPXjGFhB2tm2SQvLaYZvtAOcOQdrT3cCXuIcIjCM+70AiuMKtns8w0Wka
gY1agnt4JiB4SwMNNhd10u8GwaAX1IAL2gKwBFtvSef4LRRtVkjXREcVdUuyiSydP0vbrtcgwqKc
Uy83SAdWuamcyTPL2LX2MnqECq8+j+UiNgr2851WOARymWTuUCYm3bpq2MuJd0U6xioPU8qhns+L
A6rW18dVZOVyYKVyN0GUBjm8r1PqtXhgZd+feo2RaWQa5T7yuCwqEcZb+3Rnq17ndWT4BqrqJmtD
wfMG+unOZEu4EXMc5JHBossIzN8KKu6FtemzMtAMo1nRvBlJkhtoYCcxqXofzyHPFQIphat0XEyG
v3HJREEDHV5DzF4L2Ez3cEmOa7+A8xcsvlxl8oDX6FYIIJLSPVfSta9TiVKKtjLeiJF/GTnO8KGO
wJxKdgHwZSmswtpc1+X9FycuFFjAY4Z5aLD+h4t1xSPj4EiiiZUveBmzXTYlZqe1VUXXpyqna1YN
O3h8eF1t0tnHcbLIqlwAEoojVFV6apbBbTobxhp+8hx7uKfL3GzCam6a7TDUOti01gwnUkVk48nA
5bbpBgpmD/IDpF/PVVFL1sAKRSt8v6I9uI1w3LY5mUlQ7XkPCyifIdiRLW3BHlQdVU9QXmCJU5Qz
RdfF/U0HwfEC//K5tXNfIWgTmmflZYakZkDYrfPYtMBvDAzQ2dherD1QoqiBpxEkrr9SOOQARbql
yhGxgJ5Yd0PAcAb00aFbFw/QB5gnQEk2XoowXgpJ6qrM23JR+8Dq7POIxEsxw+86a+Btt7PlUt9X
E2M738TliQULwJTGBQYaJeSB5Uz8DeoqbdLyrZ/SMQDkiRCJUaryW91is8nhRAzy2A+yfrLCmZve
e6sAlg8UIrzn3BeySskDix2suWxp062sJrNXVtUE6taoj6xL6rc+hCaVQ+LNxnxys7nq+jl6C5yp
w01XDdgsGvhz2Pk5C3e0nJIlH3wXfhmMX7bO6eA1jKruKcyyaWupb+/WYU15btRsZUGtT6pNRY3o
N30HtamY02VIcpfRKCwU5MxN1dRlXUyoDut9B8UYQrOPNnE6nD3gXvEce9EZqU98vCF8MUUyiXaE
2xVnR/i27JMVuv2GDJB/h3MGgrWEQwqoAmd74SfKt3ACxUM1UAWOA3frkruIfMn8Mm2H2qU2b1YG
u9MuFfE50lrNA/BrYBcuW9K7parlgjPChXbHSKNvrHGqPaZhBVuM64ACkEPDhyauAz1913BBIFaV
UWZwirFyN6QehL9YS9nl8dBGMp/a2lSH2TbRXUrW+LZfM3U3wb3Ozvi68Xkygdc7oBiKx3yE5fc5
7Qf7mlFFX1ZWg4E/k5Hlluu+e8j8IG6wR0bxbgohpYL5AtdUCLBVz2e2Umzj0rTYBeFPoeecKzJt
VgSzltsJpMcjh+GF2iFsx3uXyKXH0uzptOetnO44+LYjspRheCAwtnT+S0H6f0Db+XvV5n9O/vl/
U9tB7/dHv/pP2s5/e5jHD9IQPv67vkOyfzFYC+je4fpC/cYf/REj5v9CdBcJSzS5hNEMXe5vMeJf
RZxzrB6Rx3NSFJ/6Xd+h/wJsjLlAiOMgkkM4/0/0nXMj/efaO0oSiB8QEs8u4sdGm4O/ikfgd1fN
oJcTZH9+bOtKr0UXLxFqtAivDePWPvxwv/5G2/nQkiFZipGhuC0RgqWQXD6W/GJwoE51Iq7mhqdb
K2SNZMG4ZrcTfL9XJCKC7z//QtyvH3/n+QsxrQDM/llKgqhw/vMfewyQE3xRVFyFGsxu17qoKoI0
BgVYxxynqXUNpqhZf02A8r+agHJMHPtjhfzNL/5wo3EBGQbbYY5DkuIff+30VYRM0DJGR9M49Qj5
HViEruUVstX1aZ5Iv0XRmF3+/EvPkuSHn50BMkHryyEjZmlyfg4//OyGAFeLcK4fSVzCkm3nxHz2
Loy/MVih9cmgX7gDgq3udBT0LQjNLr6ds3L9oposy5sBfw1c1dS9R2RpN34M/BdQCFmfA6RbPmfI
U33lFCd43k9S3VTY1A4irusrPbjxuqyN+pJmMzuMNF0fKPqhMUfFXm1+/iv/8iMjcpbAsX7p+VX5
KI4pvyaRXth6XNsOybEGb1ROrCnvm0STA2Dp8sZ0oUPsKiL3P//qjyF43FvotkmUUehFuMsfBZwK
wZe+Fr0/eqBBD9GKFDyMwUndVlBEv0YC5HQ7ggAqkMxP35ADAjURyvU7rpn9w7XQDyIhruWckc44
ZISYEvrLYvjhYUNfYpqDJDlWCWkep2qI9rgZShSmhPZC1sGMRVlCTS1sjCEdMGTVUVVJDXSoEe1Q
EJfN+zOAJYq+7lGnEKCM+WRScl1x2wCQPQPmVTyAR3NI2uQoysuu0JGvgQPpldkLoaFeFYBfIEb9
/E7/zY9D8cISdhbCIaN+EAki8A3hunbLsRm4CItmKkmZ84xOB01C/fzzL/soGeFWInEdnTdm9DtQ
XT+8N1ahEap62xxLNNTfg8y1SPn06PwRWGxk0cLuywrGmgCjiWbAx2bkZzUsJTpCDwXxCEIWHx4a
BaECnHFPRbEyWqocVDdI6H+42r9sbkBBcCCcl+F5CNbHB4/UrV9Cs5ij9t4dFkZmZDqFRAwVyxYk
ei9aFCpsnXyLnjgZL9ouVUsO2qU6ISjSvGlNJsRM0Pt88qRBKCkKRLc1ZRq+i3Tqs01Hlhn2mllP
P7/0v5wDuHKOowwrhcIoJx9kdxaaKktx/UeuybLrp1Ihnzf7PWFDskfeOPsHLfCXZfLDeXd+sBgj
liHUDEUdSVH65w3REEuXOQKFUsk0vqGJbYoeYtsDCGJ5mIHTX3nr+Jb3ln9OYX+qgkId/dQu40uI
YTi7daQ0yaNYgpuS9TDezgaUXBE5sd6sYWe3aRpP22B01QHuJXY+R8ZT3SL+IJPwn6R6/ktI/U8/
BzZsQuEcQTZLeJJ+kDYj08NvXCJxDKZIRrusVXW9AY0NTBeysWc7Zhb/JljadkVpVVTfUFTSX1gz
oKE0CGBjJEcaBbfRjMGRuUOeYMjRfcf7RWf0KeOOXvqsZ/uwBP+fOoAkuZbxdLRDPwCVlpWmeahn
6jbwj8YTSLV2voRuAGoNakO6FaJSSc77inxLmsbFhZraVB2jzAZyO7BhfF0VdtY8M3W5qVUfHzw0
apLXVJZfkWpht1Uy1/0RiBr0HI5IT3Y59HGNswgwWXCZDXo2GzVmzZNGDDDLW5v0V8E8n0QfsQN3
PHCbOXbAI5HbAhxwzroZE59zD91Naxr9NRGWmxwed3Kzeh0dPOLL5/EOEXmPFK+efDSI5w75TAAI
BKlVpnx0UBivk8tyhnS2RKV6sRGmGdULWcp87qUzt4DVEJ5rEQzZTLG1Mh/Gyk0XMXraXTaG4ISN
TcRXRPEwkIg1Pbn3YUqCM8zTiU1L+/HcGWfjw+oRR8fDRAF5HZC6e5achJ8bFS7ppesis+tStyB6
i5NaID5Bq/cQ8NUpnoPkOzNle2nTrkccRFfyeqIDun3Z8IQXwyA9UnXc803d0fmJcYcE6RIkBxHI
oUEQvMJsjXkY0qVY2yTAyZEi85Z0wZ5WugGI22ZXiKuMYc6RlP08YWw+SBpLxS6AuD6hwwrpulUi
RW4CCQL+ZWWVoXnUaH9CwHSkeRoygjDEBM4iFemtn4nFSnBkfU+ZiW9MZZKkQF66gzbigrsE05/e
24rMp4Fbt1+zQZ3s6qG+yAApGOQ6kLnhPTtSh0pyq5I1eK2rOri2yGd/q5aW3CUIO3y15NzGdzzL
0b+hA8+IiU8aYze+wBJ5EkE/f64QxfsUs6o78KRfLo3JKrdNZtP3uZswryLXxEUvohrBBblw+BKF
Iw3yxCPoupmgojT3sl5gz0HPn7/TBQJvTse5tnsWOiyROj1PxHFItJYPy4QHk4Akm/al5NV+ZmEH
HyUcj32HeHzeD6budrEfkLmLdTLnUdSiuyfL+tT0Sf8QqHEEoL2uuRNUv6vYudu4VN/nFTQ82tj1
Xcum3Z0PDugiEyl1XkJOsDkD1XbXxi78XqMmq4EkEg8sr0KqJ7Qecdkx63YYJpu8qDFJUKz69caF
ZXgPgjpLMIhK2Id2gsGzD2KosvlqqDrYNBl22GCfuMjaN7B032cAFic0P/3TIKtEFcuylDegdNP7
aRxxkCcoMp51MLbfyjIzl2Gtq8ckbLDCKk/8jYo92v8qjepd3Y5GbFag8XiZFTJnKEJ1T/bW2BZc
zohYcV6HHZLmZEQ8eaubsOvws0Ji8pCrxV8EJqm+1lkQ+v5lgNkBr6H3HcZY+Kwz95EPyiNjE3mG
7da9mFSVwLdxLh3nziNfDAXhmk/EhTmaew5stp/5eyjH9QL8WPw8QPu+YKrrrhAwcZ+gDdZzvooW
uiFzUHyOKAjjx6B2wbiHnDmPhZs1smtBB8+vVJgXlS/rai0EEUD/lX3Q8SIOPpMAeKQCE5dHbJ01
5l3E/BsSAHPRaYo5T+ABobwnTK15uBooGQsQ1XJLQU6+KkgyLIfHV5pjihyowR7msmYTIEA8bTzo
RVugJwRyvWJAyneAw+y15wHmODD4YTmT6A63tp7L+Uq5Beltl3qH+6uzINrwGvbtWQkLDj1an5dl
pO4uDHzbFGtDMCLtLJKEkC2FbPYlT2aFbT1ZLxNIwl+976B5BhKnwjnOnMFPDOW8MQ5R4nyeyiEq
Rjee9WZj9YNp4uV9XMfyky2b6hS24XhDGNwF2GOIy6DERigUUO5Mky0qAP+6ap1syhnfDNnas3bb
NwDKbmunEcAgpJvkvQnq+QXTCSpoP11NjwEG0RzmJcnuUb2GpgigrctdjbjiUz1PVOVdShe5wwwB
BJKMikV6GQ9KHtVExetUKQYkz4nwYfQs/eJAH0GCB0Ee7tI+ayckGDF94Z72sHXWLBDHzjQBP80h
IMl81kJeYAbgjIB1yMddNpcUCCHmUX1FKA7qKA47qTBiZUCOagJn12CiVxeQYqE9/Y7mSr2nTTtc
9h16351yktON1KMGPF8nUY/+Og48xgaEAfBqPps3tU4gzVrH4eZi+AetcEYG5b6ewmTPYLkA+isR
l96bejUHDXJiwSiKmV4trEdHkDUdvKoOvdVkQFdt6SxHeOb0PF5FS3NmvhtonxjskDZFVFKowBEm
kN1oQecFRoPpPgdZUpb7AA0bbqtEyr3sEC2BVaNVuZm7pU+Rf8hQvGwzznxVYApfFuXDjAQH7n3V
b8o6GMTW9aUTRQuEUOYZIlL3Szi6Wzn7+vs4rf0xAMZrzkG7NrpCulcnOaakICQOg7u9CSPXj9sG
+9gTgEYXIPqLhMlxrMZ12AxaJA8WiudzLZEaiepydJDrVmIwnwES35babGJ7K2axJfE0vCzKuTuM
pSI3Kbgw6Nq1bDt2JxBrlndAmudjm1R+LlZAny/0fEQn4xLqAkD2iLd1EvSetax+T5OSXA4g9yHV
1wgjbynoQL/JSKffwnHsLnvi8OyQWUCMvkeS9RkPN75d6yjF3JxJ1LqI8Ua327nT/VXVjxMkYkSA
bhWGMAUFav7lODTZvKN10zyWM+1ySAcLmJJfhPM0dbcWptOLrIFO59Oiq9dxsdm9FKN4Qm4DEn+G
Q8RjY527r4YNrL1JvaHiEBGM4QLMMz15sJNbWsr1JlhLtoH04i6AvPa3zPNmP4gM9uf5T2U9JZ+q
uIk/6dAjyV+uVIA0jS1S+BWC4HlgWn6vEdOEGVKV7DmugjfaVA6idhCn+wxDM4s5WpED1jEOoS3H
A1DYPtZ1u4IuWTYevQW9G0ol/WkyXvXfIIMs6nUd5yncAf3E3JMpWgj/opsO+7VrnO73PYed9ZmX
gsevSHAEyDFmcT8/ogOMz74uRzYZoxmIPgwNBt0WphE+3i0GNNRYjyspIkxnMVvmZZm9zwsyiXlq
aCMv7VI/2qxf0guKuY6/QUz/kV77/5kSC6YRLeMfOttflNji43+t5Tz38dcP/aG/RoDoYIGSNAZH
GjO0SL/rr+ex67/PbQz/lQCaw//is4oDtfDfgivHPFXMz8I4dgDTGMea/SeCK/SYj5och+YLFYMj
N4T9+KP2CVA0iINxLi/jdeDN57kv2y1GnZnbMgjGrMJQFJEue8Os3VjSBdgxR1E+4dWOxVW6qmbF
4A1ES4oeDPy4GzsPEkIDEoU1QKG/Ua3Dd5SzaLAUJB590VgZUyTuMKsBRyYYLjIHXZsLWsGiEdZ1
mAsimER0A4GKfBxDe5E2inQFwYu4o1OqQEWMDSbYpCPc+jrLtg3I5W9mbdcNNjJY9UiK3MCPwTBU
SA8o4kecHkghzMiDbdeI6s8cSbVoG0rkio5xqhhmu1LLsBst1m7PM1FAxg5zgymnlsT1t7ZsDb0d
Q95d1aReFhylhBtMlkLUHe8oplztaAX1GFc8J3m7StqgDnKU5Uud4RStpUZTOSS2W7c4egDhargo
n7Qy47RTsocDtbLV+6Kt+fg1xY465EB90heMUUz2kRkEZiotMQwhjqLwAZXteRQsKqDY7fpoCSNM
2pzlUfYzWd6jFtDeBqATWObaxKr9HLK4Ww5ZieEvYT0HL3HjJsROppKpPIarVA15VgIp32izgIDM
SzSxbY4P9dUFOIsFZNI8YG4V5soMg8lBbE/maxgFATsJbqv2FGB2kBpua8UXUEvIU8AXhw2JkT7I
OqIvXV+lf0zokEHIwECArDr5RT0EVCLZnIptUpfPcVpfIYFzcY6+X4xs2KYYaxPNJX/8EAFHDA9D
tpANVmkX7SjpDgQWJSgo+KIYj4gBFgiFd+UMDzrrTp2dXyVG5m2qFennJMWh3vaEFRgnAi1krYpx
tkm+Zmv+S1xc9siVAdB4ZBhQ8RTa5fTv2Dhiuv0BsWSHfIzllzxGYr/n0f6XDHlYWjimCHC+fciR
g+YYinIJP9UwRrd1g5cowDyCxNAJTq1EuBCTbC6n0rz/kizHkAUEaKHGb0EaypwPgULM+feMeQIY
51Ajy7vBCLZh2ysFfMaLbK+hh6P0jUQOOek1SeW16OYO8e4I88gwDBVdPMdoC+TQ65mWd3Wz0nTD
bTnni1qaja9Tcy3GSN4xOz0hcq+vs0nFBRt1i360tlAOTIK0vH6yiQqgakBPrZAl30Yx6IdorRgw
VL98HviU3fyaWJ+0K7yPUMBjEkkkfHUen2E+Oxd8Hc8RdrjC2/Pg6gKQ/G8xdnB77Wns6LdGZuWl
bxzNTcy2eMVha3I+QBno6yue1eWNQxmHycnDeB6wR3a+Q+RtHb5KkW6GlIBGdM+LRLmOiawYzrTq
L3Ui4g2qEuhDMq3REeAN6zEriWYzJjLHdQcSo/IAfBw3xR85eM4RBco1q/ZiPHNYw/SC3nj4L/bO
ZEdyY83Sr1LoPQXjTALdDRTps8c8ZsSGiCGDM2mcSXujfo5+sfo8pEwps6V7r3pZuDuloIh0uTvN
/uGc75x5kJy2joy8i6jpxEPCTD7IC998MorICjIXWVOLk6I+rckLyqNGb7yLusaGHfRula1Onvm+
83r+lIhbF+LHFeCXYBxL6H8/GOgZ5ttrnwm335bvRtegCZJlvl7shDnArJw1AEX7SsNLtAP3dK8c
YFHIPMCzDTIL7byzAoq5Td3Eu9J29sI29Et84Nq2ynEcGoX2MDmaQM2kxo9aFuUadBDmlUpGxSav
dXtlqczE+Q1vc0p2FDfLzeLmassYErBNZPGm6KflPE4k/kljfHHy6JvYpx/8kiuDeSpKIjmOTPO0
l5jTJIwz7H/Sd8vddLLuL1llbmYTDiKbnyTECE2rNooPI6OC0rWYjnFAlhM0mFQxYDkNPWpx6fgN
+ucq8qA5DUN8JlOR/uTtn/JRD1hUX8qqv1CGVX0xZdnxUETlOkO5/cKeYKtZvb3JKjyBXY0j6NP0
P+ZJsrVAowX+MoNHyFsZONaMs+dk/6eL8zdS0zBSNRWPc+FiUK7nMGqtA76PoMtsvImI7+AqONn6
hPgOhwjosTMoLNW6dV9x7i1L4gUlRd7PYIA6Yl9fW7Sdn3QAox8vHGGzykAWcVGmChxV6U/gx8AX
M1icb8bSPS8wnd0UA9mOiL+GA0PML+AGolBiP81OyDrOhqAb/PHIuaNecKhFQevnT6XnPHk0lvvO
Vk6QVMtwOWCW3TLpexLZJNbMbrOwMgZ5Lrqlu0CnaCIK6Dzva2+pgro/q/LnQWHPpdy0z/QI440G
Rl6smtxKxlDZubGn0ygPEx8kNvgWvImO4fD4B/gAj0W3bntvuICLCDmlN5HrnggE7dTK/cQG9IDh
EZqS3mjbpemh1KFsv2lxHO1maFxrLEJ24Pkok+YmBqDpGsM3OoFaRJvh3hzTJtCSU+mruOIuZjnL
V6Oei+tYdvd2WbSoDSO3OXGNksvYRbRkIRdJDwrX2FcMgM7R6CNtDtoZDTKjQmP++KQa4JoXG8YP
aytpcoCxibTb0MDEpqd7sK2Zy4eQK8PpAqfGFBMHHsxCsUby3XGytYXdBQUVF85Qqfvpmd7pcj5L
1LQtZ1194Lq9BaMo4mu3tEp93UufURgjKg2WSuXKFrxfnclVVwnbXoEZm4atX1nJtJXasIzbUjoG
2uq6LdQNzj2vhtEh5zpE6ZIu7A1UNo+ByJkOBo6BKuitH31ukin3rEcdURYHR8aDfldRqWbYSFNb
Wy/S7IYLH/SaFVj52LYY+BSzzsZzO3zOuYuD44vWakWywh4PeITas5XXrZahcTUmNJD7wbTi4eg7
NFlj4FBnqr0DLnbN96qUQ+BVsSk/FlPBliqswTlrMpy13HYeEx8r74YbvKo586kSRQ4CusI/4wJN
p3NPZiVSaZBgQdctkcBuldUKtpJQj04L719Wfv3W194QsBhcGGst+FLzYTDvSzVoA5639uTPnKsx
WgkPHlk/pdHT4nSUbyyK19zEDoYuNZ23KomPw6CqI2rK1j6IgdcUDLXmuYE+2Mtj3mUerViNGhiz
VFazaI/1YouKkZHFUM16cuaPRuujSqJGXKe1UOIshmAi9rbVask98ppSPWu+r66wyXosxzWrooTJ
zDaoh9TJb2AvO3JVeqnjcIpINTLqrPtLlYr4yCJruOTIRXeN9y26whozlODFC3c5hxmgfUyDXtvP
VjcOQJCYqHzFLqxecivuNrUtBuvxsw/6W83gv2bM+m/WMhons9Q/6hmvhq+vvwevnRrG337kt47R
P4H/IWPYtmGcloQmeoPfOkZShsTJjIQOG2Gkh179ewN5CihiROczXvR1x0cQ8L2BJHPSs7DuChDq
/Fa0HX+ngTTdn3wCuoPhy0VtIHTdhNT9s+agcSqlMCUZuyXKBuaEk5yhwmDhQoqs2FMl9dRV4dD1
AyPcQjD6sor06LRJdVFVHa3NlPPFbnKZpOuqWJw913Hbbid3tC7qolzajTVHr9rIjmurqFKRqfOS
biOJ0LYZDVcGei/zeSc1Dra4GdOVA4gYbQFVCPPFiXWUyb8tgrHxjUeVoa0MF0QL7dbJR0g+0WiZ
X52kzePQnrt6CWwtEWstG2Dbwh7qbyandnaTVnUvcWToW4EYdFiPQwX2jG3nPWALGQEH5vBZIwns
mlXJBv+MqA/8ArjRHOjDXBjP+FLSbVEmHLZ83AmA1mwEng7YFlG4M0+vUHlc49A4hnk1q8E3QRem
0aof3GheocjuHqapLid6RyP+6jd6/jhRmxswYuL82e9t/zrGSs9WAfrbajFd/DLpaeEfwFBxMGAv
evpUzTBN2wXIIOviyXw0qv4qBiEajnUbuVeKkvJqthwN3M6sOANlpZuh5Z8ASLPh00STh+Wg/1tG
swvseRnqszQd05sa+7ezrrNs0WBftNSG1YKBIYwWb7p3FoTNwAfr68GjeKRXg9jDq/Yvq9SlYzPS
KkLpil34C7jOBiNwjShxnThsD+3CdO7NGFYXz4d81aYOm79vqMhA0S6gvNauBr5hTDTr6JHW+YYc
g4LVTGN4pyyaI4znpr0EtMwNutUkYeggTNb6se5dw46dqB+72N/3zD0BcLnTGf/l8ljPXXE/+zmr
Vt1mHwGiwb2Uk/LfjHw2GQbL1MLI5Jtneuv471WDrMErqvxKw2/iUIskuh22Vp5wvfdRc3ArFJxx
ETVHbO7R0chtPFF2VkK9GfXETt/MKbK+9pkvirMoNjznRR9tGYVG62r5iVIVjSt3rjxr7Wu1nzzk
UZb4m1HOHSop3ZFf2saZ2yPQCTp3MxkYlzCxAd9Sul5fMO6Low+cXQVEKwjbX8iXSd4gwGZMIiI/
eleFYVvYRPJ408qT70EW9wPE05I5jaetWXdNa7TWCOZbaVDssQNGL6vyDttdxRby5MY8pqYBhiBZ
ppzUmcR+bmzVp5t4ApB+WOJ+edYUqkRml1Kkm55XDgicZywLMmeK1KpwK8cOBXNsDCtNLL/iNk0A
lC/gPRAoq2DUCfcJJ1ZqjJbgOPJAGwlVNLgHsnbAMsKgbSEkmQBjKu/DM5z2rAE6+6Iqu5lWYzdW
UHmtCPJpndn6ygWGQkFnufQVRlTRwvWaLtWW16RWLOIEmwNONkq2qaxuQFv5r94wOq/UMx0dGMsk
Y4XUN13e2MJNCe+7NZf7iMF1GHtJRkM9JBuBBHjfaw0ZdfheNrYZQ4soO8sOEIUg0Ta6qg9ZoQmE
WK5dsNhoHfO18WbmtW6DprbpjSnENU2vaCzmQ9RMYGNHVYIQ0MDKrlQ72fclk4gqnMvsgZnwmK8n
w51aOtICEa5ms3UIkgl8XeD0S2wy5gG2ES6JiJIgdoetsbBubGLT7IMKbX6/Ba/cPmBbt6/A/rQx
+ShMRxAZGB4i8KE/HQCiGmmbjCb05taG+6wgwa79mJwVUDpaXuxGN/JScIb4CAJvXuJNkfqp8Sgx
AJ7brWGfmxGLibDAMFwHGRulS1TyOlS9Gp3aoDt3LfIXLYi7xD/oRmlPIU1+MvFkD4OAEDgaD00e
x8dSYOm3M8ufERVkZbvSszyazhtg/MXKdiptozlutG9jq3eDwQUUG+iZaa5QPQ+gljNHrSbNKwuk
UDVUBwriHnhwOz34Was+HM1ODtGgaCT9rLtdwPdesXmeLSgsXfrcVo7unNHKtOcMLyBxmX5RQQPJ
JA9qUVh7iAYgHq3MYGaf99NFGenY3drC3SRuivUmQ4CPtUW5YVe46WNeYMJZJdCwr1xjSpjDKl9H
95iZR5YG9TtXYp+uU8uXWugBAWAjPnl8inqGMyUBEQM7f9Jv+TCy1cJccl/XfKV5Kujfp9jg9SEE
efZR/rvKWphRck6wgyfAyqu2Wuvcylw/cH8HueTUQCWugoyLLbRqfbiHnQrCu5Fi+FUw+e/acLlb
5Nf/9T/+0rTPMuYfVYb/GQ8v3dtLkeLV/9r9UdL9+YPfNwr6LyeZ6UmFjVf8Uxz4faOAOJuyEYe/
7Z5Co/jrvim6DbLesdPgi0fpTcI1a4Fvim79F+dTGY5AnOKQ4vPv1Ifuz2pA9G020kWEZobrOryK
HyVu4KWYFPiDuQeyXz9Bg0X/4JptcdGVjgTFWPgpd4mZgp/DjluHupXYG9lmw33mthBF9WZUPv3N
QtaN3kl9605jOq+7SuJcSbLUXzGbtp+BBeENduJp+VprfRZvvbg2t4BUNH6FV3iXPA9szWMX8c+K
W8BvEDwY/pkxzziXe8jGILNHzX+n002fMy1Fogiap2eu6sKbCspEM3TUpowLOAGze6vKo3vXnK13
bvHxTCbQWmC0RWYeFPR+0OzSWv/K6W7dqyrrJ3SQtFysGDqXjaWXvLbQYq6XQpUHJURyWYuFJXXe
KPGoN45956MnSja6RlURNHmkP6H/GdvNwnA35laPmmptgekuobboxr29zM6TXTGHD1IPA2vgtmPc
7/K5X7Z+3qT8Z20S4RtrZ3g4cUkiXtgu43LXuKV25M/0wXaZYCsnsk5oQQ3r4NdsnX8/5f/sKddx
UiC//+ut4R+TxH/Hcvz2Y9+6QFIUfdosOjdUojpa0e9dIFr+X4TPX+Jb+BdQ1v+hC+RoAMZyYs6g
XrNsk97tt6ecWEYE6rg9mMdQTzJp/ztPueH+rHpnT0kb6gokgxZAiJ+zqWwgTqZGWbgfXKy7CX5n
xHYGF7YUrV6vMHWYxbUp0E9SyGjeGladNl8tbgmXHLjeFoZT4rIFHAAvla2TgtbO3XTHqLLmsfDr
eIP2KboTQy9e4gJ/ApSfKlvD7YwJDEqB+u5rsKsdVSwmlwBqYXuLn1B/Z/XntGHD28BgsFBVv4et
PQD46XMzJHHjlLQCLLy+dLjciUrxSoMeq82nS/7WfGN36dRvcr9XR4bu1U2heYkd6MQGeCsNehJl
vJ6dOEm5HtVMQYVTrEbmdusiGlGJMXbB/OrqixOH+EpHZkxoJ0iUYOPAerCb2guqyWbXsumx8RH2
br7SdRHfOhUSxlWM6ViGC2OpMrR5fe9RPqLZF/bg3bZlm13j33VB7meyCnUEts+OP3UCV23MZrJy
K3cJlTGx5xjjOgWZCAWVYJ+hgSbqebkbrdGq1A9sSdVjlM/GDglXdxFlymkuk2lGvbUg4XwZKdqy
FyI07HzdSNmzREPc91H3TMbXlj8V9Zpv4ARgl5VtiAQxv4GQVXssTDLpHcwGvcwXFkJOfxfFsla3
SweQbDWPWVEd8250xjAWhsV4nOkjq1OnZMZljOjBmQUKDkCDuAUKYLyuXhiVoPvJoDORyLjV4OC+
NxFkET2ytOoMTIT5UMeJd9VPteFuFhnl71nPjC4smHZOJ9NdZxP1F2FjW0ZAf0GPVBc5pTFJMHhJ
S1/h1n7jYYzQS/vQp6h518hZpLOxNYuGPIuqkQgeAQRuQ8WeVatymHTiIGBfJfF1YiS891MyslaF
XCtT1hRmihDTccZ+TUNOkc9a9ORxgaFGMGYBFW0smu5saEeuoma253u4nx3fxaa4ihZn20/EM41F
bIZT1WNLXoDRbUuwoaYn9CMeXzhxvv2GhIz0otTMCu4zPucMO03Qcj6cgR5l4+bRmWqzstdTRZJZ
0d0vrRtE3vjV8rEku3hmggnG6Y7SuVz1ElnyMLcHzBveKh25TgMlEtbw6Sze+qmD6B25a82ytyqS
l1O7fJHsilA/Le5VqlvVBQAMuY74JtKIUBo3ujvCOQXNITNL7EsdCXc7VDqcYs0OcvKa0AqWeryy
B+duSSm5i6pozojXYB/Fam7C3MwQaTNFjVwDjL/TWUzu2LLPxCxYPMp1cxPP9jUI+wd2gi/UNVth
NrgXi56nccSFo2OQ/ND7xnnsnNL4MrZL8tjKpQkNo893PkEcm6FO8p019Sed9LK1kRUf3CLOt9aQ
DBel4dqUyolxSOsZDqQwuzOW9V8au1rA8qNiXVTtwncks4J1GCPwMtBHFFNBKVDnBzWhEApqe8H7
YtcZOmpSdR4IzkxWWlLWLmZapzsz52zs1rlsyluzUqQL8paO9ygvrU3fF+mlZTfjHqTDeERM1VzQ
tYt3JuTJu6YcXM1Z6azszHeviTKJn9jaxIesRTFX2Cw6CwRtFyVsY9b4PLcveSRfJRzQm27sjHM2
usmmgfzbm6eCavh3BfBD8utf1vnk3eEk+esCANnQi3z5ocL/9Ue+Xf6CfFeDEv+35Oxv41/rF93A
qYIUgimw/lnD/1beM+P91AdR3Fs6dcEpDfXbxX/KfTWExU7ah2REkvPfufg/HSp/tHw4hNxTlLgC
PJZJtNtPDpZ24GpiquduXWr4UBDztLfynmuOcGh4PXGyyno/RSY543fcxp5P3zlyiE3IkOuB3Z3K
nLc/vHl/4m2Enf+TpukzYNAQuvCghJFMe3I//sF6hvlrXsqCjJ/TdDiN6+wuK/OJ+Bp36IBjDumu
rdy3aB7BQDhWda5P/tfZKAEJz45/iyJuIW1nSFZM5ex7byaSK9Ci9IOSYdPA0rtlrpi/ke7MGccC
GtPBeTG6K44Zs8stxnW1WPUMSlGzuAmuBrQuieM/wSqc7thTs8JHaO4vewYax76A4v4ZaOgy251w
buy8MV3P5UT8xrOOkyE7tU4eTALRYObT0r3Jjcj0/ENX3rnCOAoulZ3juJz/nnwYm+nu5M3bgj2y
HuvW2tnQYjeFn9frRCl9/RmD6Pcue9NBPpgRdhLd2KTc+30nq8tvkYi6NN2HpYWJiG5llHjKUkYv
iMJ+DUnsFQsyLWAayzwawc0g52QXEWPEwDU1EZtYX8ZZbbr2h/xEkSo4/LZ5YWTRJSMp+B0C/Xl7
ClOEowKjwRYhoAXGNXbOTtmbgtLC//d7tOLAOPxop/OyjzKJvuCUscgVzfx9GXa/5yy6MjvLrOHl
M2qxrIzLbIBU+i/ELcai3kJvOW9t4lyqiXy10UuD0WJCo2NVLB2sCj+mLybJziaTjmkuV/PAAmCn
jQBShGcMtyJTr2wln2KZdGFizDXIiqW9IsLghO4mk9GOy9c59r/+HsvoNvHj3LgPRdKo27GkxURM
izqDvekm0UmhieZumxDjxHy02be5fCA3eNkDIq73vdOFBiDedoreJlvIB9ua3gwbhy9zMOMzwTGe
XBkCa0vWkVcu13ZuX/WVEKvf8xyxLTerqtXOWaVUKzb69cqboui8AIa59sBo/mm645hlGrsVxEWx
XZvhDBaCAaG+9aR2uowBOH8GPiJEd9jQYph0J1bimio64KKSXbjVHKvEeKMWXRnYJVKQOG65RWMM
F0zPdXj5IEUR5kbv0tX3OAVIh4xmywq1EjR2gOVlpyZ5l1VN9tBifSbOAOAFXGRIwEvjXY1LPh9x
w6GweFLAkA+A5+YNN2rOiyUcEtexy/poPubecg3bSaBEl7c63/Z9L0Hp1HkV2KaDsKgv79lNx6sh
co/LlJ45tTrrNXwZ1CgkQQCLuhjEEG3YExXNWkvLGG/jD2mTZZVlZyNRBXQQcjpnTClBl3SIDmvt
BqSqefFT9CS43K0pUxfJlN4B93DfoDi418y4Dcwn5lTuFKTxXeKTUEP37xHzoNmhbMarlqdT6xLr
QNMxHOM8Uh8kyeTvcXtS20jm1AqbMh+V69/C7+WrYvL/jwIh2sLILSHUejs0Em4g5nT4SGv0bIoi
4iFNLSYxRfumZLqeRFp/ZJ4536ZLnGB+iWWvvQvGujfoTU6i46hOv6aseDZanRiPsLWG7dDZx8Gu
mZxY70vky1BqtklxaB2tZtTCdJDdGuMDUkosM/U1MJrlJkqQhAeLrICA+C1QEMKdtDM1Z6SmFlhQ
6HQAhyHhuy3FSNHjL/hzWEhVVG94YTe4cQBcyXEC90wclCAA4UY6NpN+1pUnYH/u591FBhQWIx7b
wrWbOdKirxmi+nYGrIJGlGoMQQnGD0ABOIAsa9cjsvuSzZqOXmeGwTqWM7u3kvn4HZe2lhNOSwho
cKqkWdL5Q+rTFrrtmZMk+nnaGncZEUHE4xW9xMU1zV8aPEQAQzLk/imMo7qKkYKL7hSyMwzRfjaH
9uts9c2hNrx03fvOrUsTnoR2nJCYZgq8pLgg5zULOzMsGnuYGdMvuRHEUEhu3N5kRrbEPH+Mq9gr
8E3y4rg/GtIxn0mJQLIkElCaSZv4d3xltMO0aP7OMAvdCATg7AwzRWI+D1FMb2703XXkzGYTJh0n
ZyBr1KOE+2A4CNi8kD2JIOWR5VN/mXvOzLh9EOJCuqbYGaXwjxHEeAp5qbeMDCAjEk8ZRK5QHL9Y
mvbcM8W9FFr1Opp6iesAQssmIwKRfgljiUTjR9uPLoIgW9Yp4DE3susafYV8RCXXxNeY+8Ee/F2B
teqSNyyjfO9bvEzCa4b3RNXNa8+tckssVr+LkgZ0Om1DTOPBBmYz9/OyiaKGlajpGHoT6Cy85t2s
jJRIQm9U2blrdsRoeRpBNGdKan1zP9tSXXHl40BPmzr+EtdxTGjdGAOzM5pufsr6HvmN36Sg+qPM
j5N1NcTbAlwWMjy/77DERKwJXXwJH4I9/hAmXpKslxmiVZbFTmirdNiNlStCAkpEWGRFHtq8BUEO
rm3jkep7hP6DWaFYpmsvJ9TiyAY0qc5UzRLlTfEFpbIZlK2VG2eq+GSBFOXSOROIiJEzsVzQT+FD
beut86g31N2JyyAZjJIIap8zHxmmFyTP6n7EvsljXllx9P9B9P1vJglxP5mD/6AdqF+SIS1e/uP9
6388v7Qvca1efpj+f/78t97AR82BKANzCQP+X5uA7+N/8xdqc1MQnw5L9FMD8m38z0+5KOKwDzAX
5JL73h4YtAcWwhAhbH7rp9zkf/9P0Dnx1/q30vtX/PLvf/5jfrtzmjD+gPzQGRXyV6Mz4cmgD/pp
/J9rDJgzj/OKM7Iiv9vlOwJ/y5jO0MkPxpvveb23KrCAHlWGS4DC0cFVpbSRrEEZF8m9It3IvmBG
x/AMgVTUX1ValXcrQOE03HW5nKYo1ewfWQ9TLKVJOx00Ha3/ysBm98CebtznUAiuhtrkmhUq2zRK
I0aI/cOusCcJaaADP2Xl1G9tG6ltamo5gR0iRx8cw8eHkwQIKoNRToJb5e7I4oBXIbr+JoertCrz
Sl/pRHRvqBehVbhsym874bRQHPGUbpdWtoeE+dcWrZjYpQqd2r6MBfktrlXBWnJla+8XYH5HDH/m
Qu5qMT9WmuZSPzaCiYjesCMVY8SquCX8KUBnjdlwiAsyOsZhiqeDPuNTOkJ2aIvryenqyxFq7j4a
sWcGxoBPHe15Z+UM+WcNmzLFQTph2yBDM2mM0LSa+GEBrHJSrpaI32ggWx8caot919AsAeOsNmDN
m2HnD/5zrgPmwZ1pTvtsiaxjB5TAXQOBGrjUZsM760GlIx6cFvbYLdlLnEEt8u8twmzFLiKqLpSb
S3G2tMly2QjjFOwN5ZNSaCxy7qF0RnRck4kF0BItLSCsuLrpI1scSz8vD07Xa8dUeOra1bkaR0Jr
bzvH64oDtEWtuCvmKjJ3zjjoT8RGVf0dgoLyveYXpqthwDKbm9VQIl+1VGttjVYKLmzP58YyTIT8
p9DohZQJITBVvZt5v7GPcxK1NCu1uPw1ABPsyXybECIZOnVnh3qdDk9Km0X452mYFe7UZzKF9Kfu
lIjJwKlETDEtE/bS77mYBGCGSDHSOwwJBoSPpkIRKqd+i7UWP78uiztrYCyDULc797VeAvcgLRP9
hL0yWyN5GnPWtn5DbOZUsv1DvF3od+QX9ERXkGUiSPec2STldYSxRfO3ac2MgN1aKl7qZsxWnaQA
XzIDrfty+gYEWZTBY8GYrjMvJmCz86tpd7qXMY0bKG1L1DTnpZnijBhI2WTWzIh1mpcZuQYo04sl
J4nWdIQsCRJRw6XZ0STzphXonvJmO9FJ7PNU6I+IuYqdsTTbth8TMuFkF9QxtKdTJsb41ans+cmW
duat+V18qARUBwa+qXSVl4RZx/hbV4Bz3QdfZuzEnevkRHSbSMp2o66iaHPwy/ge1DuXgePA9U7c
xXYe84yAI3o8lMb27SLd+ywa7z5jOzu7dyn4leouM2S9QaYWCSqBuTvjA/OW0EtalN9DPKPeJGR0
NG/iU5BnjQ5tNbtlvc1l7jxY7UA0gpFY6v8J8xSzFYWnGPXrsq3kvoJAclGkMiUOwvnQvJQsbAOS
T87XniSAb7GeMpuiF/Tx6lUTUbw+pXriRUwvmNk2z/pstpdkLvKR/QsZnzpMirCJTvycIoEL8pn2
OZe6v6l1SqeQuc9vkZ+GTzUGLi+0iP3kITJeOZuaAzFCECFTVzPBVjXaXYTujlQwX5KeFun7EZv4
Jf9HHD190bEDqc4/s0HtHFMDfe2XApHgAkaA4fgQjfhgSQqdqLgPLl/GoGva8z9LCx0b4Lt5Wb3m
xO89J0OvPdvtMHyZjPzuMzrUm9W8hyQJd7E3X8tu/HCG3l8jsSKIG3PEX+WImiUuXIRi0yYRzrQn
pgifBNPWneTXH5V3Mu+UkE6b9nXo9Ie44Auu+Ix2s2E9eqrULv8sXBQ8cLWK5uq6/B4wGmXd+6h1
1+OijkB0yZ//q4zRRh/ZQDUkCRU2raTfxasi1s5/DxxNPHXwxuYZasMuIiWuQDYzZmuhZIZZO2EM
xPq8X5txq4c0GVYYGb29nWwmdIQnE23sY1tDS0rwxMkIU0HfCT4jSWNdfxCpy/ROjIefokl9Rbac
QYD3toH2B7FV/ychpVHcwT8gmeVQmPI9TfJqF80ZDpLMzLotSzl7D/mt22o0xlxrJvxXgLzTDYXn
wmoJ2T3Jrs2uMk1C/0bVstaPwhJYxCUUFxDUpvMwanZ2RhoZz2vtaOmWpih9LciHDUYt7lZiGMcr
/C71ysSXbHPoH/yyealpGLaElzW3Jl3Qhj4vuWZCoQ6kHoHL1a2ZrWK2OLs81muMOhTmWqOSXTaY
/o1ZYPdNy1Lf07k38tcAVSNvJiZcctpgbUhDMyn086Wx/JW7cNsPJt20nRZ3MjX5aBgPYdWahpu0
WpybCYD2qmmUv4XSmz5a1Sl02khfta5q9sTMO6spce4XHq3V3IQmJ1JMWEp9P9CVB2Ml55uqEi+m
2aqwcEqxw5FhH5K0fxok6SGEjMWnbGsC0jkSrYO1ZJARUFvW4eITyAQr4rofUPNHtnZr5Vp9WBJX
D7/ntna6ti6ReWDwE+Y0DPeti6y0uapdUyOFeCZm6Lz49AdOv5oFyRfCOSg/XYSmc3IU+p/uQsRQ
J6uh9+k7hOZ1MiEun45EKhTcieJkVGQLtsVXZoD1tNG9RyCciU5DRQpn5cJZTG+LuqT+4qklIWem
k7m3pgO9VC6IdYgGOfJaQzCZDEkcHW9HY1KMTUZvviFncTMjf9t683gl56yHEsN3/T23G++taGp7
XdS0ZhHK5bWh59NeNJ5zYGYKiKYDBZtbUb03EYOsuoULRSvaOfRlG205gJeg90qB5RW1X8t8ugms
qXBvDK93d7mNNp91mPvI9+ttrIv0bLareDdDiV63eSe3HHpy7S89FUUSKZK5SUzZeJamH3rRgRg2
oBiTXmWVImh78THKzrqUac8wkJjW+3FoxZOwlTrMS6WjqZ275sLOhM5qZ2GCpxdmsYqMSbvT9Iy8
Zhtz6gJCHDBp78hrhy3V2ijn14ZCbqWIGD6mUTXfp4bELDGMoricbNd6gbrRPYAAnzYtrHRt7YOi
O1LxMRQU0aJ9SZcJQ85kt/nKsMoqPy3Ex3wVixHxy1wk1gWnoOTPqAEDppMFHFwu5b688ZCh1pWR
A6UuChxgCDObyfax6g51Ro3YnsA28Ktw2VUUoTt0volaE7OIvcfO6/kJIRQxCV20oPTOtbZnmK7L
C29KFSPwZYwh3KaGeZZNs/GANV7cnaYy8WmfPZ15dS1i5gZtKa58n/TTtR3LlPl/mubXnyuKf4th
/pkYxjN1x7H/oRzm/P/+nzl9q//Y8X7/qW9Nr/eLTcvr4Fbnu/W5+Pre84pfoPZjQ4B/9qs7/rvk
jS2aQHyCb17HqmB4fxDDeL+cnBAn6i5aHWGLv7UTM3Ta5x+aXiT6Hnk3ICxOlEu0bz/un2qtjiKQ
w/G+nCvzSVZz/AAFSuxqmBRMiFloTKpGUm9CKAsMbDqX0+J11zNpFXSgcb1ca6P50nMIsoz3H5qe
TOogAgpXbE/d9pVibHdp+GgMmEFCJFubxO+SoedbcsIqUM95OJBNxRZOy3ky8sj5yFkwXuOg9w/z
XMZfMs2Ud3Zqxq9xmRMWnHWqv8oHXbwj+ESjIyfgzhw8DXKWZmyInEg4X4G52exrDu1UiGQDEYrS
0MnqL1rjEL09yqaGvj0VKVldprukB6111TO8AChXC3c9cV3s/FZG5MXFPjfr8nrqRjdsDK1/79QY
bzup0C2AiaouE0arSOmcyD/zp6m7NWynu/eRPO8Js7XOp6ikB88XhglFEuuIQJQduZt6wNcRjAhY
CB9FcoQqRl9gCQ5F+1/snUl23NaaraeSE4AXigPgoPkCiJo1KZFUB4uUaNR1cQDMJpuv/YZwJ/Y+
hCvZXum71M3Mxm1c25TACADnL/b+NsuFrqDpGtCviB2KEvj4ZGZ960Iz646TlqifdZS36P2yOb/P
5FhZG1UvSNpz053R9qEXfhzTiEOlI4PhLglNjMfELZxBqJifxUWXnPCyUBvzoldmEOqdtKgR6FTi
xH1KE1F/W1AA3xNjlD6GwpzM/dAP3ALdlEMTMJT+mRFrMwYyrsCpa+ju6d61xEAxCUj9znV6i2zJ
kFBAlMNDftD7uTpogx0fJWm2N7ppTU9mHkU+iDlCOAcjJAM1NEHIF7jItxmsA6bHiWQ71eJAJMw4
XV4rfnfvGsOEfMkrZ/xaplYE557z+dVcWAYEjlO2lC2JWr5YptvxD5QlniZbJRPpiG3bb+qynW6m
EAH2prTT7iaRhRFA1SrunSUhFITW7KSalA6PsIkHfQCQtOkyJ30HHW/dpDnfJku8pbpOcFOtLLDW
dHyebu56N3JjjSzoVT/B7nHSPlXEL2IgNkPo9xNJ6Uxgm9xaYQcNY34ramwAPXxI9Y4mf9rnGKad
s1WbU3+ocFLjAAbLUT7ArkgbtEkmiJZUhJPcGsMaHe4WPap5qyEQYOOmCTukzGOFvGF1NKirhJjf
6GTXrFcIVkr6fL2bvXyX2pia/KZSCwwMVpZPxWAWzLcXkO8evWS9GZK+unNscmkCoqSbT1mYO+eJ
dtEf6LRfSl0+l07aGcRUTB2G99i093rboYjNq3i5JW9PezSKnq4Zl8jU7isjjD9x3dn1aEWI1On6
cWoQgtcGqNbHPesTRPO1g+v1iv5Xztu0H5ps978H2S8azH+j3TYYq/6jenuPpaPF1fH9OfbrD/1x
ioG+NFzh4EVZBRx/OPsMNJ38f3TTuo6nHT3l78ptQ6LphgG7ShskvmeHiepv0g6HE043GLJahBTq
67/6gdmtMP6m6WSIxd+F6xDmkmH/FTuLv6ISg2aNB81ZExcyN2sPyPeKKtAzfGy+y1VQjfZCYyvK
JO6KFZjzikyzhAuW2nXxJDrXNHbjBL1gNyu4tdtKS8bhWHlO+pRli/7FyFXU76O5Ng6y6ZYTMc/0
ws4yJM1VQ/r2eYi9hGHKDE0Ae4ox74QgAfYYL/N4Az2q+2L2Wn/AR8OeUu9798O2lgpb7DhROS+a
sgaIgL31UAhXvaBKWMbbXC/DdyurlyUwxhEBAbkjuBU11oEqaLyMiAFaOXwOUeFgeVjND+A7al/2
sLm9GEpZg09iKcRjh2+iXzfk7F94Zy6IW8LVXeHW7hekVsm+vhgwwE20Rx7aNGATYzzyLstxpOHZ
cC72DT1vx2qHhwVbR8mEIGHKpZe4yvB99BcLiNaZ8TZZfSH5xSICJmV67prBRDOPgyS5mEkQpbo7
5j7FvVCWulFe1UKxke1728AzLHrmRVvefFA+C2afKi9YXhJTbVwZmLaOTg3hoBVR82zDSrGQ2RMf
v5Hs3hmkoRsFXGYhLYsaHbsgeLT20HbQYEz0K9dDRhQCyMVOOcDC1sqBz4sqoosL/Vu2lhZENlBl
OGvBMU5t/aTWIsRey5F0LUxg8Pxs6jNN4BAX1C2DQ2y0P4VOpQK34iY9cCL01DmXmgf1enQr10Ko
iNI03ye6C4PCLlxUELI/RMp6K0stn+/paU2fBPjuvlh07bbv+Yg3ETz5TbEWYRUbrJ21FmZ9lUWf
kSCbr2iXeEnOlxcm9x8vz/byInXXdyoD6aQNhmTWtS2Y25iocN6/9fomlih/Mj90WaFuhqYg5mTQ
ut7b9TbP8GYEVOGy2lBkhwBwfSrHHLnvVLQFblYia3x39uJdG5GFE/dWeyPcTN5mtKlPujt1AS1R
PQYiy1hXl0prt2OLZnKG9YAOdYH3HKlDteTapmAEBOSugvDdztp4cEqdRh9wpB0S3BwVcAwRb9tg
0I3pbI42iie2nhAeRkYetdW959H6hCn16pSRRiq21QdUV0vrF7OFGsJI9GdBpAuL8QyVaxLxJzRI
vXZwXYZTYWYbR4MyVEzxnbSVcaPLtglSMzP3MwkypYltk7wLTPvxwr1nOCWYJ7Wu6IfcOcUR+TmN
IKEGg0ho+PAjnRpCjQfnp5MdX66t7fO5BVZqwTj4houhv2JrPihyw5yUcU9VZAxPWjKi973ddcwL
nIVxV+n13pe0bo0DxEpDbN3c7l+ygp5bdMRjO4le3OA9GYNcrsA2ssFghC6uOIyxyrfxmIkrt3OG
PSDD9EApGe96ecOo1djqKLoDsIRhMHttty90w2zhJ1rLdWui7h0x3qxjfiKz6nhu98KT2pEiHVaQ
mRvOjWChgOc5gbDbvpC9MAZGB+IlmiPXh51UXpnaOJ9RN12zaf7WTtW7l+X3fdp/NQYDfopbPjRG
1W/Ra+7kkB5Knvk9lrt8l7dN+Q2mTLZD2EnllFb59ULH/OjyJWyJJNC3TIyh3tYCfVmZZ5/NivxZ
DWSJX7nNuxcmJA+xAff46vveI2h4zs9log83aFKpD1VTw8ZrHesgMvA1hSWzgOyu4qrv7OhTMVgm
GE7wIyQotDfoKepbr/FmX2vTOWDDt9olp3T5AiBE+7DHFUMyN+T8sIl7NEE1865QPd4900sBRHVS
BeQuLVeaYSLzAVhWH+zKKb4WWd7ScVTlFds6XkaZjF/MybG2ZGGPuJWTucuCdgpnBgxl6m57aF37
zBTacTHKZeMSRrfnzaLvjHGJH7LJdm41T1mbaZzVI2F0K+RRCUaAkX4sGWXt2Gei84EF+SzJWBJD
IaPA5HXwgL3RO/Wu2W0JT+9AiWJT7sP2RpYFg88NuvY8OojF0RjsxMWXSEfCkhsqEmedJPnPTqH4
cxecmssyJdvItT5SIrMqMLpU8sKqs0TzJ6K0iIxS7WTAkDD0gXmWNWWj89Ij0bO+hpXenrNJeFdx
jARzHpQ6TqJY7jsjbK+NTjB9403rt4lqgxE/6pYNX/+IOJ5zLbWdGKBqUp0Acb6ZLBG3oC7DsxMl
XyZNH4NaWRVwyXK8mgRxO1PBvpc04TJi9kWWwXREE1NZAQ5GNEXZkObTqSVbat2CklPYY8rOK9t3
Se2CRdON6laNQ/E2uYw5N66KQR+G04D8MdIq4xStTbNvWZ2mXbOv4vSZdPuLmjIgAT9ewf43Exhg
uLMZSfzXCoMTpsLuzyOWX3/m19IUmMNPtmFKQeGj/zpG+X3CYq9WJErClWwhLlXwb6oCsoOpZyU1
qNDxHsjvVMfyJ0j3bPpwL0FppqL9kdIUAcNfJiyAyZkjrVeIVREExV9I/UMo0JQaJZv9OjOByIDO
f0iqqO23uulhe8hnvSQ1tKjHn+tca+5nroiZg1SuG2Qdr35aRDf6YmVGWfqds3pjAfN6pV8oa7x3
BLmkBRvr6zq27ZpVdBrDe++9wd5YXczNONscyJRCgtZcU+HjBIVU0Y7G1rtgOvpKkvhoH2bdWb3X
RkSioKziGXeeYRd3eaI0TgAAQliy05yJRe+Ei9hCS2h4TGw18mQ6o468ATAW9YSlSkACob6Yvl2x
eEZeNcdPrEwFOXFCbiv+imfOwOxdomJku0BwvHFuaqM/NiwGYDWHY/Zlpi557YBuTzyKIBVv+Cp5
g7hovYCqh4mY/QYA+36aJLTlhW70DFQGKKxewJHZtZmM8IWkjNy3tRNbp0iVxAsboNvLrYYuOjk6
uEbS4ypWuV9YicD7QADG5+TAPp3iCJBcTJSagxgARXZT/4xGVnteSAN4kTS6AZSFfufKeLxGmlkg
spP1CxsFdKK6gw5afwcGsuw0D0CNP+et91yE0JZIwEz32PrtM5wceNV9W74VaKY2LILG67EsMVNP
GQ6triBT0kiqu95DBoaGjX2kuzj2qVIAYnUYd+eBbfJTIT02/W23xWdzZZtaiK2jXm5ELFn0k4LX
B/HK50LNF+K0J3ADE41XIIdDlnHnYhfyLQZdQe7YP0cGiIV6sa/jJCqO2DF1eJFzcyVmV3xKcrXs
7IVJma+bvYm1KtsNCPgycxIfTNtjfyQR6LXQY4EkcHTb7kozNexCtTv253LQUlTIwNy4e1ZrUXGx
GaUXy9HEaJAgvdqgSEPMkkb34UCaCacgdWrJ8EQzw50WC4xMuRBAjvUmbTE4eS2HgscE0T5p5dLK
DdEcGKLkxRxFjYZRCkcKpqlkHvCaRkvV493pWvajzdzn34aL6ape/VegFK3PA9O25SrnIcsDtn7O
ZxXCo/bZYyanDitSfFRkraKyjdxivJmtwf5Ss9sDBWVQi+0dW9Kd1ZlNHOVoCrvnuTb7TxEpiXds
FMo6iAlSVVzBVKm9tMEsNIsiHYASAho6i6HhiRYEs6u4GF+niwk2vBhi8wlv7EhsZ3cQSYrKhhZU
rWU96QF0tKPcVCpBa9zkMMHNZE4eRzuxXzt0FNBRvK7XA5u3wztxdss9hM/yOhGyfbQ04T4nGd1U
gMBlfqjmRX0YbdjCXQLMYQcOQZo8gItM7gZZdl+ZGYXdk0hccB917ZKxN9sT2mjITN2ws12vmJ87
YgiabSVDV/opqFC1t70SdWiPnwosIv7+hwLTkHbQSgfMJE7iBhuC4dgLN7g9WYFp48jaqzyahO+w
ANF87IlDduRmhYboEf6aBzrM8Boymq4cADU14Ts4IgfrIazoHLcLI4cvytQV+y0bryZ0AFUXkF7n
6SVJezQETWUBWfUm+NiDTPQJeswSfoQkH72nbUy0AsmJvEtrUF1XCVUWtj57YHjYNjHWJzs2kDcx
dISl48UZAQK1Agi6pxQGy1+FujEHKZ4s7dyTqYkwnOrheW6VezV6KpHXpMBCmiBmminmoq8q4EzI
G4KDcfWRudiz4Kxr7F757H5kDkURDJExbXcNiSCPCxhLMmFLRfzqZI6BPRvai66RtBLbcajOpYoW
imhD8nt33IJWkJEWGN6wusoR1VjOFG8mQ7WvYmxEu1GexQa9zB0Yi1pKiG4NKAw2A5PVcKe77P+4
2Wa+CrkGUpNp5MVk2MZtUonbYVG5DHo1g1xvYoH7U1uo8CDUdnMBm8RsAFN3LVA7iKd4wjejR1j8
h+d4qXdAClsGmawVxVVVjPHVMNc8XYp21PvKi6r6lk5eAjRNNrhAHuOyn/OXsc+zhsqPRvjGmWDx
EPJgTcZV15QMQlunKjzuFiXjI1ZevTp0dtbNB4GLT20jXvJEDI2x9VUmRWdC8UGcTngg0Sm0CcIX
ZcomMRueHZRfqNdgZbtjnKLdrfZCkHkbxsSwNLw8sM1ni7947XQtx/JtLOZb1c8GZzizj41XyWeu
+egtjI7h2W05I9UBAIwKKPWHV7o75jVq9thlWhDR1lUxRPGgSWy1Tqkb293B/WBAHXVu7twnWOmu
AXC399wF6VkJ7Hb+JEj3xTFxzcS4DRKI5c4mjHEx0sE2cqtn6r42+0TfqrmVd5T5ZjC2ZXUtYJ0c
+HbfZrRExJumNtEf8xpVqqXpiWehfYnGKohcez4ulXXS195amC3DfSvPmeVn0FoMQyyBtWgymMIl
fU/TtnmXTULlkJRp8pK3FeqCvJUSlTST7zDuSCMRXUfaLTtoGKOiSl56FOwB6T8nIJHtFoGg+zog
Cme4U87cc/kAn1JoyfOcuHq2BXWegBCJeAVUWr48wWPQ9jacIexLkTJW0V7SPTGqmD7TRU4w/jQt
foYFpj8SX3Jb9LG4lspCq5W45ROLFvEIQDA3dtnsLncdyS37eVR5SD5G85Z4o7WBmlSdckd7qpql
/OSmVfHBYIIhTQGQ8LaCJRQYEYkQ7CRSNro2o3wesemIaxeM+ei5O+m4X3uZIzYqLRtqCqNFTEmV
w8M08VWdjHpM7z3L8nxjVstnGMsZcj8dJHpANI10DhQ3Y71fFjuhNa87LemY1Bg2+PUqHu96Mel7
T0/wLgNodwidXgHFOKZPaiitlxDs+0Noe+p60piRJU0KZgq9HIYJQnMnX4GsILxlYftha3JXWxzn
aVpoNUUnr1XiSIZtMaZDUNu9ecYNiux0ikDM8tmRUYOJ5NESttp5RQ5DGvhpN+0NicNjZe7quwgV
fci00gt3s4VwVaYGEEZ+xw1g7iEokaacvNTVT5wUFTn2pXmd1kW+BZdo3czeOO8bAaJtmcjjDUE+
HbpEruLxsLxDUIIVwwZF69eFrI8pfPLnkhX8Rsbg9dtktHxzseqjrTM0Mzur2bH7vEniBp8AmP1s
0yVIWefZKAIbU+yn3k0+NY6XnKvFsHh2KCbctHglhbHzy7KV7CmxL3nT2B7zNvRLMpX2XsH4ZJxu
4CEZH+x9021mG+Uxa3UjsEYwvElPJaAmUGcVAVnUJpOPGo/AHu4pRmEwJy27y45EUlB3VREFArEW
bwNKd4IqmOvpEfyxfErvJ97CD14Zk10PnAk8gHF2JqdeQ2+aG68q+xMLVZsFrsPqa1o8C6luGxIR
kFaf+c3QwANm7Oxt0UGD2xdaaeYnSSjAwyQb9RGC41ptOquiJpq6GbVh2HWBouwyqImlmd5FiYge
FAc9laxNigHfNNBIaZORbeLCLbKuT8GZp+19nOdklbBSjFid8lF8KHCA9+w4b+KO8BfQ3du60xHx
dsa0t5uC0Z+quzeGieNhyZvoehQYUZbCjcCCFC0M4oHynxiGXuSfB42cR59VBPtHoUjc8ajku/2P
t9j/I+GPiNZW5+1/3Yi/Dl/f+n/9Z/n9kujXH/q1E5cujbjDxJFuWqBeWVULv/l/kTqg7Tckix7b
1i//6rdOHIYPvTFZZWuLjNMXxcVvSyLvJ9PWacIhQ5JguPbvP7Akclf9/nf+XxsbKw4C6EKuQ+aJ
Yf5F389CfNDDSoDlYfAz17dY0DMA9x780YlHYtJyJDR0vgtpdczkkywoyPjzPF+WEoAgWOc4tp/q
iql4oLnVQHnZLXj86g4B/qGFCiyRCHU8juFyBHgtiCYXrbqJUne4681h2Y5zzAS8h4ro20PRvdei
RLBXi1YmAdUsU1qsNbQR5NRDBB/xZsaHKpSkcGegMQKGi+VX8CnaUxl2/U2Oao9JG49c/gE8qQ84
rKXaJkRese7uVNdO51JLpye3Y0f1ANTAIjlGqemxARtgn3sK28CNu6H0qcvx1daOnu5TTDrJJkWn
SuS6PXxEhYjGbaKVJc3kkhTjfpHIp7aNaYbPw4KIrc1rgudy1x3egZbRMdSRN6BIwOrgF8OS/Cyp
d/GOptwzFbLwpdQpB5izfZ1S/IrbKaK2aRa9J6LOisgCXPaszHS7OP/4s/3fbHzGslP842r3ZvgY
q/+4+vjX//vTg/vrz/2x3V2fP4+zj8AFonYBY/0+QjN+Ir+DDS3SIWv14fy+3SVpGWaH7oE70S84
rz9GaKbFDzFaQ/aEAY5r/KGkZRwbf35ykUAZ4H8cm7cB/7tsn783yXeZBoQmGY2jHYV1BRJfmxtU
kdRFxI4xjd84zJZdzlfRhWeygbP6psVXn9wOMFloISaUFvfg2rFL1Pw55mNW2euoyXDDbxminxlH
dIzxZGAejxpQ06PlW05MHpzFjllc68h+AKilz+luNfHcVokS2remoI7aTG1vwetfPJtp9Rjm0U0q
zD0ujppyKhHhbUn8Vr9HOz5a+ylpc1oElroLeH7WOPrMHllnbp+1DaZYJxU03IO0gtkY+b3ipAPM
HpalcbLjhVeRwGXzBD2FXMTeHQGMztQ9R4PAtWvRDABMeheARsSCzaZ2CouImORQ0/dl6hhYHUOr
P9RKGodwHpw7LaIpK0iQvJkhsB34OAg+LdjiHWKnfOKA50M2B9reVnPYZ6pvMF3QmZt2evKE5uOX
7Xe9QCBVKRy56Kz2WtTb6LuL+4YQyMjph+fCshj6pfaJHo2+YlzIe4v4ZQ9h2SbZTcv2mAsLHc55
QhM1rfdnpTtvlZnOvpv1VXOOmCY5vM/sNCt3GA5ld0NwbNKepOhQIUfFwLbPNUmsYuKnIrZWNWjI
4xApsW+GfHw3iF2EJBJ6m07OdeDJst0xdEGtD15k445CobTUNX+R7JqFHJ1T54QuTOrRLBWVqgPW
qWfYmr7iOiKlYCg9D9nxEBYLhPvae23wd1wlE57gM0b/kKU9ltmDF4vwsWmMB31qmH9Ys2FvyiKW
7T4C3vYgiGck4gGL7asStILOWBS7SegUUDODrJes6a8aiE7nzF3mHWMP7RMtBMgKUw99YU20ByGj
wZz0wE22tHaA6a7esb7IrtNWf48WXE2ZCk1inLWzq2EQdoRES9xqV7Tb46ZvodJhZsPkVAO2vO8m
Y/4wOmu1yKZ8+qdcKPkYrwpcjG+j2LHPgE1neFlS3WaY6539hGAkCxQzzgc6HDcOmmKIwpMoJm+B
bBRik2082dw1BGcfQAznp0Fk4TfXq6q7LO9bGlF9yr9puUXCTjRGOQxcOmIZ+wDliAfZjHXtsSoe
cQx9qXJc28GwuqNaifX4idvdeI0jiv8DjT8Txj4ivCvrwOCfFkbujwlJWNhoYGptutWPxRFTPFSW
gUlLXgxb7sW85aw+rrBd6Ifri70rybv5Fvovpq8R+xfsgw59lBNTlIpRVZ/C2R3IcdaHKdpRw2Mh
S1ifb/SoVlCGKgzh2cVvlq/WM11F3peqyTvtm9fPRQgXI3VivLKQhd3mzuh0WNAe+2TjxHLDyndG
MeuQLy6Wt2F1v7kLm1q/WOzF3HkXl9ywGubE+j3EGk6reyK6G3TIXKaGvNId+uNotnzhnVyYc1lY
t6zA5XwmQc5Sz2HhQdp3eOTOzurmo06hG8qj1eTHxw10aSAPHvEBtxsb2giu0moNlMpA7M4wnfLh
4h0EkGbu8tVQGKfcfhqpFA/GajecV+Nhnjp4EPXVjogsfQ7In8Oj2JgOEmuULXtrtTDKi5sxVh32
sGmuD+2C2bGt+nRXVL265hHQUZE4w5E4jPpzBLTXDnDZ4ZqsEOA8lsU8eud5wZp2zi3cIencpPQu
YpBkQl1cmPPFkVmt5kyNcYn0TYNUOr/s6KbJvMTKKS+uzlZ2rfmVuR5L3EDXFJNY5pExemusyFpx
NKvUDFRLWxqScDaeSGjSRjzu6Xg76FbyCuygeUGmX8xPnpW7996YovxDlJ9/GAupyX5l47FCaG4Z
tOFljImPzAUaHCtixPu/e0ITg+8/Fjr3aNj+9X/7t7b6j//T9h9v0dv3jcqvP/5bvQOM3rJMxNV4
ihGsART9vdzRf4IK6LKlcVdE/EqI/75PselPoN6xOgRv+H2fQh6ZQV2iCxoL/twf6VPMv3FIARQS
SO7AqreA4v9tY6irDO5gVxVHNy1LEkb7WD2hZc7RSuAJKx+Uk1pohC860VrzSufcjjTUAyjvhHTC
ZSjObr1ExkPhVFWgkeIYkBP2ZBWwlJXHYLgvhxAJWP9eRk6MxneeNzUlzjYORx2TvcUWwZgYS3TR
8qk2KuIbx/TQZR7xvdqU7PkwtB1In3BLmI6iE8iroJlaJGpWam/git4vzB792IreCm/+6NF9EOJu
ex+ei2i0zQl+8mxzPloRpy5oaqX3nyvPbHF9VJ+azr6P3Rqyd7SGtJXeUxH2D1U/fKDlYXYdp9MG
48RRR4F65elwy5QpHlU+EOgT040JaquVx+b4oDjip5b4M/DPLC5X7IyfjzYvMQvsCDSlOBhpPVFt
sR8C598RCNCXWxamiCLwVNz0U00FmMXyaESa2ubu9GFGw3DwZtM7Tvgfg8TQ46PX6ERTkwi1i2MX
dYvlAYMuqrdyVAinovEbXJJnpqUre9p7GzzGS1k23Sf68qg74Uc0gxXKrDp9jNmmbMMEy2sjC4V2
u4j2Xhu7aE2Y48dWt7fn5NjlqOirbop3Q46jylGdB0RPhQe3mF0calpJIIiN3yxut5xRdTC0WB9B
w95niuHSONhAMYQl7/PCvVeVVpwiDm9Q0F5+WMoGHn65fCEe/ToDi3d0pn44ZLX15GbROylbd6XM
PD+ZFPPG6XHUCSihBM98TOIQ2MOvk5M9sgjKrliYNpvCVtYda4QUtZ8IsVFq5Vx/kkUH9QLnTbyg
zGPq61ejuzRfm1LrdmxXlsAzQzj8U48Ya2Zhoapl2uhzRHwbsjCjho+Nqmre4zir6KRt9ThlE6G4
U91sWjl4e/Jfal7vRXELULTc8vXPJ3YhybYqBpYeLN4DDDTFHorlfT+KfJtkxpPRlyGQcjtlf0pq
9ZjXT7rNXC7UvPyIfQJ6U5q+1XOKsirM5U5lCHzqKNF4oUPsLGDG35LK8E03s9Lv6XUREWbTbi5s
gIs9yWAZApTPKcPBh3H9O1FYDbjccrYesXZMHccbN8qKrZ+r1iqWoxZzl2xp/GtyDUjSKve5odUP
eWHix9AveMzFYHdKC7BiMwt3RWiSd6cxKFzdVVuS0MWXluRTVHMre7NbKZyGjS94lVe96NGcB85K
6mQE7hY+6H4XgKdiWRlMRhU9eo7itGang/6vGan7mK+CK/YHhG8kIV8QofKCCyWNCXTopLcmFFJL
Va+i6DGbDRfQqHOBjrpFlqJnF2zKGVKWsb3B3VQ8pCut1CBWBtsoO8ydjHBFayC04JNwMG6qcSYF
XedL2btha5tnRjzJMRwEZHcRRwsZ9c1KR6XO/KyPxFUdIcq81NRf3DUXnGpW6O5jXrbxap8At1pe
0KtkCgtjV01CHmCAkkE61Q7+cq2a69E3yDB4+fHZw//MuaL+byYUj0n5lld/Oq2tX37md4GP/ROy
WSm/80n9flx7PwmBtNyDTqYz0uMk/+24dn/iH1tgWBEgrzjCP45rE6A4skGLCYVrX/DhP3Jc/1V5
rmPHgt4nbbFOPbmMPxuoWMTrXdwlFdiFqDvyQtR2bWwLvOfpuhgiacbwZxQSj22KzXDz3Qj2V4jJ
99CSvxLL17+cKgF0IhJi9wJU/34w4giyrTxyO8/GpKvbTpPzrjHSUhw0rXHDM3JDjWxzaYVBk6LV
OGb5lKe/VJt/Aql8fw18xt+PVY1frsGRjH1NLmf9Dr6/hrIiDmCRbXku+qmMcXzK3u/KjLV+N7Xi
9Z9/YeNvfxvWN+4oj3wZSYVmrp/Id7zEua96k5VFes5j/WyWKCrGcXJ3g6s3AD+If9lIPS8OmRhp
juvaNk+T0302Itm8uAwYfcOZQtAu7c8ijUlh++ers/72fYj10piCOya+Pt1hWvb91fUFa96K7dy5
U0Sgh1qnfYHYtkqDPYw/vtF3UGPxz2lfvS4jHj3mRRsgMYXhFMa8QuEm9IwPEjne931ZPLSVgXJB
WyR0tBKTKxuvOO5GP/RYnvCyrBBYsdNzH+pxwN+2qM9e2KogH/jle+Wd6sikgbSinXDN1IfJP7NU
HUyYzhCXd+yQjTM5bUgk9cTujR2GZgTxo8Ki5SPHn/E3LXZX/Jub1jaZDP7plsG/yEfERGz9EgF6
U2V//zGJBN/vjPPgBLyxDRgstIE35vbLXA1LtAFQodcnGbsou7q0/+iFFSWITOaqZeYEB4WDRRuR
fHtR91QlVibechaIjo+LbTQ25qwIM4kMffLbsG7YvCYM2A8u9q5ya0kCt323ktF09pJKO9jxuqws
pma79DTLre4GZaMtO6Mt4vcF4dSdpueMj8zwM9Glx8VLYHigwrmykzTboTexH4nv9HybnJfDYs5i
KzFSPi1EFoFO0Tf8Z4Gesw8LR+c6a0NzryIg31GrPzYmDsM4l9mTPvOdgrozT0tWDcUG4FGH6x/X
3QnVn4PctJstnN4pSsADtmv2YCYmE+tr34RNUIX4xoBiLo2GHKTK3lVZgZtUblW8lnbcv+n2nDPz
aNMREbU3rPWxbobWvetiwjpgJxxuOzHfo/FyBTsP4TAqKZiThaPfzG7MQN+IkiEolKsTxkh9/GLD
6GdllyzVa5RVAsXfmFDlGG5BwlEF+buFxII0P0Mzrx2sSUYkITkVG0VjIXMyjdIo/xmyFHpvNFrV
fUqvsMcq3n6ly+jZCpbjg1QLeIgwlFVBzHIIBsI2CjgKA7YRBnWjKue72GpFeWA+PezbZX5hCWK2
W1vvZHOYJ230bkcWECm8ztLc2zEI2qONWCneT5dIubQnXS6/BM2JS+gcGPTwbv4lio6t0K2OB/48
XZLqLqF1JXINB/XHjJ2+vgTbyUvI3cBtWd5Na/ZdFJKCN18C8RxSc+JP8SUoL72E5umXAL2Q6Qwi
sUuw3vBLyN4lcI/jhfC9Yc3hyy+RfFPUzc98uRLkxaAI7cNKUdunaWAN5ZSz1V61melOxyZCfoLK
oAmnY8p+GK2zUessloqsTremU7uqPXPHOz9LWK5BTAYQNMMIS64zDcsRUppxrBqMfwiDoq+N3Rfo
pHTEpnISD4rAFQ6SyDxb+tAf4j6ZMZuXVqDQ478lbtpuqU6jAyN47k3SHjY4X7tgFZ9kwSIM/bVq
J5qKfKlvBmxUB4aL1qFJdKSETWntnXyKAjKVwwc5TDEX3RuZ7SdywKmkPC3eonwple94ZnK74m3T
PWTAQd0ykNG2Rh01Otz4Igk3pUL2vQLHpeMPBFjrDOdcOo6VFrJtZ0IJwbJm06mX5rdmKmfurWS2
7gmPJhp1kuork2WcHJKZeCJBmESII3wc2Nq2InINskrbHBthUoYnzLyafoyuVIUWS9lA5cfYaPZW
N+tb4QgRbscp628h+8SHdmbzjyBGnonzbDyUCY7QAjNF8egTI0V4bWWvPP1I6x+9XoP/v/T9VwZH
hIiYg/7/2Tuz5baRNEq/yrwAOrADeUuQBElJ1GZtvkHItgwk9i2xPf18YHVV2+6lum5n+qIjqqts
UQRBZOZ/zvkOFs317R2axvpqF5W5B3WZ7zmpaKB2de+OLhERzr20ruGQ3YuOJjhTCpwfBAQOFTi8
DnP9pD1Elr+cKRTxbkmEa0EBT+oARmNgwlfrAttk7n9Si8IVyD1xzIEFpxv4RuMQiLlsTmWpzIcO
xEzYVLQ8UQzg3pSRTB9NH2zi4pnZbug7YmhgTW5VZ9+UoqYeTIhrw6Scskaf3KcZ/hYbyNBSY1FS
Yz5t3dmsrvl8TaYZ7bgHjjHgyHLEZso42S1DbeM1E/ND4jXfC26haFv7S05NkS9pUB1adWY4Wz3a
2pRv/bZ3XqeFU31qZFE4jNGb0VXGkdJMY2eNo3NYCoCe2ZRgnWtsK3SWlOxK3/chVHwbFubiciit
uz3lZ+mO0bkfLH0W7ZbcoQEPj01YRsNbY0TspjRalRPFdJ1DZYnPbxBfGx6zYWYXAdPG7ikFJHI0
DGLBGIQ4BPY0qphEJ0oSyGIMrUKJZ9kOagoK2sOuTcSAwMREW+510RUnaj3NkWetbT52cFPEWrqK
cGTZUw6oyC7Ha87F9dkbGxIkLoWh9ZUWl84DBp5my/EFGn7P7Cs7AX5kPITNbpvR8Nwsnf9CP1S0
c9PZvgWDzLfAILC4ZlgmjLG1dmqaqDqAaC0IH2EoM0Ryi9aPWmbr3QPjdBvgezUAeCn2lqib3ZBy
FSq3/xonsdwy0squ5ljnecshPxyRyHaXp45rcRzb6pOBk8ZqEDyANiWvrJP6Bs4Y0XoYLSe/G3o9
6H3c4LaWGUcy3MUhilMR9KUlIN8Y3l2mR9ipMVKC+ZlMF5gG3Wd7BOr0kCaOe+NGgGOJ05AVAoy1
b8r2Dv1gAGfspI9DGaEioBe412biD9djafjlhgcPTCiYVeVNN0TdDn9As8udbFjDL94dPvUulGX9
mhp5c7aNtL5pcy/vrgZsaTuai08af/jO9XAsbjyVtGUw0e+F/F8ygwpEiqAQzGQS8wdOzdNHrcf2
fRNptKVZFl42Q+fVqzhlHXWTzH/PMulRsDpx4rZgGqlNwhwPeHeB8rQpYqJUI47lNpiqTjxPEEYA
v+UmlMHW6AJOQrB8YumECdDfm5xN4oOeWj0Zp0y796G13eG+mW/NAXtVoXTm0WmLiaxxRDpujaJz
r7xKmlPQ1OXyMCOK3XJe64gAtV5P8zK+Qbpxy+zaxRi8L5hKQbzJIqr/VLYeyiOHeRUTP2xQ1aD2
GrrQfpkEPSZpqmrra0EIriixwNlQiuouZyXEx8dPhpei+RAgvDQ2bpMoo8raoDtw2cmk6h8nQ7XQ
TkGv4XZykbyQfI4zo0pFoC8rP9KeHcnOxeZvhgkhDeIKFplbmDidJDoPMo5nXpXm12y5/eUwJhat
8xE13hhALNF3zC5bCzOakb6QGmnuELIE9uBSzBXXgopqIgeV8MCWWhi4QdHGpH7iq8pRWAKlSuNb
2uwI3kY2D4S7ZZZ44qceeuU+NjCQWiQtPv43Uviv8uys2hwY/r1TKXgv6o+vCZfztx+3FtX+9nd+
NyqJv1E+hB4KRQUV26ZW9ncBQDAbYCRAS4EjXBc6C//p94kCOXfDYzS4Whtcy/Z+MCphheAwCsXF
Eg5RcvGX/A6/no5IKom1ANQGAcNm21v/+w9H3LYCw88WsTmAgjomjLp7ymwwXd5aXnH44cL8i/nB
P78U2Sh67QVHVn5155eXUhihOT7a1YFn1xvr0HsfFZ8sb3riwrh/duz75dDn0u2AicRcpRVGNpQ5
/PS2uiF2wLLb2SHSK7VxeE7eSLnMhywpjN9cfP/1SOLyUhgLTFArxjrk+fmlMlk0Xm8Y2QFe0ycu
9GfKtW/HLDn+56vHp//re1or4wBPuowkVorOL8Mf0rqVO4+NFcaCwP2MMTGTzoyJVctz2okSAF2U
IJo+5NMH3uvqabJ/czhBdFr9TvPqfeoTtMAddCksUSNgAp1czWqV8mM3xzdVrh6qaXVTQc6zn0ln
9W2ASG2udljm3M1Ye+HIQTFIaP0Ne0G3DAd+rMOVWU6PYhii9jgDtT2njkkbT6zh9E4jKDjagk8L
HE1/isGHbNtemuK6xTV/knPyBZt2eWXOXhlaqEmIDNAQl8AkoopB2e0GKNt+u5bHFFmQgTkbezoh
riABoJoi3QLuxFH9APZWVoTYI/otsiXT35hCSBVMkzvczrMHJQZKnLrmTKVuaVFdiEeY5qvyYzaL
NW4SZOP20QCmvpkzJJqeWvtH0/UrPZRz2j/MWj4ejGq8iXofnMjkVexOh87B3TK0KXtIV04VTU9a
HV+TjcrnoO5G5r3SWGpw+tmoWICRl5O7xU3UJ3Iu+hX3pzx705S/wBPS9x3NqqEHYe9WDXJ+7psm
v3Vo87qq2DNlW4bf5tnx6S5nDW99iAoAvw0KK98w0fYBNlaEXzWYIyJ+ZSsjHOjXlBRc2fl9gya9
o63Kr4J6av0j1LmIAUI9LMHQ0lp01BiV0Dumle0TrADrCRCiI8G0qQ4+t0G/OwNtsUiAwrrko6wt
5xwbDZ3QwqPXx2vT8nnCykctVBJ5HvenvnSBO3sVTmJ70Lz5tkz98TX1SC4cXJSFdsNVFS1zItOe
+i+JUwm5Wyj/vMuYZ95oUxXz4ZNowGDoM0ppmEqRvsmjvapNELOw05mv2T19vno/7BiBGGzrUdmm
VK/uc4zvp0q6tX9Epa9K5JpaRvQqdMhYG6eS8tww2tkZWWZdm4UNom4qO+1K4bm+ZYPbXlmu/eDZ
fX3qlVUilmnTTVFqctfNTXI1apkwTrPW2z0iSNZ39S6WdaJ/t8qx0H7rCPq3D5nLYPMHPymZJIMx
JIuIbvBIYyD581Nmjrsh4bKKkL3Y9D7lbv0SzSlpIvRQ8DuePx/0Rc+OOlOoW5rTujmcR3v4PNZa
8VU5U7qnZzx/yfSy5yhmNddTIyDETg2f6EZM8aSfQZ7EH3zrGXP29jzv/R6jZlDx6OjCBjtrOLYG
JIP/bSz+q42F56xr7X/YWEA5LH5SKn77G38IFRbCAoucjaTPU8zgh/0hVNh/w2vgcvg3LRIdq3ng
79sK2g1twRZE4KE0+CfjH0IF/ByoC2KdKFsMli3/LxUfrovej7crqztbGn69f72tmJnhAZtzjaPP
HNNM4d7E5O8Ic5ZG/CfrL/62X1+Mqe5KCyL+QN0rX46fvxtNPc6Fr/TxSP5Op1+jeclLT36K4a6h
tUeuvAE0lUJFG4x9rKenGhLGoTJbe2v4aglk5iVMi7y1S25iutLWCYI7k9oRWFWgqIHYCkXVgAn0
1GlFuvVlqe9YhAmtxpy5GUeyXnhKhsofPvpEPJlW9t5JckmU8UliZjikfbMEs1GrV9rA6dArknpb
kVjNUqA0Ythqs341QhmAnKE9pZP1Wk/T1aSNTTBG4timxJlixyEO3L218fRNb/IbznXXhpc5mzwm
ykIUr9uwQ9E/JtKSu7HjyNbA80BljOV5KnN7O5dk8BIihwdJ0Xo4+WpdsUYV4lcTwUhm7Aydz6Gy
eRYB3SnJPl9zF5ob0VAhe9pd9FHH79lP+DmqQg9gCDFQIlihRP9OYoJztrAYZ8H8XQMdziXcwYWc
MF8Vls55FPloa1Te8CHWTAh/akyDmtKiAZPUGhhhnkl4BO6IxiegL2GRR/PO6sqvTRwpFO7V9enG
0S3PY2tXCFyYOfYQZkLQVumAFUtI7jgGyjI8WeTFsaMZ1T4m1BTEJQ2SLlbvHWv8BJ2ZtpK0ts9d
XzDN89az4AJeDGvbPX0o92XTNaE3Wc+0IPIMLN1PrudloV7M1d7D7rslUEfRepkeMeVnR7VGbLIC
CGdRVK9mVdFEtVjPpM4gv9j+E06xB61afCgWbYpCBw/egtN+lyjlQg8pr70mk0FNwyFoNrgajDd3
zPzUJndAhlcxk4fG5YQ42/YtDPdD3ZXt0bNyf1O3doq9oPiGoZZ+o768Ew0Ulnzq3qYh5h5ISMjm
eJTdNXzEdSq2nUZ2x4IkrWfuOdFnGYwFxHqH7uvApaloX0vvbDLt2aOn9Pu5nE1WCHSE3mJeIrDM
b2hUkRtQUi2TaYa6U07TJ7yWAta94W3KZJZ3pmlSdF7b3nJSNsFCfCF5qVG33VGTbuT7Vgxkoe3X
Ymg/dbk8OSIHCZA3p0KkXI7ykGnFTCAzDXMQRfNQnRnVbvARvehWzEat+44q9lRmJsMzg8GMeKoL
0e28nt7v0dHlJ1q2pn0VD1eMDqqtlxVfrbIZQ08Z8MuBC+1RERrszs1V4uJOpab0Wi2kzTIJeCdr
+xPBp5mwc//kOv5t1LL5Tey2f7ALob3ObCHY+tVbDgb3wiRY4ZkG/V+LDW0kpj++ZLvCFI3fmH+3
JQMsA1pYAH1bmBoaWT81ajb2HU2S32dsOyvFinQKJIa2GQ+x45un2QYssO1oQ6IKpnvM/Rp1Leo+
KqcwXsTsxPy5qp0zoEF4XXw9hTDk2rWMw9g+LFB0/vpC/f9YoGF15f1HHsin9+Ide/cvHYR//2u/
+/u8vxl0eDgY+HDP+RzPfliIdZoIEf6FbpMlQDr/YyEmz0CZuMlyhTS5slo5oP49iIRjwNT5UYLF
jOHAmoL4C0GkX0Vihnr8CjZ1xhyHPXTzn9dGZGjdbXokOlogmqCwioq46pqxtjWe71WX3JXKyT61
WRztG8km+oc9y7848xu/HlrX13d1dhQrAGX1Lfz8+iIusPu4ajrCvDk4Ez0MnO+iM8/ZJ6+wv2Rj
eU/vXb9bRMQGnmT7nwwC1p//40aE12eDZF4SXwzhfp1vDAsyXWYQlUW3Ouuq6AM/vi1SRohmKs6W
Rrhe1NafbEnWzdc/vSoFkOS/mHaA+Fv/+w9TFU86YDK1eDrOWUJd7DgbRxYUtGSLyqC6XeeAhvcR
8wcGzVo2JHjJfVZxTS+W8WFKXFpavXxLE80MWSKnP7sm+q+fClhF7gmHkRTquIn/8effD1KmqU1M
3Y9ebrtBa/cZ5GtOzVu/W0onsKgfoZO3qGYAqL47HQYf5uGe9SlbOPaaqJ/uYuY9hWXGWO77Smr2
nr76jkwCeZj5dbRbs3uKjdqp75qh0Mjw6p5khFAN/pVZC1ghlmP2zhtskDb74MtlgLptqgZYTGS1
s6mAAE+qrIHuJ6Le2kLTv1R0sjxxdNTubFIO8pSofHztTTN/Hod5Wtuq6yUohph6S7eoaUFwNMTs
tl2MQ1PWyg66bkIxbKntZO3ETA3Tgk2pK20IilSaUH7mgAzZyUYiZXR++81RnvVc2hlCW82aEkBp
Gc2t59YUssihPVjzwtaKAlpj6rJ5w/40ZAc1fK6zAryWypy9lZtQaldjBR78wT4DELC8zRJb3Usj
pvx2GEi35b2TfAfwYMidgzsvpAbOlhunH9OHXDHm1lS5HO2x4zzadWe3aa2t20F46S1lnnRCSGX1
bPtVfxhLazq3HVg/Urh74jFL4GLk7VjZD7EX7dmcrDLAIIJu8uTdqAwXkYuSEDJwXDbm1smRkEy7
V44Ujy7BxSOgnmnaqEJ1457Uvr7Fhas/FZ3TvVl5Ij4bJI5DG+AX/SF9U5+kyP18o+Z2eEgXz7hr
clZoPVlVVk3exqNzshWtgZGmFoY5hoalrmN99Jv5fWy9t4rogYS53+xpC7rx6SSYA2c28xCj8bIx
+zr6YuhVewKFPl8zj482hvBh+VLBAe/ZDgZnpPfD0EdGQ1Vz0kxqAXOzbzAkVOKNosFdTkLfAy76
jcMRfh291YMGsvQOMT/7SGbaMBEm76KChNWoEgZesXtk0m+FTUsbNK5RL4hnV+z03oPaSbM3KY9e
biEWmLtWLPR0W6pRB6L31RZsDoj+AqBIFolVI49b50lBiPvABdzerM2PDzL1lopbszG/tiV50dpT
9gkduQuBoHbfG9+VQAUF1TU9lMWAKUV+5fEZvFZuk30rh3r4hLvF/uI2eUHLHAGiApK+PX3TVjSF
2dlkMyIAMleUpFmvEGsSBM8cyR11BQtqbxC3GgZVfTJwTfcb22tf80ZpD/rsmi9qUhnh6HTgDSWa
JEKtRG1gavYwFx0SyEv52WQOuRzmxRzsDQWFEIFb+5oqJ2hmY2tdLfRx3LmV7u99YKXXA6dTYBPt
nPIdok48BMVfBcOcjjfKwEfJXdKdDO4+zyRDQvXSR7dIVMeyyMO5bef9YLk3Tknnp6AycFN1fcMG
kZMZY9OIVErVhrQu5Weg0Z9pCrgTbFKDLMWphdPiSRu7Fx2W26GjBka6xQGKEfzFyDI5CdUEv6wW
csCo8aiu4lndNLb/rfRjEzA+5Q+jkU5HlakHe5ju4ALdJhlmorwe6p3q85JdeZYenbIpttLJu2Hj
jP4N5uV7LYmu8d8jp3c9ZKM4cTG5uNY+ARR+33FUOria9yx7+3VJaExw3Ejt66i1T4NnteGipzcz
zzAvVoCt3Qz0EzQ93S0PbqeFbeyFcnLJJi23kaKAyBqlwZjQgdYSpw92j0YPfCo+5osyOdHScN+6
BhehgdPcfmHW/OQkLt276cWAlXOWatr3cdG/p6hlXUmax+/M16KQz1MPSSbm/tsZFnqko0f3brb4
O8uFg2nqy20FJHQX93hqpoyaKDsBwSX0pjlyjIvXS3RdMz0+CtL971YxNtvc87HFA4+40lvNumk8
Td1JL7boEW86wo5Wi/uWkzIVW7xjSbFTPAxkfjmYg/l0nGibtLl9XQ/mJGks1OtDHNvD0dcodvK4
DRksZulnRrPOdsYEFqCOtW/UalrbyG+ysKpcc6cwLQX4HetvLtJvOOAj9AIT2wxWCNc8yqHugpiW
ubAB87CzMEHzvI7G/eoGlMn4bEakkPiHfr+6k28shvJBqQg/1Jb5eXThfNrZCr+ceKYRKfrQJ57o
0RhbR0mDWOAOrmJF6dvTUAoPvc9dACey1dd7zaW7yVvGTZO4T1pRO1+iuM7xHlE/1MeD3HZotEcV
OfU9EHZ8VtDrjtimuIsX87MA+2pMKr6uGWAGyeJFwcii3kmPehQ3LXlsgTUYbKc4avSA7qmKs6/a
Rn91SYQyU4eH8lYSzbp2aVnj6M/pmjl6Ge1zoGo7Wje1g08B79mWvXaPaz3acvdBJFq6iU6MaPpw
NDU80d8SXxde3a1rcrFhTVR7Q1uGk6jVB/YJ65oMZAa1iPvCKZcrPaIQFOMZ9TJxB74sXuIdNyNA
qwo+ViP6mmG66GHqm/WBTTQNqQIM+WZtyDzrLpV58Em4AmB1hr2J5Ep2bobUCzbLP1B5BlC9Mi0i
knOG2a5v47Xcq0h3SRI5z5lhzs6e/2uldFDr1lamhAe2divi9DyMM55yN/b0B5o3mTnouEjOluoM
oPtsnrvFKAKk62RbOj4eE7+u41OZ196Z3QzKhUqbBowvrZiP0mqykzNWe1pnzVd87DKEq/sSaRHt
nj3K2IOZ2Nb9IjSDTk4pn42C/EFcedd6206goLX+pVyEf8OalqpNijXlNMX9+ALVIKILUKvC3mkh
XSa15z8Q/JoOY52Y9yWcmzsCRQXR0LSatnM8mC9NLtRDDWhhj5DGhV0mHaEI3OtQNvdq8rdSq5kO
WfX3kaV93y9DdupwdbzSwJAhHDSUw1WyeovM8lvbwmim97RjpMwxe6tItW7Z/c4PsQtb8LmBCCRO
xSW+OVQkOcdLqBN7EgFPAGK4sCLaZR8k4Djzg+4R7VO2BkPrOdE6SoArvwqF5cwfvp+zhq5JUlIJ
GktO5L3ma9B0JHHKIUTstdbqNziheXJjnEnYyob49LmFZ7iwEiMXqCWChGmGHaUiBPgpglS6adfQ
q2Zd4q/9zHfCGa4yvb0W3PnsuWQ3BpTyFHtb5yuROLP/Fjv4pIhqLuKhuORtu0v2dlljuHVjPChP
qvo4G8q+S9a4bnJJ7s7xbF7HNfEgY/aFF/aXlC+HoR4j8yX9W49qcFZAEOXBnJrak+bTFRZR7IKh
UR+D1OEWJB1TY0GhQ2uZDkts0yxrM84vShxqvl+xOa3z9Asnw2in1YOmbnN0GW9nkSTEzvNbornr
hXMoE9fYg/GjhjLwoao5j+4lDg3oZmaxz9134j49LWWEDkE99hRMk6Oupjg7uySBm0OyZq37NXVd
TdYp4r7ZJWsiuyWaLYhoxwnqmlhT2yPxW1I4+dFYE921IH8EeOaEmjIevUJ9KzPHBR/IQZCTFTCd
Jf9EZX13IJ5GYHxZs+OFkWbnNGPegnfKvSMQbhyMcuwPdFHye4nFiPRwvgTSk0s4Xa05dSh4RNbp
VtdvZsOD2rUYmUl9B/npDQyb5RPmc18EsCdIx86EQHayFFOzWUjyb0t/wP1MpTFub59YtkGUHk4H
YOI1XW8UuEsp6LjE7lvf6/pQXuL4ToLYZiHDaUCq47MFRgeLTqxMFxyzX0ybUq7hfrKl/W18ifw3
l/h/t5IACHABBagiIeZvpMqBBeS26GisnOjZOLRFF33zsQMOG+7cznycnAzkgHfBD0Q9EMdNd8ES
EK+X9bm/4AoIo2FDI10rBUJ/qj7rqss/V2OtuEN0fIrB3BaD9zr1/vRtyUyhdgZe42Rn+tpqkcn0
+nNUVOVXXcjCAoqTDPPRaCyyyKUPg+yldCKWXAxew+BtYflqVFbpWcPupYmM4SBbtxb70RgZqsJf
7Kj2tTvXu+Lc31EkP6YsfJJ6PwsWZT15r4Wfy55aXvzpWzsfbZ9xWocfxrFZCgIqJR3oKHE9+XiZ
dKUFa9B76y8GAjfbdq/tP3MvWDiarXhbF0yQq4H9D3b2jeZAIkpb36IDhSEtKh52LEIem6ZC/uMs
A6vMi5fikWtD26KpYcOarXQvO6KKHpn5LyqB0+AWdMqAiBqfZTYXaAe+ta+hT529Yu2m6sWMJ9FJ
Qr3kSJsrpZ0mgRvZlI3PQ2HAiU4Dc8ZX87mgVizwciMLsZ1GOwm7NBDkydgIzNPdksXqNu1lcVxG
dwgH3x+fIJbX93YxDt/5iJM1E5b6GOcK75i26fQO/opvG7bgHColN1dYgv47t37PaWgsl+UeWTl+
tvxqEIeix3b+1+eF/1+GkIQjGEL9e2GPCOR7Gf/Uf/HbX/lD2VttQSRtcHhgDfoZkMKwEcSwR5qB
zdyP9Rem+zfGidgifwcT/0PZY6DIDIxxu8PD8cJK+isDReYwvwy3HKhKjDI8YZlkofRVXvxxuMV4
BCRFZqanuBg7CZEVeyJIfNbUx8kXPif2tNNFysSC3XgQT4UwmOYoS+yHctCzxzkxGExIP8ua10Lo
ECD7PEK1iWwJXrDO3Wmk2jePvkwgS4+c3+IvdQqqEU+4RkehSRHAm2yTOOZLrtHLWFkJmOKqbogn
DilWfR4kzmgfyyoq8wcC9PTZRT7PZ1vz8TSKNOvfqGduq11ngDBa69Cg+9kTO5022tr4pkPfarzX
dJbPsajSh2XszXc8Mr5OzgXL77rDfKSovbkemS3c9vNYOCAoy6zezlqCgkg5SHUyEke5FZv3ocqe
JlsTL0kSi7taq5mYaJlbORsj16eQ5UKGTgHUZVvbbFavQFrk04NORUZCnWBkx49ONYERgaq8mdKq
LR5Q5CXdcOwefd54xfaYeKt9Zl/deSgsa6kczwEK5tAKaGy+1M51aa69shWjjC5ae+m6S0UdDexQ
9fALPk9cgvdCrWV2qUmvXcOQ7YnfIL6aDX41012+wGoCjtivjXh0GiFyuPTkxQxtdwh5kDsuNXrW
2qjnprpxM3C0P5M3pnCPD3w5jeRE3+Tax8eguQvHmo4+LuX37lLbVzk+FX6Tj4yrY4M8QdildA5T
OvTSZmYmmUf1biiXOqSXD9Tk2g/YtzrZmLH5Ciz6Jb2UCCq+UQdnbRZ0f2sZLCgcxDchv+WmTmzU
niMuNgpgrek6yIiCctkaw2mVcDTQiWec4GTDnZHYOXoAeeBWlbPTNcf/mqrM/Ga0CIx7f5ww6uYy
bGlMjEeqE8dLi+KIi+4RByvdihWVuXMw5H1aX+V6d9uRsvF3fkM27oYgUv06x5rPg3zAzJSs9Y2U
UK1Vjv1kditGNspUiGGvGo95z3HtZbb6ukJBZti+BXw2jV99qpWuDNparFsDBO+0J/5jMa+BSULZ
BnQV5641LI0Islt6lE/M3psPlLcBAeu03xLsLNtWpxR4X6RQnfeFo8cUJ+UMp1sSDcuuswafO468
bLmpSAPZm2ohRotFLKUXtTAmTE5Fw0imtsAps3hCQfYbsxsHhPSxuubr15t3hEDKhC0bUABulqqq
apzgszXduEXEgVq3zPyFc2zk7LpoirqgK0oGSb4542HPSyu9TbCk3cDxWrblOCUfsWeKXUXl1SuR
oZy2qcqmQK1pEm/ftURAMPnMYHDVasTSjKSEfaE09NgUK1YSQjvnCbJEMZ4nIiD2VTlT/7LXIeYc
M9OHRNJUs10HstVieVw6NaPguVDIb5FxMb+MOkTJoNYS+c5syJzfENYH2hzcvK8+146u7Jfcjrt9
uUzLO+8VxrGb0flQcpYLCWTNKUCARIlb+5Ibsi4ZIos5NlNRFcaXhJFaw0b9b8EjDmtrm+slkYRf
h3SSd0kqNWtoiZsPgpFrtF/lGmlSa7gpvuScaC1jl2Fd8k/+JQtlrrGo9JKQytawVHnJTSVqznBM
XPJUWrpmq+Y1ZmVfElcao89X058MyMNNRCar6QacDEmXjhRAF9siBolVL7Nvb3VHv4/WaJd7SXll
l8RXdUl/YQsjCUYQi1RYsQbExCUrNqyxsd5z6Dqzl1rbVjwrC/Rfp8EWPpA2qy7Js+ySQhOXRFp6
SaexwJBcc9bM2gD5gZrcNcqWZdVAqJx4W70G3eJifqwIRAR6bCGhmPBYhdtvidJt6dJloN6uO+XS
+jSvITpGECN3KFEmRqrHybPrB2H4RMMtonelVfpBXZjHnFRetMbz4HW3d/oa2SvW8J6mu+R1iPMx
D0Bqp9pvz4RRgxO05v7gyVpxUC4puCBgn41/0InhiHfZlVWXQipNGvHapPVofC5NV/o3bi8oGg7E
yPNg52ftrPbpjNf/PKk5P8O5w1fAHDFX3yjhqbLH/+3a/is7FtAWm43Mv9+23StZ9u/l+/95qH7a
u/39L/7u9nb/5q0BbVzVNh6qS5nm321Z/moEhzuJtubji0KW/YcaDJZSR4fT2U0hyCFX/qEGG7i9
1x/F/9h0cdv9lb3br2rsOvkQlicomoAqgwvsFzWYeqSq80Q54dst6rCHHXHNUl2datcASDeD2t4m
XSERSZMmAafWIVp41tjf/HDl/oUqvBqyfhBlHRLxXBoXwBVnFHGhcP64gxyzklhSlxlhRQ/kl9Sv
Jm9DvWdx3aS2eY7YGD4sCzyKv/yqvHMEWXfN6JvmL3lpJMnCnz1nCd2xhfZgLB3YPHuQcuvPdrIq
scZZ4K4aNv/5dS8x8Z/fLptohpGGwQqiAyX9ecMcY16KvKmaQk1hIN/S3ObceoRfqHf3n+UMonKb
lSYI5DYiTqOVehudmihBnmCUiGXGo4MoGPu8Cno6lB4iz2jswKIHh+GAo7Gom84WivnyRCpz/C6q
WfH46Hr/Uwqgj4xOXEFdx/OM7jI1/frcqK8WzY/eskX8ifL9i9zOJ+txOoBqRKYAv8OlAfYH4RtY
ouTDd8YQmeCmSMW8N+i0sqB9Qr9bGFW/4U2Ob1oZkaj448v4L24p2/nnm0oAMOIW93hhYgZrNcoP
Lx157K+8uBnCnIAToL8dO/w9U72rqjU+EyKSO6/wqQcyJROA5Wg2+YGmiquUMdSuiI/JEAcaTP8N
ucCPJe9uswi5L7U/Eco6q9W1RFTcONSmGbp0LxVyOWV8b7eVTe2Hkzxmg7VByqMXaHgv/PGcGv6h
zEuQYnzMcblDddlS6Pw61vHRqcuXtFY3Pc7OQ98kx0gyuTfqkhyRfeUnbNRdBWgSbuokuClr/Y0m
8BvR0HKq9XQgpP0ut3q4L/SfGJJtpFNYGBtGM6CbLZwNkENlkhsUPalbQ+YTegFNtRwnDLMJZEJB
V+EdVOrcwSP7lthYiQZNh+ZqZrQepJV1PYz+EDqwJU10vR0CICC1/I0CKtrX4gW/9oqk6T0Rxtqd
2Wf0xHuKRwVb5L3ZtPED8czX0na25AM86ObNzmucIRg1MNW2KLcq7+8Kh4g9PO6XpfVfs6j/kCWS
K96pzpDpxkpiei/czzX0d/iZu7HCordIQQu40X9m96Jvozxvl1DLI/cI4Nv9YNvLbHGABSh3bREn
Z2A2+slQPq412smad3/kt0FCsuQ+N7z8e8EmDRMfKKuTakmVbr1ondAY0IN4i57N0cPtZUQzcL4a
1uYujo5lVyZQ0q0MRlDjzPd2XfrPXiWmgsHpYn31aB98M6H/L1uZRfpwrZKskNSjxM1XsFrNPsPq
90FvpPHWO8K8H9Oqd8lSlFgRalXPoQFG8pM/kRTfZJLX4is36OjDEVnbNVXP2Hlga9tg5tyV7XqS
zhhHjZslg5SpqQrkUFXX2bZzXejAalj2dj7N0LY4pPRE8U+lXrbPIxuPR3pANPHhdp55Rd2Dzne2
kiXmUAEtj0rmpoWxPhePtqvqLOxAkmiIWsZwBT4pHe+M0UOF9WvbqbaF1Uoj8BGnE7Qcd/boaIgK
lLg4HYLJL+v5yiYdNQSgMPv8Phn84jqazPmQplO+H0x3oLOW51KYDj6n/zn35YMWdRB4sA0xd0QZ
0fd4S4Ha8zC1bmo96862TYxEUuSl6KxIyB7H7G+xmjaqnpDsBgpy/KZHwOnzriPYKfBOupHP4JO+
n3RymifRu4LuF11vor2XGdkrtsJOBfL/sncm2XFjaZbeSpycQwU8AA/AIGsA641m7FtNcEiRQt93
D9hTraI2Vh/ocg+XMjOivIaVMZEfdxdJoxmA9zf3fpc5xdauXJxDuSKgcVu1YfLCycp4MMuAzBfW
5LyL1oxODY9xAmUiAp5Z+S4ywERTe9WV1gGa4VgCm6Kt8UcydVF0wJXd9DgMvVWuGrlWoWauUNlE
jITjYjuD+GAdFgXbOcRPLKze3EQaohycNNwaM6iRAkTXlEk/yaAr61FSbrIyV8D/E2tmvwGsfo2q
JJfkQmTZPSCCwJdOEuwDj7SHVo3eZsrGdG+79dvkyGxXuEnGXUVjY6l0Og2QD2mFYxk8U+L4rEVY
P0OGYEqrxatE1i8x9KbbbG7zbaY1xuUSdo89yBv1CyLoMmfHJihQS2CEZu0QR+vgRAIFeSyyHoyJ
4Bi/9SovvETy5ZqXQidVrbVMnjxmU0HxnD0jwqFTtCMPcGSq1/xw947Bb5mtlzhqv9My8JRZb8Mi
G6m17iVH7srLo+kBgY98lExKauYFY3uDA2u6TBsjtv2ksTuxws0gebbyyXiByXImwZq0jqx8KNA7
EWrtOjSapIR08qbHYXuniSb8Ku0c775ZkK20UhWBfpNr2AODG1P/Kq3ww/LqAgJKgDQ1IgKZ+Lmo
bPf8Yvk27tm7GWYgNjM0kKuEZM1z0XUQTyn3L6StAmBlptpjTekfKqL4OGHyeDyXKGAyeJDD9C1V
wrouQxrGtamGeZ8YPCuMqW9whBq9vJF6KoK1SYicDYGtNkhTpvFjhuCMbPO1OoAdEFZBRiK4kXWG
jweHxbmETO6snFDPHkLbCo+JzgFhalNztDqVEVZratcImJz12AQhVmZv0dVCPp6f0wRBu9+5evDq
EDN26saqup5Y5b9ZCE8ul5TItdE346aI6uSIKnwgVbQyz6JUxhnnF+93mpeHSFVi3/U6cuipZa1Q
8ngNfRcFzkPJB8pgqZJMEa0yaJ8Cc0AeU5ElWawcL6xanm5SXGBzDsCvlurNLlIin1dEccFQN7qq
BahOuDv2ngf0JYzSjjitI4YaZjBFgNij3wxyuYtjALKJgWAnivuvNodjUml7JZfwgK4H9Wvsom5k
UCnsYq8nPF3HkR0M7xg9Z9+zzfZaxihNnuyNCqCOL9CREd2xYVdYb4kcfIwkN31qIOMqqhrKKOqW
bDwyVC02c2TDMGiiTehiCc/zXWC48mCX82lIVebXqKi1KiUHG2ChpUghHJzLyGJLlOsi2Uxi6Fag
aIjwtBPSOoglmxT+6Ub7NmMk5tq2byNwt78Vsv/jJxdS+yk2/VZWUxOzlfvlX//nf8uRPvguk3Lz
j3p0/dq9/vD7Xr7mH//+b/v4/TX7eab/42t+9IWe84XzYcn4M+xPJTC95o++0PO+0A+aFM5S58fQ
HPzuATa+8F91JMW6hb+HdunvXaH3RXJBQDXCves6/POvtIV4kX9uyAgKhMHo0bhKts2wvX7Rq1rg
xBqUbd4eG14A+DxKbgnonCjZrfI6AUnga2H7ULkN9ZurCvcuscPJ2KFtZMJtJ554kU6K9sCIJ+ui
M4aG1XVmRlvLUvmBaTnPdLQfjRy+Wh0qjW2FLFisKWrkm8ZLevNw6d+qGe8j4uQSN3uTq+FRVxhW
N9IYGbzLrB2R31SGBk2T3ogwJbcM8yMaw2KrUX+MuDtk8kp7WyHUzMl5RayWpMe5GOtxNTidzsYa
swTSj7hpuBUnDXtE4zmTtNYkvroeVWnLjp2NWvhGomji+TwTBZNODYi7dPKbCTgUmT6sOz6sbB57
2BS16HfVlJJFPMtc2HtV491eZ4nW3fZtncHvlgOCT2KEvMcS/eyJ3WdF8BJz53Q1a3l9Oxmy/SD1
gJAnvVYwojAWmcyFtaLa9abbJn6QdhVKnbxCBwcY3OWXcb3+AmXS2LE8L6w7IrDsk1vKeI9QMF9b
NT4AXzDwxGvSEvKENxOcysZOI/Rd0lPxa+DkHDJQFPp8S6Bk9SKqsOBXQez23quW+bGghZxX1Yzx
ZzMHqLwyODRkHKf7PuwSG61sAOllVmPwbmN4fNXmqJvWWK6T8nKe5to7j7wld7Il0Wg9R4727JZx
cg1oCaLo/EnpzBZgZ0Uc0XUn4jsHoGcB2BMYago51tKQMJAuKUqzWA+MHKXM+j1yWnFQ5qxjrSIt
OATPsddKm1PUEPlRpfYNlaF7Y6hAR8tY6mpbQCZ1Q04I2WdqT6+jDs5CMYU4hnsI6fNNDOu07CYK
LZbfMVKnyP0YRR6t2iYvziNMVS6Lds8ix9tFABe2YPGNrZ7NbHAEW+V96/Gh+rOc9MveyziFk3ry
1oBCnEezyMPXRMCGVeEsDlysUFbtrH7THESj3gKZDY3mQzDhf3QK9yWxF3ZKCvWoml7GVhqPiIcM
Y0+8X7xq5xpDJqMahvBKs5tzBzK3R5yU+Nxi6UNCrmcOsyMK900kkqtiIfIO0Fr12xT0r/HuGEFR
bQUBBcQvdRTxdMKZWaIOmrlUO6Vz7BDBufBfA6m0h6geoQqyzgq1FQNUvG6magTtChGoFEH1XJ6b
tCjJ9prc4Jx2TfKmx5IkslzT8lviA7K9OyDDZToeXLI5yW8il4SdJu3by87MERlxV6JY5j1j5Z56
re6zHrHvm9bpPCDfwfy1npOWKGGI6cHagWj9gjqLmOUUW/A3QObus4WXzjsLJ5lfEnjiLeFxidwn
TE85GEcCUDdYMFyOWAcyjq1IDabYCBH3mWSVeFN/GaAAPMzdVO4Jb8z2pNY74Otlh1lctnlwnbsD
15LHKkWuP8+If52n0/1UcSq+vudxsYZH38Tfuj8DMthFm//QeHP5Or028X/2NT/OU7Q4zEUXdgYu
V9f6PDZ/nKeGLnGygtPQyXsyGaj+iaphwuLGc7Ps202Xv/P3E1XoS3ov++yFqO0u06W/YLr59Thl
hkuIyPLtbEfn0OfH/HkUVQV1EceEoR4Hs7MOAyLjUxOK/J94wn+19vBTMP/qAC4cgfdoSVT6809p
OPSGWfeaIymBxTnrnHk9kGW6V2aGsV7H467ZrXUDWFffLnuefwKkEL/M+hhm4+phe+S4yzAX3fbP
P5/DtUpk1dbHuS9tKvvQXkVoA85dxFMXV8w+Rda8pHTQVbG8uJE9GZyMwYwdEcKKLeyUnsKuHs6V
tJKdXRf1SkNgh+1NYYRp2+YZ0ZK3MxPURYBGEZjGxqStIpQxW83ozJEs+B5VamMb6ZZWpVr9qYT7
T0aKzNZ/GlMvvyCXiG5LhBiC8uuXgbGXIKQTU1YdbadpVgTweS+dpe4arYgwD+bFpZpR1PK1Ub9L
ojF+7gxrPEZBJR9GhDwbx9XcfWab5TrTWrFhr29tI+nVK7fH3/dPXuzyYv40ZF5eLNcCf5Cc4+B4
Wq7JP40/UVCZXkEPe7QqIEiBJMa9bSBVGIPxlZTQIwVHv9ZHoViLtnr5AOI9Xet08rf/+IX8an2C
s8lr4U/uP7gy4pcVgzVjCIZTHR+JYkbt5BTmKpZzdhF4Sb3tY9TR//jniSWD6Jff3DVQZoFMJkHb
dpe9yp9/84w4nWaoMYXWsm/v7YTQdd+AUqYjwze1XUjnes8zP1vVbpCU6IeJhdwsdOmnWrNJfmQa
O62JlsEtkczOi7NERDpRfOSInZFkEB/JUnsZkTTIM9FAjjTPqeXgn4i8daRkTU1l8+nrmb6kUi4B
lZ4Rp2+CGfta/4yv7EBdIJon09Jc4i3nJehyIvFSk0Rfhm21dpYwzGqJxRQTMLS+IA/bV0tsZkJ+
prkEafZLpCaCBcI1J2I2ywV6uAFpdsP4BsSdtwRyRp/ZnADHmrVFXidilXYzoM/MV/0S56nAG95E
HRGfixRG3jCZ4wxuwKOALiPWVfnkqIDbhni3JIXq9pCihEOqsra4T1+I8JqOypDhVotDyw8mE+w2
mx7Sw5ZE0mSofWZEB0CAyWOZsDpi6VDy+FM5g6Yi2VpLzKm9BJ5qsbOxG0xNEhP8tASiatEkD6Ir
bYNIyJBxzayP5rdRZxW8ynL+n9k4DPegExGyWuPaKff5Z/hqy97YI7XcIpSV4fhsnKQDlt+fXGqV
y5LyqMJcWFCq6EVpmN+XKQ2PxoQxIkGC8bJC7SYR9+9Ab1itTsuWNf1cuHqfy9fgcxErG5Ai7WpO
9NQ9M4GbjK/e5+o2+W2Pa3wudbV8qGzubmdmBpbkYiNr4675BMWqKM/lakRRj3YlGd34GHoQZbtP
uCxSEAA0QL5Ia1RI62N/Wli0U5Ey7uRBeCGTgJB0JUzrWcervm4sAgyWQPUPAPblznFRgWwcpbUP
RIwGL1FhFRhT1CKJVBYjWMegWj0qxvtkijSWfC7YkA9bMlzYX5tY9Wq3EashdxwbZE27vAyzVWDS
mshWK6cKlmd7OE3DlUhLeCPMdTPkVw6iFFDBUXhwHFYnhzR0AUSS2kDV2Eutv5gxPF6AFG10inHk
SwSrFmtD87wtLa/5NLZN7yPjlr6JPnQzQeW+xhvYrkvHLo4Taop9lG/MMDDu53Iu0WN0mgCaUGZo
YIIoPbuC2wGtxRUBFN+Bz+sUrvASAnsIGes23BDpQKx3I9EW49PZmnrjXc0Id6/g6MrTmA/1Yeza
b1XWUBJ21XhOxm8dAJwNo2EMgp6tHUjukzeTx6ZFr1CdzAxYI7qHNAbCPTV71QvzDjCQvMjG4GR5
QCCFNT5GmZWR0kP4Ox2beTl3WggPcNLPEXkYX3NjNI5tUbg7Dh6al3gGkJziEmVSQFAAo0TSb8da
rGQ7Os8y6aMP9PzZ2gicOsc9lVOzx2jYp1amGAB6Eei/PVb/VZv+09p0IaH96Qj6D7Oeq1f1+u0n
MIv47Ut+H/VQmZrs6fAEOSY16GLt/n3U434h7AUZJptvBJSfR9XvZBbwK7Zp04bZDnsfdph/H/bY
/C+IaR7XAjXrwmj7K7Wp/GVRyiSJ6pSXzD+w/jq/WrJVpIhlBYex783J3I6V3dH+xBXyGE0mb+kw
O6EfofV7meESkjuJQPKOsSyo+Ubl101VNt9kl47YCnPHZLoKvyp2GtPvai87pX1k+DRTFrdeFINs
7MFoNH7VYNZrkjinnNPF2zhl+cmxMDmv2Ykb4d5VurMXsZZ/tDySF5oXwJJw4FaESikNbeeQDpti
CTPYLUXsKskuqUNjU+I5dX1h6NCnpeaxYi3YezvQlJC94Y1zMdPm9uuErOnKLJxh00oVXmZeKa4A
iok7pwhrcpFmWNSiTbTlxgbmj0eIY34juqgOD0HJ4/yEkj/fZZPF5nikcmpf41rVut9MxN6vbC2f
p10/NI6DCks3yRupVHjTGV3zKTzrmdo3HmVJqAU12e1JGV85k5HtatPsdXC8RNXwsMjltM3h3p/x
2E5fRawHA1Nxz7jQXSzznT6Nx8bBwhqo0TjbuduNG2Dj4wrYEyWEXSfDc83aBJNeHyc0wo2qtrnI
jXZr2RV5HabLqGoFdzrdiZJ4sJ2NW8w9zHz35wzUvYP1MA7Kg4n4KY5WuLKLbBtGtSwOvExTbMJo
AurOZWOrnelE8r5j3BOQa9xnb2HVG96FyBJrbad9eegRFe5HpC4bsby709gGt9DrGPDYs8FOZTab
dAe2x11b7TDeWpMsvg2Gyvf2oCc4XaDwHsyhBe2hNWhyOR3tJFoNY+c9JFqA5QtJ1SOGWVaArJjW
TWM38Hdysaogizdk4gAoH5wSnVfIzoITnVggnf3YaDnJWjOC+ErGM8kfxsiYE3iN1NdFK19CW8Of
atatemkI8pZ7c5ZkCSFlwG/QjykTNbuasY4xVnxoMTUEp8CUjbPuOpaad/iu8JqK0R7UPqkrkON8
4pCEw7GGMwMvGlRQ60kFZBqrUpzJM2jv+K5oLRs0rRqzy2riJ/oUGO037Bemz5itc87A7WjqALN6
TFmVHiSXJdJ+fE2ZdmCiy9IOny0GSp39HbvmEYgoNgmEs/i4BkxFYyNq9ILOMQljmED0hbukcV1F
/HNV3M1F4ByMLCsP4N3YxLpZe5ibQt0C9q62vWjMLf7B6gMMr/mY2Di08qozN5pjlizSPMzqVeo8
hmn7wWhSLBNGBQ/GiFLf1kp1TOdM+aVEisxA98HDzoEprB+2vWakR3NMXohzCiHsUSCY5Xw2c4Cq
XS5uySeAtRu0A2zBuNtx7M0vVtteYSZuZogC42bAcUMJWughcbHy7OQFtXlD7UpAjU38Ncpw+qAi
CNqLFHzeQQaNdj+HrnyYYyu9dL1UHKsAV4ToRXUXtrURn0dgdlcMUxvN92Qc4phQ85tgCXPJrp4A
K4nPmpdXJ4+AhZS7Ap1BOq/V1PKbh9blJevRd9td4Wyranl8AV7mRsPg7MdB9sKT1h9rr3oXCu+J
Mgo4TZMbJQe2k/PXhIvzYiJ0EZu6eTRY0YDcY3N9SdLDEsqkddeaprvGJi0x0efWLE9OJ75FVf0+
x1l/dHuW3rNbLRGQxalSXb2dsfNWM/xGBI75KbOCgeH2VFxR/8mTrTJGgag10X31BHM1JdbisFPI
CRo8Jf4kRPhGAClW1KSchh6/kmkm3C4uKb1Rr71UgwqvDdLN9zPvw4kLONiBbo+QHTm9R+q6TFSL
K63VdjJsee47A74uDgvyd+Id/UEx+LOWFB8O+OIXA0QOVHVlAm6AAVAvTpuscvlshbdXdufdzP2U
fB0NmeDcisr0qaqK8EONlPQsaaf2sS71GOi8lntrL9Z5hxsI5NcutCOBxSwe34BP4L+VrbfsBJwm
3qZ5lI7EUAURhWshvpLH55InWfeWrxvFkPjjGLX1uorwIGzCxB4CPPJUzFULlZ5ExAl1uTB2nKnt
q5Kl3GeM5W/1BqrKGsdSMflOxFuzqkv0sOsy4vTfT3FHvKphTc1TB6y/WhazlMhdJ5JTzBqmWZlB
18ccZiVIp4o9cjMIp2IliBwMoZlzh/g6NNepZXPjqLB/wfJMnBWRWdbl4JYoNxqrkocmraJ4o1Ly
Alj8ogSXsZkT5exGF3amm6c+HcFICHxryBfgxb0FmC+Gq8xyxueACSjASxhfu2xQBqke5lxWa3jx
zoew6i5nI0/Aq5vH7VfyP4dL04pb75ALY9rCYxsI/Yy8uEaHIpILduFpfWomlz7CIU3xSPSUsSfD
XlswB6n+teBCuQetOPTU2+5YbBLgTPgsEfEa2zSci/w+ZzKbAiyU9gsajO4E9YnsOPgg7uSnsg/T
FTddcNIrTZEiS6pTs+dl5Fu7HqAfSmb2L7wTSyT2DFsFQ3TyoKuqOGRlgg2Y8AkvZFWvTVp6XWPq
JgoPy8GjmRHhuMm0WNsGxIi8TFNgRmtGTpiBabknRt2t9C7SbGi+ovdJrowSwxnbrfNIuPdj2ekg
IKqyGoKjPaUGjW6CigWReuzg16/Uhd2nUeMXU50CVWtc9GgzoayBbeVbVySqv6nEWEc7XFvcwyNr
uK2jWCyxYncHbT2GTPf8z3L2L5X+/5+RnkiA8RhP/tcLXNbaUfn6jcj5v71//O3qG1Tnn1S+P77B
H9Nnplp/jJvNL2gekbEyIFxG0ZT7vy9wdbKkPJjHHppP/tB5CT8gT8h6PYMZGS0CBb8Q8i/V9FL/
D6PKxZC10KKE6YA9dn+RmNr4jZlP1vnBjbuQkMSxuCx6fAd9a4cPKkwKqpQoW4/sba+bRpr7cHHb
NGSjIVGK9f6yzR1mdI3h7aPW5gFUhZR/PhX4G4qmZNU3Ml45ff7IdW8eao8DBRqao28Is6BxJ+Lt
TgYqO5OnUPsoVNKtIs7unfCMDKN1Wu10O4UXQubB3HcbgrVvRW/k+8EL6HGh/pBLFJxbRsIXDk+F
UzQh1JvSarxKQnAySVVAXYiz4lCXKtgPVSbuRV3a7wbBKzuF4vrV6Or4a8TDIPVrC9wJT92cjAun
Jt8Eo6aPK7vbYYpiBZjB8GnbrFpo/nLYQsGdCTASVnpuvNHeUhXiJSCwDvZtleBAKxuJAqU2c5Lq
a23cjiHpk5KWo8ClMyoiiHUeH46FsNTkXKYKDTQEHjpuZRJuHb+aZvcQylkCkmDs9ipaikOUAOHV
7DlsfcnYuAVw1DIywcRTcHNfNEkHUU9JePiYVcO3KBb1pXK6korMdm4wzZYXbaTHZ0GwNXwYTAPJ
Cu+6uzNLWNAIokbijsgiAWvX5I+ahKZA1Rfk2xITCn7nyvSgJg31JtXzdsNcpTgmUe5sGAtpPSEZ
+hDvCAVN47UpI3xOzHTGcRdQkZ1YZo7v6dS0KJOZj+yM1m0fhwT4vD7jDUPCGhBCRlYxedFYgq7c
PpPHJBmxWWcG+YhQ9oeVFTIeJOcIPENq+kwwxW4GfbfWS8e41HMVXaMW2xW0fHzC/TGupm4bgcXz
wxSvEYGUQecTmPOUTSaB3JregyAJldmtsYVpMFBIAwo5iLTSbN+c0IluQCUVK2PgOzieoS5cxPav
WkbAI1nXxsqRDFBsdNj1pA2kNyEyE7ne5SAzKpJcWq4aE4JfnJBA2ZA2TMQiRBILhVe8qQpRDeuW
LTL63tS7t53UvcK23FyiLxdbOXkRG2P6qSlvmFahcQCGVJh1eJ8rkW9HhJmU3GB3JfHoc+9t2Xi7
CRGLc9j5TptatGwlhvSd6kiE2OlNp92hJZqvjKZVoHPw7+/KieUr+mqPUBkn1J4G5lwYzCJ8JEYk
yIz2svu4GRuXdXBXXqu56XE6ObPGSA5x8mVRNd59XBugnwYABzH1h+tl254yJMOj7HQutiULoIXj
yGE8MdxgMg2wxHVWc9qm0C5yXpwv+kGIVWoF2P9Zeg3PYbVEHE7VEnfoGcw4eSJC24DyQLLj1I/f
qYZ0IhzKNtySW128Y2NsX/S8MnYYxYV5MCfpkh9v8ekacFt8YSaR4zsqCUGKDfEi10gbJ7tJuLS2
sEMnmhsZGdlNg4ewXI8IBamFhygDfI0AxFRjfQsCJV9BSwQ8bi5jT2RqxnPdjR3RnWgNAj14R+Z+
YZhT8VYDVV5hDCC0LDDLQ4otkEgu0qthmSRG9G6TkPPesgH11kbcWlgIm3HJM1OaAXtHqDO7O4el
AOPbazCn+QUh33a+0QNlDmt0/CPYlqrLr5G4AGLrgH+860Qd3QhRROYm6yz9NTGHcgkebW0faZg0
+QiHggu4cNdOMWh0ZtnwYBUzkrCMSf8dncrQbjqEbKcwzkuHiJ4iQgaYqse8JUHJH4iPJSSnjQBq
aZjzEeezkEPtaZJvm5UzLO95Lp1mYxkal7sNFcBNYLrFfXuqJfrY1gWsXQjHXoeJ2V26XNE79Br5
kQ3CzmrKej2UUbpXyQhSDSXhvtA6QLbNFD25kW08610tn+ymbr7bGGb8KaOX5Fdr2fjLXW6pV6al
j1NZ3NRkCwHiInGzBfQd44/ZouAmKL3GCurAn4upFe0l5wvoJ5E99YmUMAOBo7wfc3dvlfSdbSQW
YABoCL9lrUJbqkXrjCHDYeh5osNnGq7hdlEyCuM7Do5qg32/uCwZNF1nNarrMtRfPZrruQ/2ZdQ8
6G6n+f3Y3hqx0r8NLraMZCD4hB6iddlRdkcmEHKj5j5fKxrVvVkMPHGTgmw9+MDCyt9VkT80+Cg2
WIikj0mXEENqjJNmDLDTWB37lZOhzLUbzVvnnv0N2Yq2Z3VgXBSJuMaWGOzKZgE0jVlorhg4UnJW
9i5vk+tqgDazahQs2QRV+ssABGWF+dL6EDVI0ird4poTG4YGEqM2MWzbUvTWA1jX+pQpmMZxHOaH
erbPpQh5DEn7O02MWrvNkg5V9O11IFBurJTAcoJzuw02XctiCxF6tw5rqgeYc9oEF0SjFW37Uz3y
qIQteCUm5d63ieouqtHhA7SUjUk6a1cwj9wSSF5cXttmvNylTA4Ssn+v2aoO58Dk8AIJk78Oujvw
aMrsiyozk10w4fCrUcg9zTS+OmaCdN52if6G/PopC2iFc8+tnnt2MxvpRsM5weK19XhqrnW3KJ/D
0daeoikaD2OF6xTPQR/djKHpPBptrBsrW5HD0mAAfKqyjkmgU6GE208wuN4KIEhPowOMA5Syse64
AO+tkpWTTxMwIzY2RxYGSi2D/Kh2mVIIexzyjUAbihvGdbAdTu0kWQv2EYdmSo9NRcXW79opqX58
L4ijD1dWMxp03ens/RLq8kLOnfnmCTyo9IJecIcO3ur8kZHUwPwyQvLUedQ+5C2GwSqzchsZWDdp
0xk43JsI2+EmmvBfLJpWr/OzkZEVkn6rsLbaOPJUiOPWzg5lptU3eWP330kqylkHTg3Q2kBFsK9r
dxhugfKg/4HRH0NEihtmdGHJBNfPOtZQ5cDOfGXhQn7MrCJ3D3hN2BayPO0Q3WXHqG6dA0fjgOdE
Nq+SAofrsFe7NpczFVcAvcjUkczPl13vnHrbOGlUNhutXUTwYQlGKzGe28p7QN0Tb8RANKJsO4cu
n1J0FCAkZ6COa93J6Zi7GRBZisxq6HlX/DTEO+4tzOS5QtUDdbTeg02JKCx6Vb9ICG/9IoEKJQHK
Ed++aHWcHLSCb73DkGCdpqLbBBPy9gYZNVAR7bmS4XjEHCKeImiJB+7Qez644oYAqdLcs88L5lVp
1U+jBTJljJ34KScSbBXTG+4lAMIVeXHxfobkvoO9E2FMtWj9SaBe12xF4SmxVVbcwP1l3DMHpGpv
ml2VRnV6KoIW8y/EmmnTY7E6BczcydyIPcRibKZNpmGQsRi26vGw8Irj9Hs7CATMbHJTdSiVHI+j
zQdjjBmkdr+Jh/kDQJoz+inI9VM2jS9/vbn8b6khxjVj05X91y3o3Wvxt1Mft3+7Lruy/d//6yfB
1G9f/PuGyf2CyIOoYabz/PG5RvqjGxVfPpc6Nhm9i574T92o9cW2+eueibrpR37x78hh4wtA2CVG
wPp/IITA1v1FkSERPzu2Lmw2BZI/f1FkhGiiurrjSRKw2C4vg09pKJaV/HVa9KI0IktI4IBlCRkl
zo9TGldBcrTd5vucxuKJ3SwXp2fnTyK2ow24SmNjGBg1OxuNglmV3jcQ4ljp8/koBq/bMRXH8QRF
CVyONGFSFljIIpF9VUxukCIrh2dRRCHdpf1N38zRWu9dQk+LuvOLboxo5zrxAAHPOjS0jPATUVL4
iRoPXtJYzIZm75RVSbFvkIiCiCLwHOLpVdXn7mqaGmvrUsSt8NaEe5E19goGbrGuhwhBNfrHr9Gs
8USsy+S7nsf2Su85+lPBgBXeupbt9MG6H6L2g90NtDvDUodctxXD/RhxBEHjq6mcOwou5kScJNl5
Lrpg07c5przQ7u7CSaqz3qjpA5NIdFnaVgQVdiqeY3B7axVbzlpx1ty4XRSeMUiKqyYIgmOZZvUW
nCITbNSlE8WXeGZfELwT+lLvylGa4Fo73LBGSPLPuS1rfAh5aMZyE7Zpgf/PsSux0/s017ZYd+z5
5NmKPGbvE9FUppIBQjGOGLCKT4wT6FAFVeUT7zR+op7ST+wT2AEQUETwgYNSn2go2c2lR9OEeGlv
fOKj5k+UFEcoWKnyN8ZU+QmcEp/wqeA3ENUnlEpb+FTik1QVsxeD1As2YmMGZgDMym6m9/kTcRUa
C+4q9JCmbnRSZL/2Cw8rrbLUO9i4XZhA6zaAg4Frsd5ajCxKulZi4qHZgtTzUR2lja+4BeDvm12B
CHaGJ8z6qc0+IigMQCbNzLkxQKZN93DZ62cxZsmL0fbDFcALbaCpBk5zVM0w0bYnBCUzD2WCM0fI
4A1tzPUQECWdfbhGa5I215AmUEKEcRs9lWgvgDQ6BTk3kZvk4UUIyaO7bRtTJTvI+OnlqHPH7HDD
OXxIeWFBbphGXKvYz6DR+B7MgsGvZgRha7DG7oSNqhzyxxTxBjn1wFHnZ1FPmfCnOjY/8n6awZ65
Xv3dc8k+WEUAG+bLWYMlCUwxAhmJ0KF76/rauutaL3XXo5E61lGOWn/HFnNU2witcHCNkJ2KVAxh
DOaHGSa+0dpiDYG/VnpkQ8a9TjdiztkU87YAvEGY7IX6LkTCr7izjPLcY2ditJ8PYL1MmCvjXSJo
StYFkA95YccKs1rmFh+0bE67wavJoDhA645zFmRwcTZKRh+3U9VC4FoU7lBEUlKxKMzMDvOcLHoJ
ravuJwp9RHU492ZKpRXGUIdCt9AzLDtp2/MqJSJMn/B3XETjOGLGdJlgYHQdkqy4UG2SB2sESOV8
B1lQdgytEHg8W7NRu8eOICZ0ycpIb40UcN2qIpr7GAYqLzdFlyJeyUORfa8qHi0EHNfksuGo6pNX
ZYnoNRxhe8IymmVNUm3UXXqYxfZz785PEVqfR8dNnWATmYHXXbhI0swVehks9axU7e46xloCLFGF
kFYbfW3NWomNd0F0lwPUNl/3ymI19tin/ISIrd0cpcYj8A7nlpSHJKKoXEohV5/OEOU12Il99r1U
FkMZUKbiYCUeTy0x59X30saLXNODIPHRxa4N+vh7MeAg/Va3YABXbIyiea9jp5q2jhZUD7kVEGfA
bIexu44D8XpavAP2p41gWBwF06e54F9Vyf8V9oLJxaLr/QdVSckw+ye1y48v+WMU7n6xoFmgdvnN
wUQt8HstYthfdBsD5qIF5W8syQg/JuMmiDNE2AKrEU0rwUa8ht9rEflF8Jpw8jNLt3XU2n9F7fKL
1oU4PphoSIqRfS/GJvcXCW/qGJPpxlp9yo160Y9MOdUwqbomKdMFRjuzyooHO2+s3+h3Pznl/lb0
+TWO6K79938zfyHs6wv3H3OWQXFGuAPxXT+LUpM8aqewjepTAo4wXIP8d9gVFWZu7/sMZOiOLRit
2/9h70yW5EbS7fwqMu1RhsExLbSJOTIj55HcwMhkEvPocExPfz8PFrtJqi/rlrSQTOqqDc2YycyI
ABz/cM53orlZwhvhp9GHWjmE0hN2fAcHieVPy4h6NSlZP4/hSKvt10z5+YY+PTmj11lMPTtPrFL2
utYOG7VxObS9sQ04Ez7UeegdDGes+1MP2OvEHKxI2P13BVBWGE79xko8D+s4COq/eOW/1H76hcNf
QK1k2cIn1fIXVTovM2isJq1PnGbTY42m4sZgQr7/4SL8F9ps/fb9qHY2bQ/Nu36LLepM8av2nIWu
clqs1KcIEsVz5DR2s3bnsbsWiqDpv5AY/7pcAdhikr7m4gGzfS7OXz/LxgDZmU9MHbAq30xlLEzW
fppP1mYzcIvMjKIGHGrrnyjPGBj+/rWeBcw/v9jAJQc0oNznKka89PO15EP3q6q0ti5nB6FDSGKR
Wvl5K++UGMuXyVbqEvvPxjBA2lH9BnswLwNHaB7G+2VuGEr8/hdyiCD55e0n0CMULpbBgM/A+9Xg
0BdDBYJbqssW3O09Fmr7tgrY4zOFMhbqCcs1bnH7JU8DkzEWs+6c4NIfxVzamHAMn25/SFxjOqZZ
jngCnEPIn8va7U5FotzHAd7XpVyS+BJD23g1Obl3ZbXxlh1KiKdu5HaxAqK+qeEGDNAWmQ7IQBXj
ShibzhOh8uiMEiQNJ8idamXVsnmbwajsksRcXrgZqT0WNLW3PYNFc+viAIADwIb/oo96PNiFU4Sn
qUS0RMNu50yoBc/7+zbLgmLL4He5LIXyTouDsngVVjF05Aw3VANh1M3sLbb4xDwGHstiBj+gTdWl
M4Z5f5RGZhdbXyBNvcMvWtYvsTSIjipgE4tXTY6VzNt5HJMikA8YqeAcJ2LVGpNS1z0cXmOb5ajY
d/gYlf3YlCjJd6PZuC8uhcS48m2yK96sPEXSIJaM4j0Ys3T2VxmCNDZ97NZZZdVdsWBJ9uyZCYOa
h31UsdPZGwH/KChi03VxMNZZs6nstMH4kCbMm5JoMGPQD83MGHBu2xXb8ek2NSRpEar4sjTK6bfh
2JcUR4tsstQDzYYMasxWdl0bnwlEkVnMBKgP5ESEJQujB4XLo+j3vUe9lByalhYJ9FsYC9e+xcq2
BObOdfNcncCx+x04wzwOyXHXHVY2WExziAZb935afazS6TWJh/spSm75hocuFt6FQ/e8rlmVGZV3
D+me+PPJN68J/IjXWO/u3Bq2CUm76N6U5a5iGWR7yTzuyh5G3jLXYBRpLuSjJN5rEeYtCYt+c8hB
KK0TshA3SgzNbiJYQKwaBXeW63fjE8a6IpY52FVjVKy7CPVej9QlTMMStEHcXAWza9yPdcVcEzUH
le94M8dhNB5jC8d3FekEgLJk+YiQiSZWumB/3HqPYTDYtrM1HfMszkMGot58VyXaHJfZ2UsT2/Zj
EitxPVnMc4qY6lTYc4qobSarMwnnaz9t1EuKZAujo0t4as1kab3Uk3vrOa1YbrPAwDRbO9mgI1Qr
drUTQAoWHq7WylTRe5p3cbKNFhIvDyin4MC0OE0p/11TfqzzmbMRHXz2AdlLHiBG4em7zh2Grpto
aht0azaTxV1DhCsfnWeqT26KqNDyo6RepbJQd0FbLsmuS/1w54uJ4G4aDfUBUHjdr7NEOvm2ythO
488nVAJ8VRIYa+Yu6TNGSJmvWZ+xNU3qFBdkW87O1yRoyXaaY46gWcxE0otSkY9KahZ2EC5gHsEb
MZTOWzxa7oUvjbHbFws4xPUCKeRZeV71GhsmbookQ0x5EzDBUyvDSO3mQonKRLW1SOMLQ1nX2GAE
Wb7OOF2/NFUx2NsE/px7iLAvqw9mlfv+gyxHE02LFAwxhsAbzR2TPuc9N3vNG0nyHi9TKzxEeXFu
LOs4HtwXc2jdYhXIZrgKVZB+FoC5mecNFj2jQoW4rjhsh5WkgfTJAmibdpOVLsrxQDmccXVZMdUt
R5Q7YRRCY19k+oGJXwomssAaDR5EOmjphrxiDs/sY1wNtVLEQ+VzLHYK+T9rU9/pzV05hSiMojhY
OJVwFoVsbnXeXR8/MkCddkY79G+dqFghmFPpvbMgJ5HWNocxQi43+GrdkjN3ZVstAxY7nrHNcOHg
O23IEHoFahPSuZkOdw+QD+My8vLC2PaMSYbn3vGHj6E/DMMdaxlgSuB6QvjcZP9AFJkmy8bT1Ccc
TK4TP5FkmGLcYVCN3mxkC4iiy39K0EXj6HZzwQmbOKa5a7retTAxsBnkRIPQeCCDajaRqubTU9N6
TgMGrZRPqmgBWnFRh1/jcQgZ6xswJ3fMncCZm5EiDyXyCxplw/QHGCWDWd2KxS2/ulArEBd3QzHf
NQ1TVew1iB93jWmq6uQ2ITBqMBRW9IlrIm22PgoKzLVzCswxQ4LaXMed28Ybv4cPeszHsF9OGY/C
u8FdvmZxXTxls4iebcSL8zHpDKk2tpsazk4O5jDsLKOqLyLfm4/pYkT7YZyqZV2hg8hPEcPsS9z7
C6jEIFYBUoMWBbNtVMOFsNx5OVjCVXeRlOl+ihquCgNUSLSt4gWIakG1eWiA7FpkiARfxxBibj1H
6SPZ0t5llqlqG6rBQwja2kgQnMapbzBzuHCrGuuC40M+mGUf7YnDsSu2j0t6TQgE+wBLFEeWGXJD
dCH0qlT1S7rth7b2P3qwWa+qTNNY2jpfsnVXmHW1+31h86t3jZwyCkrdL5Aa5jCl/LnQIgeg7QzD
6C+ZFvkQx22JMoQHms2hxfQoJyot+Ita6lckH50JPxPJHvI6EA+4T3/+mfTPkLWKXF3OU5LdmK5s
XlkD8aFLU+1FDmKrFhXwNGh+MZmhZjZdRYPBuOX80v+W6Ov/y7k8CbqC6+A/74AfP33+JN9+UoP9
+T3fx/HmHwgdACK53wRgGuHxZwscCgIAhf6AAxrQH+EeOm5X0CtBI6R9xsrM5/5PbZhNtC9sRKbo
4ZkG+Tf8Hly2vxTrGE6Y91OxU+8ENOS/dGS+qCzyZQKGL6JcXvC6BWG9odkg7mYnzlnVyTm3ust7
oMfLt0Dr6ZxubS5JclnpyOsytaarhIiArZHjiO0c+x7UYnvJIKi9sfyU2OwkJy/T1GHakIiMLcbJ
9LoETc+YKlT+I9npBQ+8cxB3c07lRuZjX7BctL7Cy7R2lakzvI1S7OKBdf9wjvhuTHvch+Ogdv2o
I8AbT8eBxzPJ4FA2sitTp4VbeQPzzRyk2X9esnOiOMU+nkuiUUbSezM5fAS33j9FvD/QdEXEIjMs
0/iee4+QUmv8mJO/tm77dnh0VOjeBmXeovOYrZGECImSqFzw4fHYimoib1DsEOCSJMwHzVTuy5rq
EQOB/XWokMnlgAYWp/SRVCBjO3g5UDQ0Jva16UTvbo7kAwPIPB/knEzdrk1AnexEDziS7e003nA6
1ZscKcQL+wzjiLx+fOKQMLZlsrSXEOssLF+eJcUhr7CnmVJWx25IZYl/T8daUdHn1Ze2zeVW2s59
Mkb11izL8naOpMnwnBxcWOPJTnb++DySxrWOfS+g+vGygxP5wJ77pqSIbd3GuIPzV91jMqhBijUQ
kAjP2QyYU4Hflf7bUBBOKlDSnZhgsAW3M60S5Ff7Ykkr2odDEn8RcnwXJG3sg5Sma3Tm7FDgy/2o
dFjWHFftQWr1whSu3dFGKouzEheKOFghSgDCMC5yRaUA+Nu+iUMqHcQtJwdVHmGy5s4vFBI3wMNb
4CsQEyekCFdZbkR3wo1u/B5oNOwpsfbd8rli2ETYFDqKjFiVlRhlsvEbZRgo1oyhBq+OogYOX0AE
i1HCbFExMuFJoBRHTkl48IxFJEe4UHftsxqd8M7BLnDCEjqio4nlc7X05Q2Ft6SGLNAnxQUxZTw4
s+pzgexhE7JTCWMgyDiwqIjD8NIiA+WwBJF5HUADZeG0wGtMIJO8YJNHfjXq/YWVGQ2EuMQecNvq
Hmnd9Yu8G8jZoRxLnI9WAiB8HWGTslcDRL8DM6v4Eol0+BjMxBKCEomMndV4zkc/jvvLsPX8u0xm
z6wQkMag847JJykMuG4zUi7UKANzJg9hSRVm8xaoZcnmI4nUGuJZkqwTIR5qkvW2I67gizA32vc8
LqMj6joC5MacZoV8i2otCnw8DYIo9Im0Z1lOW4hTeFqoVexHbh/rClh8d4pCRfQOTMA4PISdJLik
rDsjvyyCqXtUJRi5lWtOLFtSVFXXSerXr4Td1gJzKIILtfZnbs0Vd0gzbgPZ9fWDN/Yg0hwcCK9y
ckn+XkgVWsVLN4gjJS3Xfo2CGihMf/B9oS66eW5OoWjYuyxiGe67lFeXoaL9kIVNs5ME0eAZa6d9
Z5kFCVNag+jC1x9XhTmga0yEUz5UKaXa2M5ENRsy34WWNJ/DxoYBGCYDM/XFiVngpaEv174BJ4nb
zJJbrNfRWtjTKSDQ98hGoIc9nnwt8DUxO70sdOQRYdXuXYkB4IIiKnmHm54Za5mr0PkKfCMG/kUo
JqL0PLPhp0TTdmZp8JzUo/W0TKn6inUIckvlH4ysKTfg/KM9VwOWK4rLVWbE+eMgnWCNxOVbPfXv
ouKvTKSEi1tUAb8pKopP09un4ufB+rdv+l5VkBBs6QmFKTRfA4rIP6uKAMU56xLXZ4hufUsI+W4j
DTV/mnHV90X/P6sK8NPwvXCRhoHLeJ2C429UFZZGUv80gfX0jB5rtoBpjBoh1JP3H3gThT3go61K
71D55JYS0uEz6Sgs7koDZNkOl1LXHzFwYawORs+9TbKoeybfJ+rJLHQI55phYF3Ehj3c2VZenvIe
Ldi6iAIdmalq51PMnAexHTPNyC3jnCFeLi+WNFAXmd252EbQMeNWsY9dw+Z6tuzqLSQl8q4nsaHT
Okz3KUlJPpJslNYjbkTWWgUa3LVDUfNo8qB5qaMkPVK8mB/n3A12QzsGR+mM7sFMUvnVZao4YsDU
OBIAkfGmLhL3ppaDc1e0k/noVVVyWfu2t40GMA6J9Pt3zyz6TZiLCdf7UgAB5rHV5Ylx58QiPGG8
EpfRmMOfnRlRrjxNTlOL79ZMJuBkWmZPQzsXrv/IGtF/wJUPcA0ZL2TnmLNtPi4IDlprJIZ96he2
A90p89utN9Y3uc4HG5aoQU43fVBedFFh81qDduu2nI84KhH7r+xpqHHgqDs0/wPyzSI6Zr0RHBkQ
jTchZxzOorw5EdFWPLhQA3BrNvz8bT1m5nNHLsk2E3P9FFaDt5O547BZSHDdZ3OSPZR2SLzBiEaO
7Ftsj2uiC7yrNMQT50wL05whgUxLAqGy3joPen/ubtMstr3VrCZrQLlXDP2Gs99/5lGQNFsxLRlD
s4KgisnFrspEUHxj6Pz7hPrLE4p287c29+f37tNbpxbthznG1ae3tNZ/LD79t1PxaXj/UZ2E113/
W98PLuePM17JgmiPJPW8m/neDtH0YIdhDcf2AAu6x6Hy3SvDRtAXMOlRLwGOYbnwz5PLJ/QoQE+E
ZZ1pnv6rv3NyaSzRj9sUAmA0JRxpbYDUn0HPzwfXUBpN29R+eowb1Px+EJOuloL39kRjvJtlPl2z
iLPTzWJwz/kN2e/7rB/NL+ysEVmWM/etmVRfhmacIQpaGXxZ2dvvuPv1mZb3D8NghObmh6fDv9h3
/U87IHCPlgtizHL5neH7/NLE9casxNKJ+NiM7dQ8Ro1ZXlZlTbiqF+QZEvkgvavnDmETy/YVYz+f
1U8dfKl55m8CBMrb3/9CgHV+fR9ZvIGCYyEFiBLlmP77Hx4A4Ygng+0ErLk5WMZ1METdF7g4PQJZ
M75ziLBcoIBEEjdekuLwASpZfU7ONXHD6BlXqC6Vu1qUNyXScspnqLyZiFLg4xTXhGk8y4CzDcPr
JhplvknPtTgQ3uVLrwv05FutPieUSucKPjhX864u7N1zjT9S7TM9ho4/5s/lLMU60C0BwbHsJFsD
oCPtAg0pnYOtm4hAtxOlbiwEHUZOpwGqH4NqGtk3hW5DgtY8sowRK1fm/SFKms+ebloqupeeLoYE
y/YQtQHWXN3iTLrZCXXbA6HK3rt0QlM9G2+lNM2DNCe4I7DpUqyyNE9xOHsnpRsqS7dWo26yRpf4
3Yi+qxQmdiVWe9V9qyzjTp07tM7ph4rZMI0b1OXgYtLNnBzq6Rm9WrKLvbjYLLrpC0BW3sIBrLc9
HWGnW8O2c5b+OJLeYh8sp+uGnY+psUZhVyYVH03DsL0vMBhg2UCjsap9sSwrkfRi69ekhW7mwKjW
mdsmn9yGdCDEMRLEA1gV7KyO45nOvmi9cl7ZYQ2HJ4grMJgEUXXlyqKXu0pac36zmZO/IBJqv0RO
Vd/XkgRLHMy+sakaw7hh6mvzTZWRYT7wp+myraZUvxdT9kWoBQgBKxoc/2AN/AvszKm4zrkNq13a
LOPLgpLI3Q9mqrMo0wT0ZuAuxsqdzMEF6+TkxbqaWnGPing+MH6MXoJsMS7hEMR7mk/nFi1sdYcD
OrhAhR6fXMbIJ+bLO5u5bnQ9EreHBqlN3GZT9n726WweaQHZr1UYu+ElE+kBP8gS9o+tQJO3Em1r
3tOQeesM5/ibT91E79tIVkhePxJkniNW66sypfu3yvxpKkB0b7wyJF2KWE/nU54XnXMMO6wh6aaG
mWpdY931b6c+rrOVQf5occEs3RufUj8vw1UZDRmdXNwu/r7stIA+m7IWArk/HMeJZ/S68B2kCKYd
q+xy6at8WBdmi62CAeRWubZApF/2V+C7qseMhDJzW+Z13qxbu+mO0gqb5zH3lm1JZlMOFzYL2pU5
ztUj9M24Qvee9U95WEOiYGX90fUl8bEZC2kEVhnrMl4wtixvPgW2Dz8TVQIMVCiRHQ2baXb08T06
5H5wreOsAj9bpa6NZ0FOcfRaVWbUMVBRasd5Ly6kg/uAQ8AT+9oHcb6Oa9zgcxVlL304abK1J9KL
uWyyg0q9FDxVZl8b+KtXLX1yx7akB/6xkFAB3zoNYmAl3mB+QYOWJ5uEjYJ9IsV73JVxUD4jzBA3
2hoNYcJbxDHwSYzCbIGMOjQqH/7FEj4CehEd7FZ7fvLmyt8GpIsaawLh3TfFQ5A5fyJ5F0ozyC9M
B60GNxPMUehqslwhZqOBZRIHTZr+WtzlFklpLVS8JS5NqrgsqE6sLJICioXl2xvPYZAOWnWNg342
19OSO295Vwb34pzvGGIhfmb8v9zJoCf/kah35zoipRBfulFzH9QKmZ1k7qFTDCB0C1yFsmA4zQfq
49EOaV2zxKw+Kbz8D83oxIjlYqd9AtcUCT5q2d2LzjW3FhnAq5oREcOnWJG90agDNyxIK1WSLjMZ
HlnO4ADXEVyVPQmCp3Yq6x1wuvlYom+7n52i3M1xDjjMCNQXQh4MAC+xj+59UtWVnY/5Ku+0s39B
6FGxmMM+2LGKRGBgSKp0g2IFB0T70SMClCzYaSsR7BLRJHpjDY58CthDLJyuqkuEdRjOKlYDjmmw
w0yDujWQLkvrRmJfv4pjdtMrYQ5krFl+A+sXgSzBBK9VK+S84VzADmZ17Y58hkiHWps3qP6TK8kU
77qbW2BfpBtsQAFXr40W5vptgURXLtEXm4XKVVYU6qHXUl4EcGIbWEZ3hTRnWwyjcZPasXuanTC7
SArDOCw2d2XXNO/p4j0jBTHIksjQEBd82ZZwPGsxTGCIbfQe4rJbD+0sPqApDA+yJD7V0lvzSSuU
sbGwKbMN1EcgV4+LGUy33vIqhd3vQQGHJ/SCYo3L7Og3sG60RsrflBPa6NSL7ada66ULDH8r1IbF
WvUKZr/WVZdnhXWU+c+jVl1LlK6bnBrhOocYjFdWa7QdrdaehXmBGahZ276qn7DE4rskLHhNpW9t
Y6fqt0E7O9dJOX6UnRkdm0SjXlBortppSbKL5awZb84wYhsscUWmsaWMzttaoYYW92eAcX1mGWc0
WjuixJzNEuf+Y8YKn6vQ7cWRYSkIZFfTkMUZjNyZFjH1mUHdt1ITR+W6QKe5H2YOV9xNmoGi3HU7
edVNQy7iwZhpN7mKetxQJdXwrVukTnGQBi0UXkxjmmHaanRzFHRgnEcemA0UDI13bnp9MiczSZbQ
qOV7FDr1fWxZQACGMyA6DtP5FBPy/dx7GiBdEqDHprQBvYK4lgjAgQW6e+izapSbrGnBUDtnJHWi
6dQArgWq2qC+I/LIfmA8Fb0IZeJkqcMo/oxpi15xyewQSgaXcU3PmcCC/8RAGyb2dOZjk0ebjSt1
5mYPgd2MuNe87KIl9JhDYs7fKt8WzqpL+jBfscdDN8sxmQSrcBhTvcQllxrj9sL0dUAbzpkfyItC
2akgEGRo3hc2qRGOpxTkXOqN0bKRqo4y1rmy4k4OGjNFCZCAxSHafP5oDKVqLhrYM+kOt6/4mLKm
vcTsDuqv68YBNYNZU3kkUYcbqGrWsrEJz7USh2M5dPKRoZht4JLB7LhS9ng/eCh6CW5giErOW7jy
G8f9hKIAmDLTtPiNKCEdS+MV+DT7OPpasD8oSIAefLED+GmS60y+IVmjiNW7y6Ct21euzbMBAQjq
LjDqMHkG9BMINiZ4YTdW5xvIxtkgRGuF4Nf75BJqWJzsMRLvWSDt9C1MpUVWTVP2uLVBhFxiHi6u
elQ0+7yP2ouWC5WIkZAFIWmp7LXYxAfZ7aLP6Slowy+qtE9pOndfsyAmda9w0ujNNnv/hmoSdRYa
pPi1mmTxFPEweEF6PJ0kcusDyEWoeUU/oveFI3AnABJl694ukrWVee3niJZoRv2d44eMSpkiIOlS
h+q+8T64tjFcN+heYHKLlAiMiHxFG7kiw2SCTeoG45lfHFsIXk8q9IzPgyGqm9FvmbxPVGAwqnIv
ey1lFxoc6pmXr300lTdw8Yv3nsQuxhqcEXepx2Q+EsP4VM5mNK4ZfgAhqLJsNnaVBXeaKm9I74lQ
VfXJnAdQ7aPRwzKzRttgGs8iZaEkSiewOzElpgwg3G+zeIhueqCb83WYqkUiBcJGeCHODBvqVWJW
NNjG1ogbQCIxlkSwNwqUDCsxzcJJ/+TiaEbOpHE5c6fJOdA0ocqUgdzSZYIHMgm/EGfaTkGlemqJ
wkLn0+Tkl0akwPCE+WyrLt9Z/kwypqLs1iifWUN9Yug+lVjeKOS8U6bBPxHTNWvrybK56QZJuNLQ
hdfmmRaUww2aNECIjJrsstVQoUnjhcYzacjS0KFB44eQka48WX9g9MYY206BFBU5URQhK6sd/K58
H2iYkZhc741ii5dgzJp21JRO9pyXAgbSoHFIuFWy61YjkgINS/LP3KRBI5SMTtOUjKo1m4caxpKP
ZOiCuyW/HrLBe2pbIyKgDCgTuw556X9DNZUI2puDA+GfRJLOX/cyuOrPfCelUU8TzCehWMuvx0bd
xHjzPjQaDQXdeICDYy47txH3tgZILawXMo2UYtQd7zuj+NBr3BTWgQGSCwgqq+5wEKIqQ5VApoAz
TRedlecryP8z9tOZCqcO1HsxhM+1RlxF1Mp8pI0GX83w/T0NwzLwO7yXAxy91gSV5RApdT9rfFak
QVpu09dHilCfEtGqHtJOE7ciDd9KNYbLaazqpXMaQb4moCHcu7GeR4zrlBlcsopHw7lyI48/acwX
MQbdcdTor+obBkydmWCY7eGDRSYqr3ks5VvPvA1wJz3b9eJlHJ84m5IHkv80bKz7hh4zA7u6Pc8D
/j1I+8tBGmpNRkj/+aj/I7TI/v3tk/xpZPbtu/4hojf/YFuOHEAwUfHOkvzvInpTkN6Nyc91bRtw
ZIhO4PvIzP0DTbLHON/i6NOevn+MzGwL0DlNJfp65Ppah/13RmbIt3+Z9fDD6fY8H31KaLsI2n+Z
9STcGGWaiaOY7DZaJ7ZZefAiYvejvQTprZsB2WP4hWBt02ROP19V8zK+Z40538+VaKfNgh//JQ1q
lD8RVbxlt+ZdWI7uZ7/HR7uRs5UwWsbM/8FJ5/SBBLGFB0kHxdFLx9ZbYaQ2XxYW9cZ2ZF8abzKE
U4KiAh82NYgKUGnOJOtFhh0YG2zGztEzYYXs8DGNHYGs7rhsTDksPYvQ2DfXFZl1mLYhI3tLDZfC
T52TDOb4zu269HOatuLWiFnuM35g+ncMMk88dZCab+fBmsCr5+1iHj1pESccloT/wm7wsqeYdv6J
TD073xpORmDVECYK8JtBKgKTkCz96DMc/EJ6d6DWFvbwZjUqOzx1IgILXg+9222ivscwoDzZ8MPF
Ig8VAEF1aYzxnlCH4SFqbIxbzBX8/MiwJTI33bS4yTF32xToyyyCNUQy7zm3qqrYKFoPjE1kzeFy
SsvWZoZ5dj/1ZydU6Xm4ojKRgq4o25bHVa6NU+xrsQKd3VT52VnllzYevRpKANMuudj8gg7Bxutc
dvVV3ZgaeNyZxrIXZ8eWOLu3bDeLuS66s7vL+2b1mrrOL3e2ozjg0rMfTBM9Fmi3honu62wZU2f7
mNJOMj9s1efpbC8bwpoZgKx8Za6I8rDzHcYql1jDVLVfi7M9rY1n5z3KK5JBptxvrwibmKP7wBg6
HG3BNJXPS9mC57CgO1hwhBOh3Y2AmoxVgWaaREeE2AT7uSS77kfs7uk+SlMamDCas72A49PfW4PN
dl1K8CJ3cQS4EByvm7ygUIlZartG0d16bH1Phl+hUeX2LN0tPUaa33lxkz5FIfkmW9rl0rwNiW6H
exLrr2bvTQRW6lcfFCrO+wz/4ImQQGMieMOaxCEcrObazMmqP+RDYb84ro/PzPcz62NrS0aTgjSn
ZZv1PSEplUNPjnzcNniyqxrDlhO1oxtuTUuhB+cRWuQZROaJVPlFB8wvzTlsHnlsRkqgG47TJVoh
Yt8DnJv7hCHuPi68GpXLOb0+TQiynwWR9l2i0+3txNVR9x2QnfpiMZJ6q2pCzsBflIW7F33Xgzpq
25PJk+sBHFKysRrMzVT5kfVJlGF679TxMyIp71U0WbjPjC4CX71AnXBz9OFWADfc8tp663I5fhjh
PIa6UbBZaIk64evRX94vect+f2nxnq3GaIpBjizKgokQG5h5ky6J4y2xAd0HQuGMelNnZZBdKjaX
EKIW49g7dvi5BYA3Ms8ruBFdRdQ7uoqMHthbnKR9JfpHLOsl7eb8IRSVHe5GMQWWVqxSw2FzCbJj
j5aT8DIUT5X5AMPVY3aqsH++o7GHON6NwfhWayLBl7KgZyH42h+TU8CodLwxaCg2EVPc8AAPu57e
FTU+k0PbgIW4jUIDEbWPnZG4sCUfvE3rGD6dzjjbYkNhi+cy7tJa3HRhAkohgImDdbAN5SwITMlL
f0NgkYh2FhBvxCadYX02zb5mxZaSkLhyhpaJVUgt+MFr2ymBK9Hl5tr0DBWR0TLrWBj8IIzJMFYA
ZHUZiF0uFLpPjM3jD8HE2dIjXL+ESVUA5mgH/4HslJzjF+g1GM6AYJ0ZrcKLHSUKWYQFDnYtrDS8
LheTNWALvuu195YK7Tv6peCqzTz/FHFrvcioadJtiNgmvTAJcve2KfoXa20lcuj3QZIznI5RCgFn
TJB1rJ2pq+iahY/BOy3lWOk5X3pK2bY3KwQWRHuGQx99zpnnvNtOzqXGY2EC0sRGWWIsr5nVMaN4
NeKxgZHRGXwMNbmM1MFS58nyASZU4Agn7g000Wo/NuYIFyoTSXMdlXi8QKg53Y0bmxytU5P2+dHn
pgbIXsT0xCx7RLX3GGKDkRQxztE2I0uTFYIbt1u7ATJzICgwvJeZRNMNtAMdzaASCypWEPmYtsPJ
bLdY70rUQoOSajfndQ+upvG74vLfxd1/yR4ZOJaLh+135d1V3b0X9U/F3T++6/tGlLWnTX2HBtQG
jXV2IX7fiIZ/YO1C38FGD9YPodz/KO8sBBt8F+tSIMY2Nsof6IEAIIhcwRMGdRmjZPj3UsFtrTH+
aSVKdWcyrrFY5wk7tH7RckibzgPpKFoOdCASqzQEXXfSM7LGme+j3p7eUy/y9xRa1bGsGCGv3EJ1
V9izHY9IM9XsumVZDmlnD/MqHVjqE/or5CXZbsMtdY98MBRgJt9wkwto18vX0Zqf82no+w0CJ3ZC
LV+Nns4stzLqxQVZNsWeCq/fu3PAsMufE9wCRpiALmP0CPwGq1bE6M1dQY3jOHTj2t90ZmsONPAx
416WzfJDIvDoISXIH6W3TLfo7fudLTQftEX4+dDgtai4ieflyQZoehrNtrm2yI67iYu5uDOb0Eej
PrgP4CWUNmg4lxNmAGIztBJ1yIv+IZHdvHE9W17OS230m7Rvkhmzz9xxhPXGxrCtiX1PMedfyDt3
GW2wvlk2GQWzR2KsXb32ffYWz6N/C/UI84uavIQxtb3AyO3TPmPtOWfea+y1/r092OIimlDer8aY
PnmFGkwB8UpNcZd59bReeL1f86Af1lDw4l0PZmhfyag7GICC4CM5JaPouhUH1cXqtnXkQolU1B+H
wcLW0Ge46veSt/6ITxS4hB6BNhOlBDs0F9wrg95ImPhBwuXdseo3BQ6AYZlr0dan2anvIuJCyhRN
69SjpgksbC7kMjSRek2CJdiixBzerNoQ123bVdiJxAyZgpIeikG+pb7r/l8Ttf/ZXuuMATz9aT/f
qfduvn+XqvgzeTN+r/Xfnn3Gj9r4/7/wRd/VEv/6H/ozyPKvIrvQe/1yDJ5/p/Mv/Lt/ovjEr6y+
EAfmmH8I18Kwixz9/B/qj0KnmXz7a8PSfnHKPo41Diga6h/enf/s9f/+pX17I3//Nb/73b89I45f
/sd/t7Cq//oY+Luvn4gxIoro4bECfPvvl9dv0rWj8xOYjP9ve/080oiB/N99B3ikOS7jElOTcH/8
6MlA9XAU44A5/62po07/j1wAb7Wqen0Hxmld/Tiw4eX/1y7/X/6Ff17+tvNHiC70mwvkxxdvmTax
IDzo+f8/mDu33bSBIAy/Ck+AiIFAbiK1VEpUtVHV9KaXW+I2jgyWDK76SrnuI/Bi/WbXS7z4IOKp
FFu5MYHfs6fZf9ZzeKNmt1bqo6CYW4su88FRg7xi2UcLyUg1XUrIePO0j8aT2WxCaDs+X28y6q3N
Jyj4zGE/gagM+3JM2I34SoVTHi/dMb5xZL+Qc7thNRsXMydT/1FnqUeEjeD9ClJ1trPUyQ5GOPuS
VBFyOaUyJF0/tY6JDImi+Xhv44XNuLtGSvbxk164igj2IybD7YWDm/rWFDhP5bXP/fmY5OYS41Zv
PdR/QWyc657B6b2LObWYtK2fjOdUjryaR9hpchGYV50DhH6Kiz+WXbm3DGgNEH0odRZVayCaUfN8
wSKA8tirpgEX+PxSqpL0OEPTgMTjlhykvw6A7/HWBsePlo1PCr+TQwUNQbYcuV6hA86YKjuvvzgB
Tx+s5ZDEuyYDo+0L7QAlabbMuPJuyQKJIeGe7eiz3F8HKsIS+8o/PdGv/rxsYF20RqH8h7cJXuv5
mqyo1lAqxbwzG8yPd78K4nhNyknrPt5VuR1T0N82WkHHVdAF/948mdEK+J9Zvk2CwB5yFWE7vTS4
Vhm5zwNG90XuQWUceAh7jPYhKwpfxOvH2CMJstSn8Pf9+4eRNCTb8EACTGk83pyqRcZ5tzD8eSgL
bYmbGjoDNwmjtBwj1iOnySaQmCRoaEEt7uf4T7LORitOCTyYdIcjdFrwD0Vu8AkNgAn18Pf958ZN
YbbmqTD7ALu0ubVS33Ckksd5CO0onhb6NnkwadghcNspjFaL/BFFcpJ0oKQkWuSO0upWZ/Yfxbsi
/p2NPsWHv4HlXBJJrdztZTeVYn8p4h/hEo8uLSPRSixb7eF5b8KpVzILPTiJB1k1o69ZMLMlkQgW
uxb+nGTUyn6/T7YmzQIdWLJOtfCtOSuVInekAlEjb0yRJicb5DS6FFccbX986wg2VsrtowS9kLLZ
+HBAJfT3Ar8pCnIF0AtCh/wH/TVVp0uWUuyXSmJeTumTGY5T/4Gedb5s1Ap+eBbuUJX6eOrbPQOb
uPrx9L7O4P2pfNPPQvNEvrFOY5Nf/wMAAP//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30486</xdr:colOff>
      <xdr:row>1</xdr:row>
      <xdr:rowOff>68580</xdr:rowOff>
    </xdr:from>
    <xdr:to>
      <xdr:col>7</xdr:col>
      <xdr:colOff>640086</xdr:colOff>
      <xdr:row>16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448612-3376-73F6-ED85-CA7D65260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45726</xdr:colOff>
      <xdr:row>17</xdr:row>
      <xdr:rowOff>7620</xdr:rowOff>
    </xdr:from>
    <xdr:to>
      <xdr:col>7</xdr:col>
      <xdr:colOff>655326</xdr:colOff>
      <xdr:row>32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CEA940-9ED2-3827-EDC6-750D9A8C6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30486</xdr:colOff>
      <xdr:row>33</xdr:row>
      <xdr:rowOff>68580</xdr:rowOff>
    </xdr:from>
    <xdr:to>
      <xdr:col>7</xdr:col>
      <xdr:colOff>640086</xdr:colOff>
      <xdr:row>48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F0DDA0-D359-03DF-7B7F-BF9F665D0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369481</xdr:colOff>
      <xdr:row>15</xdr:row>
      <xdr:rowOff>140615</xdr:rowOff>
    </xdr:from>
    <xdr:to>
      <xdr:col>14</xdr:col>
      <xdr:colOff>369481</xdr:colOff>
      <xdr:row>30</xdr:row>
      <xdr:rowOff>140615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7982B74-4DB0-E5FB-F344-D92DE6A7B8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5701" y="2883815"/>
              <a:ext cx="45948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230379</xdr:colOff>
      <xdr:row>33</xdr:row>
      <xdr:rowOff>182526</xdr:rowOff>
    </xdr:from>
    <xdr:to>
      <xdr:col>24</xdr:col>
      <xdr:colOff>13298</xdr:colOff>
      <xdr:row>48</xdr:row>
      <xdr:rowOff>134680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611AEEF-6DE0-94A1-C516-0C5E6BD76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93681</xdr:rowOff>
    </xdr:from>
    <xdr:to>
      <xdr:col>9</xdr:col>
      <xdr:colOff>717176</xdr:colOff>
      <xdr:row>18</xdr:row>
      <xdr:rowOff>78441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976A3A-AE36-4DF9-8305-6A4E1653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100853</xdr:rowOff>
    </xdr:from>
    <xdr:to>
      <xdr:col>5</xdr:col>
      <xdr:colOff>291353</xdr:colOff>
      <xdr:row>38</xdr:row>
      <xdr:rowOff>72838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4C25E6-B0F2-44D3-9E3E-538F39CBD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235550</xdr:colOff>
      <xdr:row>19</xdr:row>
      <xdr:rowOff>11205</xdr:rowOff>
    </xdr:from>
    <xdr:to>
      <xdr:col>10</xdr:col>
      <xdr:colOff>156883</xdr:colOff>
      <xdr:row>38</xdr:row>
      <xdr:rowOff>112060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BFD562-1A65-4FCB-BE1B-87FAA1FED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4</xdr:row>
      <xdr:rowOff>114300</xdr:rowOff>
    </xdr:from>
    <xdr:to>
      <xdr:col>16</xdr:col>
      <xdr:colOff>324971</xdr:colOff>
      <xdr:row>20</xdr:row>
      <xdr:rowOff>11206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13727A10-2ADC-42E6-92A2-7911FFAA27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845820"/>
              <a:ext cx="4546451" cy="28229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356517</xdr:colOff>
      <xdr:row>20</xdr:row>
      <xdr:rowOff>44824</xdr:rowOff>
    </xdr:from>
    <xdr:to>
      <xdr:col>15</xdr:col>
      <xdr:colOff>605117</xdr:colOff>
      <xdr:row>39</xdr:row>
      <xdr:rowOff>62752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1870575-9D14-4DAF-AFE3-FC64541CF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324971</xdr:colOff>
      <xdr:row>2</xdr:row>
      <xdr:rowOff>156883</xdr:rowOff>
    </xdr:from>
    <xdr:ext cx="1797352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369B629-895B-011F-F5E1-4DEC4B5606F7}"/>
            </a:ext>
          </a:extLst>
        </xdr:cNvPr>
        <xdr:cNvSpPr txBox="1"/>
      </xdr:nvSpPr>
      <xdr:spPr>
        <a:xfrm>
          <a:off x="4303059" y="515471"/>
          <a:ext cx="179735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Datos</a:t>
          </a:r>
          <a:r>
            <a:rPr lang="es-MX" sz="1100" baseline="0">
              <a:solidFill>
                <a:schemeClr val="bg1"/>
              </a:solidFill>
            </a:rPr>
            <a:t> de ordenes de compra</a:t>
          </a:r>
          <a:endParaRPr lang="es-MX" sz="1100">
            <a:solidFill>
              <a:schemeClr val="bg1"/>
            </a:solidFill>
          </a:endParaRPr>
        </a:p>
      </xdr:txBody>
    </xdr:sp>
    <xdr:clientData/>
  </xdr:oneCellAnchor>
  <xdr:oneCellAnchor>
    <xdr:from>
      <xdr:col>5</xdr:col>
      <xdr:colOff>275665</xdr:colOff>
      <xdr:row>4</xdr:row>
      <xdr:rowOff>62754</xdr:rowOff>
    </xdr:from>
    <xdr:ext cx="1907895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CB344376-9033-4CC3-86EE-8545268A4754}"/>
            </a:ext>
          </a:extLst>
        </xdr:cNvPr>
        <xdr:cNvSpPr txBox="1"/>
      </xdr:nvSpPr>
      <xdr:spPr>
        <a:xfrm>
          <a:off x="4253753" y="779930"/>
          <a:ext cx="19078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chemeClr val="bg1"/>
              </a:solidFill>
            </a:rPr>
            <a:t>Empresa del Valle, S.A. de C.V.</a:t>
          </a:r>
        </a:p>
      </xdr:txBody>
    </xdr:sp>
    <xdr:clientData/>
  </xdr:oneCellAnchor>
  <xdr:twoCellAnchor>
    <xdr:from>
      <xdr:col>17</xdr:col>
      <xdr:colOff>403412</xdr:colOff>
      <xdr:row>3</xdr:row>
      <xdr:rowOff>112059</xdr:rowOff>
    </xdr:from>
    <xdr:to>
      <xdr:col>25</xdr:col>
      <xdr:colOff>168088</xdr:colOff>
      <xdr:row>27</xdr:row>
      <xdr:rowOff>168088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B635A6CC-A668-70B1-4AD7-0C7C79AD3049}"/>
            </a:ext>
          </a:extLst>
        </xdr:cNvPr>
        <xdr:cNvSpPr/>
      </xdr:nvSpPr>
      <xdr:spPr>
        <a:xfrm>
          <a:off x="13928912" y="649941"/>
          <a:ext cx="6129617" cy="4359088"/>
        </a:xfrm>
        <a:prstGeom prst="rect">
          <a:avLst/>
        </a:prstGeom>
        <a:solidFill>
          <a:srgbClr val="A733C7"/>
        </a:solidFill>
        <a:ln>
          <a:solidFill>
            <a:srgbClr val="A733C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268941</xdr:colOff>
      <xdr:row>4</xdr:row>
      <xdr:rowOff>56030</xdr:rowOff>
    </xdr:from>
    <xdr:to>
      <xdr:col>8</xdr:col>
      <xdr:colOff>526676</xdr:colOff>
      <xdr:row>4</xdr:row>
      <xdr:rowOff>56030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51F6D1B-2459-C082-E24D-6E64F7552E39}"/>
            </a:ext>
          </a:extLst>
        </xdr:cNvPr>
        <xdr:cNvCxnSpPr/>
      </xdr:nvCxnSpPr>
      <xdr:spPr>
        <a:xfrm>
          <a:off x="3451412" y="773206"/>
          <a:ext cx="344020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514126</xdr:colOff>
      <xdr:row>4</xdr:row>
      <xdr:rowOff>0</xdr:rowOff>
    </xdr:from>
    <xdr:to>
      <xdr:col>24</xdr:col>
      <xdr:colOff>567466</xdr:colOff>
      <xdr:row>11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0" name="Fecha de orden">
              <a:extLst>
                <a:ext uri="{FF2B5EF4-FFF2-40B4-BE49-F238E27FC236}">
                  <a16:creationId xmlns:a16="http://schemas.microsoft.com/office/drawing/2014/main" id="{0A71F4C2-BC72-5BB6-8249-92B60B05C2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39626" y="717176"/>
              <a:ext cx="5622664" cy="1346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559846</xdr:colOff>
      <xdr:row>12</xdr:row>
      <xdr:rowOff>134471</xdr:rowOff>
    </xdr:from>
    <xdr:to>
      <xdr:col>20</xdr:col>
      <xdr:colOff>11206</xdr:colOff>
      <xdr:row>27</xdr:row>
      <xdr:rowOff>145677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Vendedor">
              <a:extLst>
                <a:ext uri="{FF2B5EF4-FFF2-40B4-BE49-F238E27FC236}">
                  <a16:creationId xmlns:a16="http://schemas.microsoft.com/office/drawing/2014/main" id="{886981D8-89E2-4CE7-FEC6-D11BA06C01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85346" y="2286000"/>
              <a:ext cx="1838213" cy="2700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496645</xdr:colOff>
      <xdr:row>12</xdr:row>
      <xdr:rowOff>127075</xdr:rowOff>
    </xdr:from>
    <xdr:to>
      <xdr:col>24</xdr:col>
      <xdr:colOff>736002</xdr:colOff>
      <xdr:row>26</xdr:row>
      <xdr:rowOff>148030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Region">
              <a:extLst>
                <a:ext uri="{FF2B5EF4-FFF2-40B4-BE49-F238E27FC236}">
                  <a16:creationId xmlns:a16="http://schemas.microsoft.com/office/drawing/2014/main" id="{C02C581B-7C00-F69F-D4DA-ADB5EB998D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00233" y="2278604"/>
              <a:ext cx="1830593" cy="25310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20</xdr:col>
      <xdr:colOff>44823</xdr:colOff>
      <xdr:row>11</xdr:row>
      <xdr:rowOff>174812</xdr:rowOff>
    </xdr:from>
    <xdr:to>
      <xdr:col>22</xdr:col>
      <xdr:colOff>481853</xdr:colOff>
      <xdr:row>38</xdr:row>
      <xdr:rowOff>156883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5CF56009-CE44-458A-AA9A-44582AA62F91}"/>
            </a:ext>
          </a:extLst>
        </xdr:cNvPr>
        <xdr:cNvSpPr/>
      </xdr:nvSpPr>
      <xdr:spPr>
        <a:xfrm>
          <a:off x="15957176" y="2147047"/>
          <a:ext cx="2028265" cy="4823012"/>
        </a:xfrm>
        <a:prstGeom prst="rect">
          <a:avLst/>
        </a:prstGeom>
        <a:solidFill>
          <a:srgbClr val="A733C7"/>
        </a:solidFill>
        <a:ln>
          <a:solidFill>
            <a:srgbClr val="A733C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20</xdr:col>
      <xdr:colOff>135816</xdr:colOff>
      <xdr:row>12</xdr:row>
      <xdr:rowOff>125955</xdr:rowOff>
    </xdr:from>
    <xdr:to>
      <xdr:col>22</xdr:col>
      <xdr:colOff>379656</xdr:colOff>
      <xdr:row>38</xdr:row>
      <xdr:rowOff>56030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Categoría">
              <a:extLst>
                <a:ext uri="{FF2B5EF4-FFF2-40B4-BE49-F238E27FC236}">
                  <a16:creationId xmlns:a16="http://schemas.microsoft.com/office/drawing/2014/main" id="{4A64B505-0DEC-F43C-5992-F77C07E039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48169" y="2277484"/>
              <a:ext cx="1835075" cy="45917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sar Martinez" refreshedDate="45752.441752893516" backgroundQuery="1" createdVersion="8" refreshedVersion="8" minRefreshableVersion="3" recordCount="0" supportSubquery="1" supportAdvancedDrill="1" xr:uid="{8E92D7D9-AA78-41BC-9133-F5C61230EAE8}">
  <cacheSource type="external" connectionId="1"/>
  <cacheFields count="5">
    <cacheField name="[Rango].[Ciudad].[Ciudad]" caption="Ciudad" numFmtId="0" level="1">
      <sharedItems count="6">
        <s v="Alicante"/>
        <s v="Valencia"/>
        <s v="Santander"/>
        <s v="Vigo"/>
        <s v="Granada"/>
        <s v="Sevilla"/>
      </sharedItems>
    </cacheField>
    <cacheField name="[Rango].[Zona].[Zona]" caption="Zona" numFmtId="0" hierarchy="1" level="1">
      <sharedItems count="3">
        <s v="Levante"/>
        <s v="Norte"/>
        <s v="Sur"/>
      </sharedItems>
    </cacheField>
    <cacheField name="[Rango].[Categoría].[Categoría]" caption="Categoría" numFmtId="0" hierarchy="4" level="1">
      <sharedItems count="3">
        <s v="Audio y televisión"/>
        <s v="Eletrodomésticos"/>
        <s v="Informática"/>
      </sharedItems>
    </cacheField>
    <cacheField name="[Rango].[Forma pago].[Forma pago]" caption="Forma pago" numFmtId="0" hierarchy="3" level="1">
      <sharedItems containsSemiMixedTypes="0" containsNonDate="0" containsString="0"/>
    </cacheField>
    <cacheField name="[Measures].[Suma de Ventas]" caption="Suma de Ventas" numFmtId="0" hierarchy="8" level="32767"/>
  </cacheFields>
  <cacheHierarchies count="9">
    <cacheHierarchy uniqueName="[Rango].[Ciudad]" caption="Ciudad" attribute="1" defaultMemberUniqueName="[Rango].[Ciudad].[All]" allUniqueName="[Rango].[Ciudad].[All]" dimensionUniqueName="[Rango]" displayFolder="" count="2" memberValueDatatype="130" unbalanced="0">
      <fieldsUsage count="2">
        <fieldUsage x="-1"/>
        <fieldUsage x="0"/>
      </fieldsUsage>
    </cacheHierarchy>
    <cacheHierarchy uniqueName="[Rango].[Zona]" caption="Zona" attribute="1" defaultMemberUniqueName="[Rango].[Zona].[All]" allUniqueName="[Rango].[Zona].[All]" dimensionUniqueName="[Rango]" displayFolder="" count="2" memberValueDatatype="130" unbalanced="0">
      <fieldsUsage count="2">
        <fieldUsage x="-1"/>
        <fieldUsage x="1"/>
      </fieldsUsage>
    </cacheHierarchy>
    <cacheHierarchy uniqueName="[Rango].[Ventas]" caption="Ventas" attribute="1" defaultMemberUniqueName="[Rango].[Ventas].[All]" allUniqueName="[Rango].[Ventas].[All]" dimensionUniqueName="[Rango]" displayFolder="" count="0" memberValueDatatype="5" unbalanced="0"/>
    <cacheHierarchy uniqueName="[Rango].[Forma pago]" caption="Forma pago" attribute="1" defaultMemberUniqueName="[Rango].[Forma pago].[All]" allUniqueName="[Rango].[Forma pago].[All]" dimensionUniqueName="[Rango]" displayFolder="" count="2" memberValueDatatype="130" unbalanced="0">
      <fieldsUsage count="2">
        <fieldUsage x="-1"/>
        <fieldUsage x="3"/>
      </fieldsUsage>
    </cacheHierarchy>
    <cacheHierarchy uniqueName="[Rango].[Categoría]" caption="Categoría" attribute="1" defaultMemberUniqueName="[Rango].[Categoría].[All]" allUniqueName="[Rango].[Categoría].[All]" dimensionUniqueName="[Rango]" displayFolder="" count="2" memberValueDatatype="130" unbalanced="0">
      <fieldsUsage count="2">
        <fieldUsage x="-1"/>
        <fieldUsage x="2"/>
      </fieldsUsage>
    </cacheHierarchy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Recuento de Forma pago]" caption="Recuento de Forma pago" measure="1" displayFolder="" measureGroup="Rango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Ventas]" caption="Suma de Ventas" measure="1" displayFolder="" measureGroup="Rango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Martinez" refreshedDate="45752.455210995373" createdVersion="8" refreshedVersion="8" minRefreshableVersion="3" recordCount="369" xr:uid="{4A518EE7-FDEE-4759-8005-318597CCC19B}">
  <cacheSource type="worksheet">
    <worksheetSource ref="B5:R374" sheet="Datos"/>
  </cacheSource>
  <cacheFields count="19">
    <cacheField name="Folio" numFmtId="0">
      <sharedItems containsSemiMixedTypes="0" containsString="0" containsNumber="1" containsInteger="1" minValue="1001" maxValue="1432"/>
    </cacheField>
    <cacheField name="Fecha de orden" numFmtId="1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8"/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0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8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8">
      <sharedItems containsString="0" containsBlank="1" containsNumber="1" minValue="539" maxValue="111132" count="314">
        <n v="9604"/>
        <n v="2303"/>
        <n v="28980"/>
        <n v="66038"/>
        <n v="539"/>
        <n v="20412"/>
        <n v="28336"/>
        <n v="4894.3999999999996"/>
        <n v="11334.4"/>
        <n v="16779"/>
        <n v="12294.1"/>
        <n v="17920"/>
        <n v="35420"/>
        <n v="8389.5"/>
        <n v="3767.4"/>
        <n v="15456"/>
        <n v="11900"/>
        <n v="5236"/>
        <n v="5667.2"/>
        <n v="3969"/>
        <n v="2051.14"/>
        <n v="10584"/>
        <n v="37352"/>
        <n v="2804.62"/>
        <n v="13510"/>
        <n v="16228.8"/>
        <n v="15561"/>
        <n v="39463.199999999997"/>
        <n v="13916"/>
        <n v="8820"/>
        <n v="16800"/>
        <m/>
        <n v="6580"/>
        <n v="2401"/>
        <n v="40320"/>
        <n v="3348.8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2"/>
        <n v="10388"/>
        <n v="47600"/>
        <n v="12493.6"/>
        <n v="6440"/>
        <n v="28993.3"/>
        <n v="13104.7"/>
        <n v="16744"/>
        <n v="14112"/>
        <n v="2856"/>
        <n v="87318"/>
        <n v="3626"/>
        <n v="30693.599999999999"/>
        <n v="6720"/>
        <n v="39760"/>
        <n v="7700"/>
        <n v="1029"/>
        <n v="37520"/>
        <n v="19320"/>
        <n v="10948"/>
        <n v="2352"/>
        <n v="18648"/>
        <n v="61824"/>
        <n v="1545.6"/>
        <n v="7985.6"/>
        <n v="6247.5"/>
        <n v="12834.5"/>
        <n v="9520"/>
        <n v="14815.5"/>
        <n v="3683.68"/>
        <n v="37996"/>
        <n v="9450"/>
        <n v="11396"/>
        <n v="9660"/>
        <n v="3479"/>
        <n v="13860"/>
        <n v="2499"/>
        <n v="5809.3"/>
        <n v="35280"/>
        <n v="23184"/>
        <n v="7318.5"/>
        <n v="1465.1"/>
        <n v="19964"/>
        <n v="18200"/>
        <n v="9240"/>
        <n v="5280.8"/>
        <n v="2156"/>
        <n v="3223.22"/>
        <n v="7308"/>
        <n v="49588"/>
        <n v="3055.78"/>
        <n v="9997.4"/>
        <n v="22386"/>
        <n v="18026.400000000001"/>
        <n v="16464"/>
        <n v="40880"/>
        <n v="6568.8"/>
        <n v="10760.4"/>
        <n v="11753.7"/>
        <n v="16486.400000000001"/>
        <n v="4116"/>
        <n v="3391.5"/>
        <n v="26082"/>
        <n v="7056"/>
        <n v="10718.4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9"/>
        <n v="7371"/>
        <n v="42873.599999999999"/>
        <n v="12740"/>
        <n v="21280"/>
        <n v="10304"/>
        <n v="6860"/>
        <n v="26901"/>
        <n v="10046.4"/>
        <n v="15484"/>
        <n v="7854"/>
        <n v="111132"/>
        <n v="5978"/>
        <n v="14616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45220"/>
        <n v="3390.66"/>
        <n v="4458.3"/>
        <n v="12107.2"/>
        <n v="16653"/>
        <n v="13154.4"/>
        <n v="50960"/>
        <n v="4636.8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2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18018"/>
        <n v="15590.4"/>
        <n v="10192"/>
        <n v="43680"/>
        <n v="6955.2"/>
        <n v="17934"/>
        <n v="2566.9"/>
        <n v="17001.599999999999"/>
        <n v="8232"/>
        <n v="12852"/>
        <n v="36288"/>
        <n v="7448"/>
        <n v="10690.4"/>
        <n v="4459"/>
        <n v="2679.04"/>
        <n v="62468"/>
        <n v="586.04"/>
        <n v="9186.7999999999993"/>
        <n v="8243.2000000000007"/>
        <n v="13104"/>
        <n v="27770.400000000001"/>
        <n v="13132"/>
        <n v="26880"/>
        <n v="9917.6"/>
        <n v="13160"/>
        <n v="16140.6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2"/>
        <n v="980"/>
        <n v="5544"/>
        <n v="47012"/>
        <n v="3558.1"/>
        <n v="5944.4"/>
        <n v="6182.4"/>
        <n v="17472"/>
        <n v="34104"/>
        <n v="19208"/>
        <n v="12880"/>
        <n v="12600"/>
        <n v="14646.1"/>
        <n v="9592.1"/>
        <n v="2576"/>
        <n v="15288"/>
        <n v="92988"/>
        <n v="2842"/>
        <n v="45309.599999999999"/>
        <n v="1540"/>
        <n v="1680"/>
        <n v="33600"/>
        <n v="5924.8"/>
        <n v="21896"/>
        <n v="12023.9"/>
        <n v="14637"/>
        <n v="7675.5"/>
        <n v="29568"/>
        <n v="4379.2"/>
        <n v="2058"/>
        <n v="4186"/>
        <n v="920.92"/>
        <n v="6214.6"/>
        <n v="25760"/>
        <n v="23751"/>
        <n v="28257.599999999999"/>
        <n v="16660"/>
        <n v="2447.1999999999998"/>
        <n v="20624.099999999999"/>
        <n v="4998.7"/>
        <n v="2677.5"/>
        <n v="58968"/>
        <n v="11692.8"/>
        <n v="5040"/>
        <n v="13440"/>
        <n v="2800"/>
        <n v="19577.599999999999"/>
        <n v="36708"/>
        <n v="1891.4"/>
        <n v="2744"/>
        <n v="3430"/>
        <n v="42000"/>
        <n v="20034"/>
        <n v="14364"/>
        <n v="53452"/>
        <n v="9788.7999999999993"/>
        <n v="12969.6"/>
        <n v="1716.26"/>
        <n v="26404"/>
        <n v="32900"/>
        <n v="6160"/>
        <n v="1674.4"/>
        <n v="2218.58"/>
        <n v="24948"/>
        <n v="57316"/>
        <n v="13239.8"/>
        <n v="22153.599999999999"/>
        <n v="5460"/>
        <n v="33616.800000000003"/>
        <n v="13328"/>
        <n v="29120"/>
        <n v="5152"/>
        <n v="26303.200000000001"/>
        <n v="23956.799999999999"/>
        <n v="18816"/>
        <n v="2142"/>
        <n v="43092"/>
        <n v="48720"/>
        <n v="12460"/>
        <n v="13580"/>
        <n v="2597"/>
        <n v="34160"/>
        <n v="11592"/>
        <n v="27692"/>
        <n v="2431.8000000000002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8">
      <sharedItems containsSemiMixedTypes="0" containsString="0" containsNumber="1" minValue="52.28" maxValue="10779.8"/>
    </cacheField>
    <cacheField name="Días (Fecha de orden)" numFmtId="0" databaseField="0">
      <fieldGroup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20616991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9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3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80000000000001"/>
    <n v="38"/>
    <x v="7"/>
    <n v="504.1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80000000000001"/>
    <n v="88"/>
    <x v="8"/>
    <n v="1110.77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6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0000000001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2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6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80000000000001"/>
    <n v="44"/>
    <x v="18"/>
    <n v="589.39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5999999999998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60000000000002"/>
    <n v="63"/>
    <x v="25"/>
    <n v="1606.65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4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2"/>
    <n v="81"/>
    <x v="27"/>
    <n v="4143.6400000000003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4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5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"/>
  </r>
  <r>
    <n v="1040"/>
    <x v="19"/>
    <n v="1"/>
    <s v="Empresa A"/>
    <s v="Torreón"/>
    <x v="10"/>
    <x v="2"/>
    <x v="2"/>
    <m/>
    <s v="Empresa de embarque C"/>
    <m/>
    <s v="Carne de cangrejo"/>
    <x v="8"/>
    <n v="257.60000000000002"/>
    <n v="13"/>
    <x v="35"/>
    <n v="331.53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1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5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9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7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2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2"/>
    <n v="11"/>
    <x v="47"/>
    <n v="514.48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4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80000000000001"/>
    <n v="97"/>
    <x v="50"/>
    <n v="1274.3499999999999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89999999999998"/>
    <n v="97"/>
    <x v="52"/>
    <n v="2754.36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8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60000000000002"/>
    <n v="65"/>
    <x v="54"/>
    <n v="1724.6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2"/>
    <n v="63"/>
    <x v="59"/>
    <n v="3038.67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60000000000002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00000000001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3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80000000000001"/>
    <n v="12"/>
    <x v="70"/>
    <n v="159.19999999999999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80000000000001"/>
    <n v="62"/>
    <x v="71"/>
    <n v="822.52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9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80000000000001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1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999999999995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800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80000000000001"/>
    <n v="41"/>
    <x v="92"/>
    <n v="538.6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1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499999999996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8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60000000000002"/>
    <n v="25"/>
    <x v="51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99"/>
    <n v="2149.0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2"/>
    <n v="37"/>
    <x v="100"/>
    <n v="1856.72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1"/>
    <n v="1580.54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2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80000000000001"/>
    <n v="51"/>
    <x v="103"/>
    <n v="624.0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89999999999998"/>
    <n v="36"/>
    <x v="104"/>
    <n v="1043.76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5"/>
    <n v="1222.3800000000001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60000000000002"/>
    <n v="64"/>
    <x v="106"/>
    <n v="1615.67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7"/>
    <n v="432.18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8"/>
    <n v="342.54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09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0"/>
    <n v="726.77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2"/>
    <n v="22"/>
    <x v="111"/>
    <n v="1050.4000000000001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2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3"/>
    <n v="5762.4"/>
  </r>
  <r>
    <n v="1138"/>
    <x v="60"/>
    <n v="7"/>
    <s v="Empresa G"/>
    <s v="Chihuahua"/>
    <x v="8"/>
    <x v="2"/>
    <x v="2"/>
    <m/>
    <m/>
    <m/>
    <s v="Café"/>
    <x v="0"/>
    <n v="644"/>
    <n v="71"/>
    <x v="114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5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6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80000000000001"/>
    <n v="38"/>
    <x v="7"/>
    <n v="464.97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7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8"/>
    <n v="246.14"/>
  </r>
  <r>
    <n v="1144"/>
    <x v="63"/>
    <n v="1"/>
    <s v="Empresa A"/>
    <s v="Torreón"/>
    <x v="10"/>
    <x v="2"/>
    <x v="2"/>
    <m/>
    <m/>
    <m/>
    <s v="Té chai"/>
    <x v="0"/>
    <n v="252"/>
    <n v="33"/>
    <x v="119"/>
    <n v="814.97"/>
  </r>
  <r>
    <n v="1145"/>
    <x v="63"/>
    <n v="1"/>
    <s v="Empresa A"/>
    <s v="Torreón"/>
    <x v="10"/>
    <x v="2"/>
    <x v="2"/>
    <m/>
    <m/>
    <m/>
    <s v="Café"/>
    <x v="0"/>
    <n v="644"/>
    <n v="22"/>
    <x v="120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1"/>
    <n v="209.22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2"/>
    <n v="802.49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60000000000002"/>
    <n v="98"/>
    <x v="123"/>
    <n v="2574.9699999999998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4"/>
    <n v="714.99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2"/>
    <n v="88"/>
    <x v="125"/>
    <n v="4244.4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6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7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80000000000001"/>
    <n v="80"/>
    <x v="128"/>
    <n v="989.1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29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89999999999998"/>
    <n v="90"/>
    <x v="130"/>
    <n v="2609.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2"/>
    <n v="834.9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60000000000002"/>
    <n v="39"/>
    <x v="131"/>
    <n v="1004.64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2"/>
    <n v="1594.85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3"/>
    <n v="801.11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4"/>
    <n v="10779.8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5"/>
    <n v="591.82000000000005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2"/>
    <n v="30"/>
    <x v="136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7"/>
    <n v="352.8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8"/>
    <n v="1536.64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39"/>
    <n v="1004.92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0"/>
    <n v="423.3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1"/>
    <n v="1557.36"/>
  </r>
  <r>
    <n v="1176"/>
    <x v="63"/>
    <n v="1"/>
    <s v="Empresa A"/>
    <s v="Torreón"/>
    <x v="10"/>
    <x v="2"/>
    <x v="2"/>
    <m/>
    <s v="Empresa de embarque C"/>
    <m/>
    <s v="Carne de cangrejo"/>
    <x v="8"/>
    <n v="257.60000000000002"/>
    <n v="71"/>
    <x v="142"/>
    <n v="1920.41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3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4"/>
    <n v="1016.49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5"/>
    <n v="1730.74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6"/>
    <n v="1625.78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7"/>
    <n v="2807.1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8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49"/>
    <n v="5564.8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65"/>
    <n v="1893.36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0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2"/>
  </r>
  <r>
    <n v="1188"/>
    <x v="73"/>
    <n v="1"/>
    <s v="Empresa A"/>
    <s v="Torreón"/>
    <x v="10"/>
    <x v="2"/>
    <x v="2"/>
    <m/>
    <m/>
    <m/>
    <s v="Té verde"/>
    <x v="0"/>
    <n v="41.86"/>
    <n v="81"/>
    <x v="151"/>
    <n v="335.68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2"/>
    <n v="423.54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60000000000002"/>
    <n v="47"/>
    <x v="153"/>
    <n v="1271.26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4"/>
    <n v="1731.91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2"/>
    <n v="27"/>
    <x v="155"/>
    <n v="1341.75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1"/>
    <n v="1662.86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6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80000000000001"/>
    <n v="36"/>
    <x v="157"/>
    <n v="482.23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58"/>
    <n v="480.76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89999999999998"/>
    <n v="81"/>
    <x v="159"/>
    <n v="2493.7199999999998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0"/>
    <n v="327.62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60000000000002"/>
    <n v="12"/>
    <x v="161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2"/>
    <n v="432.77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3"/>
    <n v="1370.17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4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5"/>
    <n v="180.61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2"/>
    <n v="27"/>
    <x v="155"/>
    <n v="1249.67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6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7"/>
    <n v="1086.4000000000001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68"/>
    <n v="127.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69"/>
    <n v="5323.36"/>
  </r>
  <r>
    <n v="1218"/>
    <x v="73"/>
    <n v="1"/>
    <s v="Empresa A"/>
    <s v="Torreón"/>
    <x v="10"/>
    <x v="2"/>
    <x v="2"/>
    <m/>
    <s v="Empresa de embarque C"/>
    <m/>
    <s v="Carne de cangrejo"/>
    <x v="8"/>
    <n v="257.60000000000002"/>
    <n v="42"/>
    <x v="170"/>
    <n v="1125.2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1"/>
    <n v="1167.26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2"/>
    <n v="499.8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3"/>
    <n v="1875.33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4"/>
    <n v="976.7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5"/>
    <n v="93.39"/>
  </r>
  <r>
    <n v="1225"/>
    <x v="88"/>
    <n v="7"/>
    <s v="Empresa G"/>
    <s v="Chihuahua"/>
    <x v="8"/>
    <x v="2"/>
    <x v="2"/>
    <m/>
    <m/>
    <m/>
    <s v="Café"/>
    <x v="0"/>
    <n v="644"/>
    <n v="86"/>
    <x v="176"/>
    <n v="5593.78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7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78"/>
    <n v="3107.1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80000000000001"/>
    <n v="96"/>
    <x v="179"/>
    <n v="1211.75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0"/>
    <n v="151.9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1"/>
    <n v="224.2"/>
  </r>
  <r>
    <n v="1231"/>
    <x v="90"/>
    <n v="1"/>
    <s v="Empresa A"/>
    <s v="Torreón"/>
    <x v="10"/>
    <x v="2"/>
    <x v="2"/>
    <m/>
    <m/>
    <m/>
    <s v="Té chai"/>
    <x v="0"/>
    <n v="252"/>
    <n v="91"/>
    <x v="182"/>
    <n v="2224.4"/>
  </r>
  <r>
    <n v="1232"/>
    <x v="90"/>
    <n v="1"/>
    <s v="Empresa A"/>
    <s v="Torreón"/>
    <x v="10"/>
    <x v="2"/>
    <x v="2"/>
    <m/>
    <m/>
    <m/>
    <s v="Café"/>
    <x v="0"/>
    <n v="644"/>
    <n v="14"/>
    <x v="183"/>
    <n v="892.58"/>
  </r>
  <r>
    <n v="1233"/>
    <x v="90"/>
    <n v="1"/>
    <s v="Empresa A"/>
    <s v="Torreón"/>
    <x v="10"/>
    <x v="2"/>
    <x v="2"/>
    <m/>
    <m/>
    <m/>
    <s v="Té verde"/>
    <x v="0"/>
    <n v="41.86"/>
    <n v="44"/>
    <x v="184"/>
    <n v="186.03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8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60000000000002"/>
    <n v="80"/>
    <x v="36"/>
    <n v="2102.02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5"/>
    <n v="1855.85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2"/>
    <n v="32"/>
    <x v="186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87"/>
    <n v="1019.2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88"/>
    <n v="4455.3599999999997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80000000000001"/>
    <n v="54"/>
    <x v="189"/>
    <n v="688.56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89999999999998"/>
    <n v="60"/>
    <x v="190"/>
    <n v="1811.33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1"/>
    <n v="243.86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60000000000002"/>
    <n v="66"/>
    <x v="192"/>
    <n v="1751.16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3"/>
    <n v="831.43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4"/>
    <n v="1246.6400000000001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5"/>
    <n v="3519.94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6"/>
    <n v="752.2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80000000000001"/>
    <n v="83"/>
    <x v="197"/>
    <n v="1047.6600000000001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198"/>
    <n v="436.98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199"/>
    <n v="273.26"/>
  </r>
  <r>
    <n v="1253"/>
    <x v="99"/>
    <n v="1"/>
    <s v="Empresa A"/>
    <s v="Torreón"/>
    <x v="10"/>
    <x v="2"/>
    <x v="2"/>
    <m/>
    <m/>
    <m/>
    <s v="Té chai"/>
    <x v="0"/>
    <n v="252"/>
    <n v="58"/>
    <x v="136"/>
    <n v="1446.98"/>
  </r>
  <r>
    <n v="1254"/>
    <x v="99"/>
    <n v="1"/>
    <s v="Empresa A"/>
    <s v="Torreón"/>
    <x v="10"/>
    <x v="2"/>
    <x v="2"/>
    <m/>
    <m/>
    <m/>
    <s v="Café"/>
    <x v="0"/>
    <n v="644"/>
    <n v="97"/>
    <x v="200"/>
    <n v="6496.67"/>
  </r>
  <r>
    <n v="1255"/>
    <x v="99"/>
    <n v="1"/>
    <s v="Empresa A"/>
    <s v="Torreón"/>
    <x v="10"/>
    <x v="2"/>
    <x v="2"/>
    <m/>
    <m/>
    <m/>
    <s v="Té verde"/>
    <x v="0"/>
    <n v="41.86"/>
    <n v="14"/>
    <x v="201"/>
    <n v="60.95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2"/>
    <n v="900.31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60000000000002"/>
    <n v="32"/>
    <x v="203"/>
    <n v="824.32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4"/>
    <n v="1323.5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2"/>
    <n v="57"/>
    <x v="205"/>
    <n v="2721.5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06"/>
    <n v="1378.86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07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80000000000001"/>
    <n v="77"/>
    <x v="208"/>
    <n v="1011.6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09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89999999999998"/>
    <n v="54"/>
    <x v="210"/>
    <n v="1694.76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60000000000002"/>
    <n v="71"/>
    <x v="142"/>
    <n v="1883.83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1"/>
    <n v="940.8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5"/>
    <n v="1679.33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2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3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2"/>
    <n v="63"/>
    <x v="59"/>
    <n v="3222.83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4"/>
    <n v="1023.82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5"/>
    <n v="5125.12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16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17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6"/>
    <n v="5316.86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18"/>
    <n v="1099.74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19"/>
    <n v="136.63"/>
  </r>
  <r>
    <n v="1286"/>
    <x v="113"/>
    <n v="7"/>
    <s v="Empresa G"/>
    <s v="Chihuahua"/>
    <x v="8"/>
    <x v="2"/>
    <x v="2"/>
    <m/>
    <m/>
    <m/>
    <s v="Café"/>
    <x v="0"/>
    <n v="644"/>
    <n v="62"/>
    <x v="220"/>
    <n v="4072.66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1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2"/>
    <n v="1539.38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80000000000001"/>
    <n v="49"/>
    <x v="223"/>
    <n v="624.80999999999995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4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"/>
  </r>
  <r>
    <n v="1292"/>
    <x v="115"/>
    <n v="1"/>
    <s v="Empresa A"/>
    <s v="Torreón"/>
    <x v="10"/>
    <x v="2"/>
    <x v="2"/>
    <m/>
    <m/>
    <m/>
    <s v="Té chai"/>
    <x v="0"/>
    <n v="252"/>
    <n v="22"/>
    <x v="225"/>
    <n v="532.22"/>
  </r>
  <r>
    <n v="1293"/>
    <x v="115"/>
    <n v="1"/>
    <s v="Empresa A"/>
    <s v="Torreón"/>
    <x v="10"/>
    <x v="2"/>
    <x v="2"/>
    <m/>
    <m/>
    <m/>
    <s v="Café"/>
    <x v="0"/>
    <n v="644"/>
    <n v="73"/>
    <x v="226"/>
    <n v="4748.21"/>
  </r>
  <r>
    <n v="1294"/>
    <x v="115"/>
    <n v="1"/>
    <s v="Empresa A"/>
    <s v="Torreón"/>
    <x v="10"/>
    <x v="2"/>
    <x v="2"/>
    <m/>
    <m/>
    <m/>
    <s v="Té verde"/>
    <x v="0"/>
    <n v="41.86"/>
    <n v="85"/>
    <x v="227"/>
    <n v="345.1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28"/>
    <n v="618.22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60000000000002"/>
    <n v="24"/>
    <x v="229"/>
    <n v="599.69000000000005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0"/>
    <n v="1677.3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2"/>
    <n v="70"/>
    <x v="231"/>
    <n v="3444.5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2"/>
    <n v="1940.01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07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80000000000001"/>
    <n v="100"/>
    <x v="233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4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89999999999998"/>
    <n v="49"/>
    <x v="235"/>
    <n v="1435.32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36"/>
    <n v="920.84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60000000000002"/>
    <n v="10"/>
    <x v="237"/>
    <n v="267.89999999999998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38"/>
    <n v="1574.66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3"/>
    <n v="753.98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39"/>
    <n v="9763.74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0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2"/>
    <n v="93"/>
    <x v="241"/>
    <n v="4395.03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2"/>
    <n v="160.16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6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3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3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4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60000000000002"/>
    <n v="23"/>
    <x v="245"/>
    <n v="610.25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46"/>
    <n v="2211.5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47"/>
    <n v="1214.4100000000001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48"/>
    <n v="1449.06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49"/>
    <n v="736.85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0"/>
    <n v="3104.64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80000000000001"/>
    <n v="34"/>
    <x v="251"/>
    <n v="437.92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2"/>
    <n v="211.97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3"/>
    <n v="426.97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"/>
  </r>
  <r>
    <n v="1334"/>
    <x v="124"/>
    <n v="1"/>
    <s v="Empresa A"/>
    <s v="Torreón"/>
    <x v="10"/>
    <x v="2"/>
    <x v="2"/>
    <m/>
    <m/>
    <m/>
    <s v="Café"/>
    <x v="0"/>
    <n v="644"/>
    <n v="16"/>
    <x v="128"/>
    <n v="989.18"/>
  </r>
  <r>
    <n v="1335"/>
    <x v="124"/>
    <n v="1"/>
    <s v="Empresa A"/>
    <s v="Torreón"/>
    <x v="10"/>
    <x v="2"/>
    <x v="2"/>
    <m/>
    <m/>
    <m/>
    <s v="Té verde"/>
    <x v="0"/>
    <n v="41.86"/>
    <n v="22"/>
    <x v="254"/>
    <n v="89.33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55"/>
    <n v="640.1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60000000000002"/>
    <n v="100"/>
    <x v="256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57"/>
    <n v="2446.35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2"/>
    <n v="58"/>
    <x v="258"/>
    <n v="2882.28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59"/>
    <n v="1682.66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8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80000000000001"/>
    <n v="19"/>
    <x v="260"/>
    <n v="239.83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89999999999998"/>
    <n v="69"/>
    <x v="261"/>
    <n v="2144.91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2"/>
    <n v="474.88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60000000000002"/>
    <n v="64"/>
    <x v="106"/>
    <n v="1665.13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6"/>
    <n v="774.59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3"/>
    <n v="259.72000000000003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4"/>
    <n v="5778.86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5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2"/>
    <n v="24"/>
    <x v="265"/>
    <n v="1122.51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66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67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68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88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60000000000002"/>
    <n v="76"/>
    <x v="269"/>
    <n v="2016.49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0"/>
    <n v="3817.63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1"/>
    <n v="181.57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2"/>
    <n v="277.14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3"/>
    <n v="353.29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4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75"/>
    <n v="2003.4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3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76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77"/>
    <n v="5238.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80000000000001"/>
    <n v="76"/>
    <x v="278"/>
    <n v="939.72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80000000000001"/>
    <n v="80"/>
    <x v="128"/>
    <n v="1020.1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79"/>
    <n v="1322.9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12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0"/>
    <n v="180.21"/>
  </r>
  <r>
    <n v="1383"/>
    <x v="143"/>
    <n v="7"/>
    <s v="Empresa G"/>
    <s v="Chihuahua"/>
    <x v="8"/>
    <x v="2"/>
    <x v="2"/>
    <m/>
    <m/>
    <m/>
    <s v="Café"/>
    <x v="0"/>
    <n v="644"/>
    <n v="41"/>
    <x v="281"/>
    <n v="2719.61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2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3"/>
    <n v="646.79999999999995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80000000000001"/>
    <n v="13"/>
    <x v="284"/>
    <n v="174.14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85"/>
    <n v="224.08"/>
  </r>
  <r>
    <n v="1389"/>
    <x v="145"/>
    <n v="1"/>
    <s v="Empresa A"/>
    <s v="Torreón"/>
    <x v="10"/>
    <x v="2"/>
    <x v="2"/>
    <m/>
    <m/>
    <m/>
    <s v="Té chai"/>
    <x v="0"/>
    <n v="252"/>
    <n v="99"/>
    <x v="286"/>
    <n v="2444.9"/>
  </r>
  <r>
    <n v="1390"/>
    <x v="145"/>
    <n v="1"/>
    <s v="Empresa A"/>
    <s v="Torreón"/>
    <x v="10"/>
    <x v="2"/>
    <x v="2"/>
    <m/>
    <m/>
    <m/>
    <s v="Café"/>
    <x v="0"/>
    <n v="644"/>
    <n v="89"/>
    <x v="287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199"/>
    <n v="273.26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88"/>
    <n v="1350.46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60000000000002"/>
    <n v="86"/>
    <x v="289"/>
    <n v="2171.0500000000002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0"/>
    <n v="573.29999999999995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2"/>
    <n v="69"/>
    <x v="291"/>
    <n v="3361.68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2"/>
    <n v="1279.49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3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80000000000001"/>
    <n v="40"/>
    <x v="294"/>
    <n v="540.96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5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89999999999998"/>
    <n v="88"/>
    <x v="295"/>
    <n v="2577.71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55"/>
    <n v="596.6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60000000000002"/>
    <n v="93"/>
    <x v="296"/>
    <n v="2347.77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297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298"/>
    <n v="224.91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299"/>
    <n v="4093.74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7"/>
    <n v="407.48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2"/>
    <n v="100"/>
    <x v="300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1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2"/>
    <n v="1412.3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3"/>
    <n v="246.72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4"/>
    <n v="3484.32"/>
  </r>
  <r>
    <n v="1421"/>
    <x v="145"/>
    <n v="1"/>
    <s v="Empresa A"/>
    <s v="Torreón"/>
    <x v="10"/>
    <x v="2"/>
    <x v="2"/>
    <m/>
    <s v="Empresa de embarque C"/>
    <m/>
    <s v="Carne de cangrejo"/>
    <x v="8"/>
    <n v="257.60000000000002"/>
    <n v="45"/>
    <x v="305"/>
    <n v="1136.02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06"/>
    <n v="2769.2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07"/>
    <n v="231.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8"/>
    <n v="335.76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08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09"/>
    <n v="450.45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0"/>
    <n v="3007.37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1"/>
    <n v="2598.48"/>
  </r>
  <r>
    <n v="1431"/>
    <x v="135"/>
    <n v="4"/>
    <s v="Empresa D"/>
    <s v="Querétaro"/>
    <x v="1"/>
    <x v="1"/>
    <x v="1"/>
    <m/>
    <m/>
    <m/>
    <s v="Pasta penne"/>
    <x v="9"/>
    <n v="532"/>
    <n v="59"/>
    <x v="312"/>
    <n v="3170.19"/>
  </r>
  <r>
    <n v="1432"/>
    <x v="139"/>
    <n v="3"/>
    <s v="Empresa C"/>
    <s v="Acapulco"/>
    <x v="4"/>
    <x v="0"/>
    <x v="0"/>
    <m/>
    <m/>
    <m/>
    <s v="Té verde"/>
    <x v="0"/>
    <n v="41.86"/>
    <n v="24"/>
    <x v="313"/>
    <n v="99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63444-138B-4DDD-B727-46FD93B1042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H3:L14" firstHeaderRow="1" firstDataRow="2" firstDataCol="1" rowPageCount="1" colPageCount="1"/>
  <pivotFields count="5">
    <pivotField axis="axisRow" allDrilled="1" showAll="0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3" name="[Rango].[Forma pago].[All]" cap="All"/>
  </pageFields>
  <dataFields count="1">
    <dataField name="Suma de Ventas" fld="4" showDataAs="percentOfTotal" baseField="1" baseItem="0" numFmtId="10"/>
  </dataFields>
  <formats count="53">
    <format dxfId="62">
      <pivotArea outline="0" collapsedLevelsAreSubtotals="1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1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0"/>
          </reference>
        </references>
      </pivotArea>
    </format>
    <format dxfId="57">
      <pivotArea dataOnly="0" labelOnly="1" fieldPosition="0">
        <references count="2">
          <reference field="0" count="2">
            <x v="2"/>
            <x v="3"/>
          </reference>
          <reference field="1" count="1" selected="0">
            <x v="1"/>
          </reference>
        </references>
      </pivotArea>
    </format>
    <format dxfId="56">
      <pivotArea dataOnly="0" labelOnly="1" fieldPosition="0">
        <references count="2">
          <reference field="0" count="2">
            <x v="4"/>
            <x v="5"/>
          </reference>
          <reference field="1" count="1" selected="0">
            <x v="2"/>
          </reference>
        </references>
      </pivotArea>
    </format>
    <format dxfId="55">
      <pivotArea dataOnly="0" labelOnly="1" fieldPosition="0">
        <references count="1">
          <reference field="2" count="0"/>
        </references>
      </pivotArea>
    </format>
    <format dxfId="54">
      <pivotArea dataOnly="0" labelOnly="1" grandCol="1" outline="0" fieldPosition="0"/>
    </format>
    <format dxfId="53">
      <pivotArea type="origin" dataOnly="0" labelOnly="1" outline="0" fieldPosition="0"/>
    </format>
    <format dxfId="52">
      <pivotArea field="2" type="button" dataOnly="0" labelOnly="1" outline="0" axis="axisCol" fieldPosition="0"/>
    </format>
    <format dxfId="51">
      <pivotArea type="topRight" dataOnly="0" labelOnly="1" outline="0" fieldPosition="0"/>
    </format>
    <format dxfId="50">
      <pivotArea collapsedLevelsAreSubtotals="1" fieldPosition="0">
        <references count="1">
          <reference field="1" count="1">
            <x v="0"/>
          </reference>
        </references>
      </pivotArea>
    </format>
    <format dxfId="49">
      <pivotArea dataOnly="0" labelOnly="1" fieldPosition="0">
        <references count="1">
          <reference field="1" count="1">
            <x v="0"/>
          </reference>
        </references>
      </pivotArea>
    </format>
    <format dxfId="48">
      <pivotArea type="origin" dataOnly="0" labelOnly="1" outline="0" fieldPosition="0"/>
    </format>
    <format dxfId="47">
      <pivotArea field="2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2" count="0"/>
        </references>
      </pivotArea>
    </format>
    <format dxfId="43">
      <pivotArea dataOnly="0" labelOnly="1" grandCol="1" outline="0" fieldPosition="0"/>
    </format>
    <format dxfId="42">
      <pivotArea type="origin" dataOnly="0" labelOnly="1" outline="0" fieldPosition="0"/>
    </format>
    <format dxfId="41">
      <pivotArea field="2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2" count="0"/>
        </references>
      </pivotArea>
    </format>
    <format dxfId="37">
      <pivotArea dataOnly="0" labelOnly="1" grandCol="1" outline="0" fieldPosition="0"/>
    </format>
    <format dxfId="36">
      <pivotArea type="origin" dataOnly="0" labelOnly="1" outline="0" fieldPosition="0"/>
    </format>
    <format dxfId="35">
      <pivotArea field="2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Col="1" outline="0" fieldPosition="0"/>
    </format>
    <format dxfId="30">
      <pivotArea type="origin" dataOnly="0" labelOnly="1" outline="0" fieldPosition="0"/>
    </format>
    <format dxfId="29">
      <pivotArea field="2" type="button" dataOnly="0" labelOnly="1" outline="0" axis="axisCol" fieldPosition="0"/>
    </format>
    <format dxfId="28">
      <pivotArea type="topRight" dataOnly="0" labelOnly="1" outline="0" fieldPosition="0"/>
    </format>
    <format dxfId="27">
      <pivotArea collapsedLevelsAreSubtotals="1" fieldPosition="0">
        <references count="1">
          <reference field="1" count="1">
            <x v="1"/>
          </reference>
        </references>
      </pivotArea>
    </format>
    <format dxfId="26">
      <pivotArea dataOnly="0" labelOnly="1" fieldPosition="0">
        <references count="1">
          <reference field="1" count="1">
            <x v="1"/>
          </reference>
        </references>
      </pivotArea>
    </format>
    <format dxfId="25">
      <pivotArea collapsedLevelsAreSubtotals="1" fieldPosition="0">
        <references count="1">
          <reference field="1" count="1">
            <x v="2"/>
          </reference>
        </references>
      </pivotArea>
    </format>
    <format dxfId="24">
      <pivotArea dataOnly="0" labelOnly="1" fieldPosition="0">
        <references count="1">
          <reference field="1" count="1">
            <x v="2"/>
          </reference>
        </references>
      </pivotArea>
    </format>
    <format dxfId="23">
      <pivotArea collapsedLevelsAreSubtotals="1" fieldPosition="0">
        <references count="2">
          <reference field="0" count="2">
            <x v="0"/>
            <x v="1"/>
          </reference>
          <reference field="1" count="1" selected="0">
            <x v="0"/>
          </reference>
        </references>
      </pivotArea>
    </format>
    <format dxfId="22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0"/>
          </reference>
        </references>
      </pivotArea>
    </format>
    <format dxfId="21">
      <pivotArea collapsedLevelsAreSubtotals="1" fieldPosition="0">
        <references count="2">
          <reference field="0" count="2">
            <x v="2"/>
            <x v="3"/>
          </reference>
          <reference field="1" count="1" selected="0">
            <x v="1"/>
          </reference>
        </references>
      </pivotArea>
    </format>
    <format dxfId="20">
      <pivotArea dataOnly="0" labelOnly="1" fieldPosition="0">
        <references count="2">
          <reference field="0" count="2">
            <x v="2"/>
            <x v="3"/>
          </reference>
          <reference field="1" count="1" selected="0">
            <x v="1"/>
          </reference>
        </references>
      </pivotArea>
    </format>
    <format dxfId="19">
      <pivotArea collapsedLevelsAreSubtotals="1" fieldPosition="0">
        <references count="2">
          <reference field="0" count="2">
            <x v="4"/>
            <x v="5"/>
          </reference>
          <reference field="1" count="1" selected="0">
            <x v="2"/>
          </reference>
        </references>
      </pivotArea>
    </format>
    <format dxfId="18">
      <pivotArea dataOnly="0" labelOnly="1" fieldPosition="0">
        <references count="2">
          <reference field="0" count="2">
            <x v="4"/>
            <x v="5"/>
          </reference>
          <reference field="1" count="1" selected="0">
            <x v="2"/>
          </reference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type="topRight" dataOnly="0" labelOnly="1" outline="0" fieldPosition="0"/>
    </format>
    <format dxfId="14">
      <pivotArea field="2" type="button" dataOnly="0" labelOnly="1" outline="0" axis="axisCol" fieldPosition="0"/>
    </format>
    <format dxfId="13">
      <pivotArea dataOnly="0" labelOnly="1" fieldPosition="0">
        <references count="1">
          <reference field="2" count="2">
            <x v="1"/>
            <x v="2"/>
          </reference>
        </references>
      </pivotArea>
    </format>
    <format dxfId="12">
      <pivotArea dataOnly="0" labelOnly="1" grandCol="1" outline="0" fieldPosition="0"/>
    </format>
    <format dxfId="11">
      <pivotArea type="topRight" dataOnly="0" labelOnly="1" outline="0" fieldPosition="0"/>
    </format>
    <format dxfId="10">
      <pivotArea type="topRight" dataOnly="0" labelOnly="1" outline="0" fieldPosition="0"/>
    </format>
  </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1:$E$37">
        <x15:activeTabTopLevelEntity name="[Rango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799FA-73E8-4B7E-A2C4-87313296AC20}" name="TablaDinámica6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multipleFieldFilters="0" chartFormat="10">
  <location ref="P35:Q41" firstHeaderRow="1" firstDataRow="1" firstDataCol="1"/>
  <pivotFields count="19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0-25" x="1"/>
        <item n="25-50" x="2"/>
        <item n="50-75" x="3"/>
        <item n="75-100" x="4"/>
        <item n="100-125" x="5"/>
        <item x="6"/>
        <item t="default"/>
      </items>
    </pivotField>
    <pivotField numFmtId="8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5E606-F037-4EB2-87BE-BF03927CDE8A}" name="TablaDinámica5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multipleFieldFilters="0">
  <location ref="J35:K47" firstHeaderRow="1" firstDataRow="1" firstDataCol="1"/>
  <pivotFields count="19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formats count="1">
    <format dxfId="9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CE309-74A1-403F-BEDD-F6F4F053FDC3}" name="TablaDinámica4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multipleFieldFilters="0" chartFormat="6">
  <location ref="A34:B50" firstHeaderRow="1" firstDataRow="1" firstDataCol="1"/>
  <pivotFields count="19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39C60-687B-41A9-8AB9-72EAFE40DAB4}" name="TablaDinámica3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multipleFieldFilters="0" chartFormat="7">
  <location ref="A18:B27" firstHeaderRow="1" firstDataRow="1" firstDataCol="1"/>
  <pivotFields count="19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D13CE-99F7-46A5-82D5-121D4CEC9EF2}" name="TablaDinámica2" cacheId="1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multipleFieldFilters="0" chartFormat="7">
  <location ref="A3:B16" firstHeaderRow="1" firstDataRow="1" firstDataCol="1"/>
  <pivotFields count="19">
    <pivotField showAll="0"/>
    <pivotField axis="axisRow"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8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338C4CA4-5174-4763-BF9B-A7BF5AFF80BB}" sourceName="Vendedor">
  <pivotTables>
    <pivotTable tabId="3" name="TablaDinámica2"/>
    <pivotTable tabId="3" name="TablaDinámica3"/>
    <pivotTable tabId="3" name="TablaDinámica4"/>
    <pivotTable tabId="3" name="TablaDinámica6"/>
    <pivotTable tabId="3" name="TablaDinámica5"/>
  </pivotTables>
  <data>
    <tabular pivotCacheId="2061699157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EE6B0432-3B6E-42AE-9596-27D3AF3DDA69}" sourceName="Region">
  <pivotTables>
    <pivotTable tabId="3" name="TablaDinámica2"/>
    <pivotTable tabId="3" name="TablaDinámica3"/>
    <pivotTable tabId="3" name="TablaDinámica4"/>
    <pivotTable tabId="3" name="TablaDinámica6"/>
    <pivotTable tabId="3" name="TablaDinámica5"/>
  </pivotTables>
  <data>
    <tabular pivotCacheId="2061699157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9F8E529C-506E-4A55-B378-E1DAEC284117}" sourceName="Categoría">
  <pivotTables>
    <pivotTable tabId="3" name="TablaDinámica2"/>
    <pivotTable tabId="3" name="TablaDinámica3"/>
    <pivotTable tabId="3" name="TablaDinámica4"/>
    <pivotTable tabId="3" name="TablaDinámica6"/>
    <pivotTable tabId="3" name="TablaDinámica5"/>
  </pivotTables>
  <data>
    <tabular pivotCacheId="2061699157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AC169DC2-D1AF-4458-AA5E-48202B10C8AC}" cache="SegmentaciónDeDatos_Vendedor" caption="Vendedor" style="SlicerStyleDark5" rowHeight="247650"/>
  <slicer name="Region" xr10:uid="{E483A5AE-4C5A-4DAD-8431-675B1BE878D5}" cache="SegmentaciónDeDatos_Region" caption="Region" style="SlicerStyleDark5" rowHeight="247650"/>
  <slicer name="Categoría" xr10:uid="{FF095C3A-8A71-4B8C-BB16-7EABFC5CE5B5}" cache="SegmentaciónDeDatos_Categoría" caption="Categoría" style="SlicerStyleDark5" rowHeight="2476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F7555F4B-4FF9-47AC-9CC0-BC3D58856174}" sourceName="Fecha de orden">
  <pivotTables>
    <pivotTable tabId="3" name="TablaDinámica2"/>
    <pivotTable tabId="3" name="TablaDinámica3"/>
    <pivotTable tabId="3" name="TablaDinámica4"/>
    <pivotTable tabId="3" name="TablaDinámica6"/>
    <pivotTable tabId="3" name="TablaDinámica5"/>
  </pivotTables>
  <state minimalRefreshVersion="6" lastRefreshVersion="6" pivotCacheId="2061699157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996AF4D6-AEB0-4F22-AE26-431419BC8BC8}" cache="NativeTimeline_Fecha_de_orden" caption="Fecha de orden" level="2" selectionLevel="2" scrollPosition="2018-01-01T00:00:00" style="Estilo de escala de tiempo 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405C-0647-441C-8E8A-DD079E2EC0E8}">
  <dimension ref="A1:L37"/>
  <sheetViews>
    <sheetView zoomScale="70" zoomScaleNormal="70" workbookViewId="0">
      <selection activeCell="M16" sqref="M16"/>
    </sheetView>
  </sheetViews>
  <sheetFormatPr baseColWidth="10" defaultRowHeight="14.4" x14ac:dyDescent="0.3"/>
  <cols>
    <col min="1" max="1" width="12.77734375" customWidth="1"/>
    <col min="2" max="2" width="12" customWidth="1"/>
    <col min="3" max="3" width="18.77734375" style="11" customWidth="1"/>
    <col min="4" max="4" width="11.88671875" bestFit="1" customWidth="1"/>
    <col min="5" max="5" width="17.6640625" bestFit="1" customWidth="1"/>
    <col min="7" max="7" width="8" bestFit="1" customWidth="1"/>
    <col min="8" max="8" width="23.77734375" customWidth="1"/>
    <col min="9" max="9" width="28.109375" customWidth="1"/>
    <col min="10" max="10" width="10.77734375" bestFit="1" customWidth="1"/>
    <col min="11" max="11" width="12.21875" bestFit="1" customWidth="1"/>
  </cols>
  <sheetData>
    <row r="1" spans="1:12" ht="25.2" x14ac:dyDescent="0.3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H1" s="15" t="s">
        <v>3</v>
      </c>
      <c r="I1" s="16" t="s" vm="1">
        <v>22</v>
      </c>
    </row>
    <row r="2" spans="1:12" x14ac:dyDescent="0.3">
      <c r="A2" s="2" t="s">
        <v>5</v>
      </c>
      <c r="B2" s="2" t="s">
        <v>6</v>
      </c>
      <c r="C2" s="8">
        <v>1235</v>
      </c>
      <c r="D2" s="3" t="s">
        <v>7</v>
      </c>
      <c r="E2" s="3" t="s">
        <v>8</v>
      </c>
    </row>
    <row r="3" spans="1:12" x14ac:dyDescent="0.3">
      <c r="A3" s="4" t="s">
        <v>5</v>
      </c>
      <c r="B3" s="4" t="s">
        <v>6</v>
      </c>
      <c r="C3" s="9">
        <v>639.20000000000005</v>
      </c>
      <c r="D3" s="5" t="s">
        <v>9</v>
      </c>
      <c r="E3" s="5" t="s">
        <v>8</v>
      </c>
      <c r="H3" s="20" t="s">
        <v>23</v>
      </c>
      <c r="I3" s="20" t="s">
        <v>21</v>
      </c>
      <c r="J3" s="25"/>
      <c r="K3" s="25"/>
      <c r="L3" s="25"/>
    </row>
    <row r="4" spans="1:12" x14ac:dyDescent="0.3">
      <c r="A4" s="6" t="s">
        <v>5</v>
      </c>
      <c r="B4" s="6" t="s">
        <v>6</v>
      </c>
      <c r="C4" s="10">
        <v>621.39</v>
      </c>
      <c r="D4" s="7" t="s">
        <v>7</v>
      </c>
      <c r="E4" s="7" t="s">
        <v>10</v>
      </c>
      <c r="H4" s="19" t="s">
        <v>19</v>
      </c>
      <c r="I4" s="19" t="s">
        <v>11</v>
      </c>
      <c r="J4" s="19" t="s">
        <v>8</v>
      </c>
      <c r="K4" s="19" t="s">
        <v>10</v>
      </c>
      <c r="L4" s="19" t="s">
        <v>20</v>
      </c>
    </row>
    <row r="5" spans="1:12" x14ac:dyDescent="0.3">
      <c r="A5" s="2" t="s">
        <v>5</v>
      </c>
      <c r="B5" s="2" t="s">
        <v>6</v>
      </c>
      <c r="C5" s="8">
        <v>1259.5</v>
      </c>
      <c r="D5" s="3" t="s">
        <v>9</v>
      </c>
      <c r="E5" s="3" t="s">
        <v>10</v>
      </c>
      <c r="G5" s="26" t="s">
        <v>1</v>
      </c>
      <c r="H5" s="17" t="s">
        <v>16</v>
      </c>
      <c r="I5" s="18">
        <v>9.5893978908917488E-2</v>
      </c>
      <c r="J5" s="18">
        <v>0.12234377456507824</v>
      </c>
      <c r="K5" s="18">
        <v>0.12422209802035089</v>
      </c>
      <c r="L5" s="18">
        <v>0.3424598514943466</v>
      </c>
    </row>
    <row r="6" spans="1:12" x14ac:dyDescent="0.3">
      <c r="A6" s="4" t="s">
        <v>5</v>
      </c>
      <c r="B6" s="4" t="s">
        <v>6</v>
      </c>
      <c r="C6" s="9">
        <v>2563.25</v>
      </c>
      <c r="D6" s="5" t="s">
        <v>7</v>
      </c>
      <c r="E6" s="5" t="s">
        <v>11</v>
      </c>
      <c r="G6" s="27" t="s">
        <v>0</v>
      </c>
      <c r="H6" s="21" t="s">
        <v>15</v>
      </c>
      <c r="I6" s="22">
        <v>4.8625032628065626E-2</v>
      </c>
      <c r="J6" s="22">
        <v>8.403466435781573E-2</v>
      </c>
      <c r="K6" s="22">
        <v>6.3035354154615281E-2</v>
      </c>
      <c r="L6" s="22">
        <v>0.19569505114049665</v>
      </c>
    </row>
    <row r="7" spans="1:12" x14ac:dyDescent="0.3">
      <c r="A7" s="6" t="s">
        <v>5</v>
      </c>
      <c r="B7" s="6" t="s">
        <v>6</v>
      </c>
      <c r="C7" s="10">
        <v>1258.1199999999999</v>
      </c>
      <c r="D7" s="7" t="s">
        <v>9</v>
      </c>
      <c r="E7" s="7" t="s">
        <v>11</v>
      </c>
      <c r="G7" s="27" t="s">
        <v>0</v>
      </c>
      <c r="H7" s="21" t="s">
        <v>17</v>
      </c>
      <c r="I7" s="22">
        <v>4.7268946280851862E-2</v>
      </c>
      <c r="J7" s="22">
        <v>3.8309110207262499E-2</v>
      </c>
      <c r="K7" s="22">
        <v>6.1186743865735603E-2</v>
      </c>
      <c r="L7" s="22">
        <v>0.14676480035384995</v>
      </c>
    </row>
    <row r="8" spans="1:12" x14ac:dyDescent="0.3">
      <c r="A8" s="2" t="s">
        <v>12</v>
      </c>
      <c r="B8" s="2" t="s">
        <v>13</v>
      </c>
      <c r="C8" s="8">
        <v>725.26</v>
      </c>
      <c r="D8" s="3" t="s">
        <v>7</v>
      </c>
      <c r="E8" s="3" t="s">
        <v>8</v>
      </c>
      <c r="G8" s="26" t="s">
        <v>1</v>
      </c>
      <c r="H8" s="17" t="s">
        <v>6</v>
      </c>
      <c r="I8" s="18">
        <v>0.13179519429025777</v>
      </c>
      <c r="J8" s="18">
        <v>7.5032139114788357E-2</v>
      </c>
      <c r="K8" s="18">
        <v>9.6928674108247681E-2</v>
      </c>
      <c r="L8" s="18">
        <v>0.30375600751329379</v>
      </c>
    </row>
    <row r="9" spans="1:12" x14ac:dyDescent="0.3">
      <c r="A9" s="4" t="s">
        <v>12</v>
      </c>
      <c r="B9" s="4" t="s">
        <v>13</v>
      </c>
      <c r="C9" s="9">
        <v>2563.39</v>
      </c>
      <c r="D9" s="5" t="s">
        <v>9</v>
      </c>
      <c r="E9" s="5" t="s">
        <v>8</v>
      </c>
      <c r="G9" s="27" t="s">
        <v>0</v>
      </c>
      <c r="H9" s="21" t="s">
        <v>5</v>
      </c>
      <c r="I9" s="22">
        <v>7.1863925733633122E-2</v>
      </c>
      <c r="J9" s="22">
        <v>3.5245833198558424E-2</v>
      </c>
      <c r="K9" s="22">
        <v>3.537164401069072E-2</v>
      </c>
      <c r="L9" s="22">
        <v>0.14248140294288225</v>
      </c>
    </row>
    <row r="10" spans="1:12" x14ac:dyDescent="0.3">
      <c r="A10" s="6" t="s">
        <v>12</v>
      </c>
      <c r="B10" s="6" t="s">
        <v>13</v>
      </c>
      <c r="C10" s="10">
        <v>1258.3599999999999</v>
      </c>
      <c r="D10" s="7" t="s">
        <v>7</v>
      </c>
      <c r="E10" s="7" t="s">
        <v>10</v>
      </c>
      <c r="G10" s="27" t="s">
        <v>0</v>
      </c>
      <c r="H10" s="21" t="s">
        <v>14</v>
      </c>
      <c r="I10" s="22">
        <v>5.9931268556624638E-2</v>
      </c>
      <c r="J10" s="22">
        <v>3.9786305916229926E-2</v>
      </c>
      <c r="K10" s="22">
        <v>6.1557030097556975E-2</v>
      </c>
      <c r="L10" s="22">
        <v>0.16127460457041157</v>
      </c>
    </row>
    <row r="11" spans="1:12" x14ac:dyDescent="0.3">
      <c r="A11" s="2" t="s">
        <v>12</v>
      </c>
      <c r="B11" s="2" t="s">
        <v>13</v>
      </c>
      <c r="C11" s="8">
        <v>1578.3</v>
      </c>
      <c r="D11" s="3" t="s">
        <v>9</v>
      </c>
      <c r="E11" s="3" t="s">
        <v>10</v>
      </c>
      <c r="G11" s="26" t="s">
        <v>1</v>
      </c>
      <c r="H11" s="17" t="s">
        <v>13</v>
      </c>
      <c r="I11" s="18">
        <v>0.13578747789378032</v>
      </c>
      <c r="J11" s="18">
        <v>0.11364627942261675</v>
      </c>
      <c r="K11" s="18">
        <v>0.1043503836759625</v>
      </c>
      <c r="L11" s="18">
        <v>0.35378414099235955</v>
      </c>
    </row>
    <row r="12" spans="1:12" x14ac:dyDescent="0.3">
      <c r="A12" s="4" t="s">
        <v>12</v>
      </c>
      <c r="B12" s="4" t="s">
        <v>13</v>
      </c>
      <c r="C12" s="9">
        <v>953.26</v>
      </c>
      <c r="D12" s="5" t="s">
        <v>7</v>
      </c>
      <c r="E12" s="5" t="s">
        <v>11</v>
      </c>
      <c r="G12" s="27" t="s">
        <v>0</v>
      </c>
      <c r="H12" s="21" t="s">
        <v>18</v>
      </c>
      <c r="I12" s="22">
        <v>7.3493072318838074E-2</v>
      </c>
      <c r="J12" s="22">
        <v>5.180058027181153E-2</v>
      </c>
      <c r="K12" s="22">
        <v>5.1004718751716027E-2</v>
      </c>
      <c r="L12" s="22">
        <v>0.17629837134236565</v>
      </c>
    </row>
    <row r="13" spans="1:12" x14ac:dyDescent="0.3">
      <c r="A13" s="6" t="s">
        <v>12</v>
      </c>
      <c r="B13" s="6" t="s">
        <v>13</v>
      </c>
      <c r="C13" s="10">
        <v>2359.25</v>
      </c>
      <c r="D13" s="7" t="s">
        <v>9</v>
      </c>
      <c r="E13" s="7" t="s">
        <v>11</v>
      </c>
      <c r="G13" s="27" t="s">
        <v>0</v>
      </c>
      <c r="H13" s="21" t="s">
        <v>12</v>
      </c>
      <c r="I13" s="22">
        <v>6.2294405574942251E-2</v>
      </c>
      <c r="J13" s="22">
        <v>6.1845699150805226E-2</v>
      </c>
      <c r="K13" s="22">
        <v>5.3345664924246465E-2</v>
      </c>
      <c r="L13" s="22">
        <v>0.17748576964999394</v>
      </c>
    </row>
    <row r="14" spans="1:12" x14ac:dyDescent="0.3">
      <c r="A14" s="2" t="s">
        <v>14</v>
      </c>
      <c r="B14" s="2" t="s">
        <v>6</v>
      </c>
      <c r="C14" s="8">
        <v>1259.1400000000001</v>
      </c>
      <c r="D14" s="3" t="s">
        <v>7</v>
      </c>
      <c r="E14" s="3" t="s">
        <v>8</v>
      </c>
      <c r="H14" s="23" t="s">
        <v>20</v>
      </c>
      <c r="I14" s="24">
        <v>0.36347665109295557</v>
      </c>
      <c r="J14" s="24">
        <v>0.31102219310248336</v>
      </c>
      <c r="K14" s="24">
        <v>0.32550115580456107</v>
      </c>
      <c r="L14" s="24">
        <v>1</v>
      </c>
    </row>
    <row r="15" spans="1:12" x14ac:dyDescent="0.3">
      <c r="A15" s="4" t="s">
        <v>14</v>
      </c>
      <c r="B15" s="4" t="s">
        <v>6</v>
      </c>
      <c r="C15" s="9">
        <v>856.5</v>
      </c>
      <c r="D15" s="5" t="s">
        <v>9</v>
      </c>
      <c r="E15" s="5" t="s">
        <v>8</v>
      </c>
    </row>
    <row r="16" spans="1:12" x14ac:dyDescent="0.3">
      <c r="A16" s="6" t="s">
        <v>14</v>
      </c>
      <c r="B16" s="6" t="s">
        <v>6</v>
      </c>
      <c r="C16" s="10">
        <v>420.3</v>
      </c>
      <c r="D16" s="7" t="s">
        <v>7</v>
      </c>
      <c r="E16" s="7" t="s">
        <v>10</v>
      </c>
    </row>
    <row r="17" spans="1:5" x14ac:dyDescent="0.3">
      <c r="A17" s="2" t="s">
        <v>14</v>
      </c>
      <c r="B17" s="2" t="s">
        <v>6</v>
      </c>
      <c r="C17" s="8">
        <v>2853</v>
      </c>
      <c r="D17" s="3" t="s">
        <v>9</v>
      </c>
      <c r="E17" s="3" t="s">
        <v>10</v>
      </c>
    </row>
    <row r="18" spans="1:5" x14ac:dyDescent="0.3">
      <c r="A18" s="4" t="s">
        <v>14</v>
      </c>
      <c r="B18" s="4" t="s">
        <v>6</v>
      </c>
      <c r="C18" s="9">
        <v>1933.6</v>
      </c>
      <c r="D18" s="5" t="s">
        <v>7</v>
      </c>
      <c r="E18" s="5" t="s">
        <v>11</v>
      </c>
    </row>
    <row r="19" spans="1:5" x14ac:dyDescent="0.3">
      <c r="A19" s="6" t="s">
        <v>14</v>
      </c>
      <c r="B19" s="6" t="s">
        <v>6</v>
      </c>
      <c r="C19" s="10">
        <v>1253.25</v>
      </c>
      <c r="D19" s="7" t="s">
        <v>9</v>
      </c>
      <c r="E19" s="7" t="s">
        <v>11</v>
      </c>
    </row>
    <row r="20" spans="1:5" x14ac:dyDescent="0.3">
      <c r="A20" s="2" t="s">
        <v>15</v>
      </c>
      <c r="B20" s="2" t="s">
        <v>16</v>
      </c>
      <c r="C20" s="8">
        <v>3215.3</v>
      </c>
      <c r="D20" s="3" t="s">
        <v>7</v>
      </c>
      <c r="E20" s="3" t="s">
        <v>8</v>
      </c>
    </row>
    <row r="21" spans="1:5" x14ac:dyDescent="0.3">
      <c r="A21" s="4" t="s">
        <v>15</v>
      </c>
      <c r="B21" s="4" t="s">
        <v>16</v>
      </c>
      <c r="C21" s="9">
        <v>1253.25</v>
      </c>
      <c r="D21" s="5" t="s">
        <v>9</v>
      </c>
      <c r="E21" s="5" t="s">
        <v>8</v>
      </c>
    </row>
    <row r="22" spans="1:5" x14ac:dyDescent="0.3">
      <c r="A22" s="6" t="s">
        <v>15</v>
      </c>
      <c r="B22" s="6" t="s">
        <v>16</v>
      </c>
      <c r="C22" s="10">
        <v>698.65</v>
      </c>
      <c r="D22" s="7" t="s">
        <v>7</v>
      </c>
      <c r="E22" s="7" t="s">
        <v>10</v>
      </c>
    </row>
    <row r="23" spans="1:5" x14ac:dyDescent="0.3">
      <c r="A23" s="2" t="s">
        <v>15</v>
      </c>
      <c r="B23" s="2" t="s">
        <v>16</v>
      </c>
      <c r="C23" s="8">
        <v>2653.26</v>
      </c>
      <c r="D23" s="3" t="s">
        <v>9</v>
      </c>
      <c r="E23" s="3" t="s">
        <v>10</v>
      </c>
    </row>
    <row r="24" spans="1:5" x14ac:dyDescent="0.3">
      <c r="A24" s="4" t="s">
        <v>15</v>
      </c>
      <c r="B24" s="4" t="s">
        <v>16</v>
      </c>
      <c r="C24" s="9">
        <v>1588.99</v>
      </c>
      <c r="D24" s="5" t="s">
        <v>7</v>
      </c>
      <c r="E24" s="5" t="s">
        <v>11</v>
      </c>
    </row>
    <row r="25" spans="1:5" x14ac:dyDescent="0.3">
      <c r="A25" s="6" t="s">
        <v>15</v>
      </c>
      <c r="B25" s="6" t="s">
        <v>16</v>
      </c>
      <c r="C25" s="10">
        <v>996.65</v>
      </c>
      <c r="D25" s="7" t="s">
        <v>9</v>
      </c>
      <c r="E25" s="7" t="s">
        <v>11</v>
      </c>
    </row>
    <row r="26" spans="1:5" x14ac:dyDescent="0.3">
      <c r="A26" s="2" t="s">
        <v>17</v>
      </c>
      <c r="B26" s="2" t="s">
        <v>16</v>
      </c>
      <c r="C26" s="8">
        <v>1254.4000000000001</v>
      </c>
      <c r="D26" s="3" t="s">
        <v>7</v>
      </c>
      <c r="E26" s="3" t="s">
        <v>8</v>
      </c>
    </row>
    <row r="27" spans="1:5" x14ac:dyDescent="0.3">
      <c r="A27" s="4" t="s">
        <v>17</v>
      </c>
      <c r="B27" s="4" t="s">
        <v>16</v>
      </c>
      <c r="C27" s="9">
        <v>782.69</v>
      </c>
      <c r="D27" s="5" t="s">
        <v>9</v>
      </c>
      <c r="E27" s="5" t="s">
        <v>8</v>
      </c>
    </row>
    <row r="28" spans="1:5" x14ac:dyDescent="0.3">
      <c r="A28" s="6" t="s">
        <v>17</v>
      </c>
      <c r="B28" s="6" t="s">
        <v>16</v>
      </c>
      <c r="C28" s="10">
        <v>2133.25</v>
      </c>
      <c r="D28" s="7" t="s">
        <v>7</v>
      </c>
      <c r="E28" s="7" t="s">
        <v>10</v>
      </c>
    </row>
    <row r="29" spans="1:5" x14ac:dyDescent="0.3">
      <c r="A29" s="2" t="s">
        <v>17</v>
      </c>
      <c r="B29" s="2" t="s">
        <v>16</v>
      </c>
      <c r="C29" s="8">
        <v>1120.3599999999999</v>
      </c>
      <c r="D29" s="3" t="s">
        <v>9</v>
      </c>
      <c r="E29" s="3" t="s">
        <v>10</v>
      </c>
    </row>
    <row r="30" spans="1:5" x14ac:dyDescent="0.3">
      <c r="A30" s="4" t="s">
        <v>17</v>
      </c>
      <c r="B30" s="4" t="s">
        <v>16</v>
      </c>
      <c r="C30" s="9">
        <v>1258.33</v>
      </c>
      <c r="D30" s="5" t="s">
        <v>7</v>
      </c>
      <c r="E30" s="5" t="s">
        <v>11</v>
      </c>
    </row>
    <row r="31" spans="1:5" x14ac:dyDescent="0.3">
      <c r="A31" s="6" t="s">
        <v>17</v>
      </c>
      <c r="B31" s="6" t="s">
        <v>16</v>
      </c>
      <c r="C31" s="10">
        <v>1255.2</v>
      </c>
      <c r="D31" s="7" t="s">
        <v>9</v>
      </c>
      <c r="E31" s="7" t="s">
        <v>11</v>
      </c>
    </row>
    <row r="32" spans="1:5" x14ac:dyDescent="0.3">
      <c r="A32" s="2" t="s">
        <v>18</v>
      </c>
      <c r="B32" s="2" t="s">
        <v>13</v>
      </c>
      <c r="C32" s="8">
        <v>2156.25</v>
      </c>
      <c r="D32" s="3" t="s">
        <v>7</v>
      </c>
      <c r="E32" s="3" t="s">
        <v>8</v>
      </c>
    </row>
    <row r="33" spans="1:5" x14ac:dyDescent="0.3">
      <c r="A33" s="4" t="s">
        <v>18</v>
      </c>
      <c r="B33" s="4" t="s">
        <v>13</v>
      </c>
      <c r="C33" s="9">
        <v>598.25</v>
      </c>
      <c r="D33" s="5" t="s">
        <v>9</v>
      </c>
      <c r="E33" s="5" t="s">
        <v>8</v>
      </c>
    </row>
    <row r="34" spans="1:5" x14ac:dyDescent="0.3">
      <c r="A34" s="6" t="s">
        <v>18</v>
      </c>
      <c r="B34" s="6" t="s">
        <v>13</v>
      </c>
      <c r="C34" s="10">
        <v>1256.8800000000001</v>
      </c>
      <c r="D34" s="7" t="s">
        <v>7</v>
      </c>
      <c r="E34" s="7" t="s">
        <v>10</v>
      </c>
    </row>
    <row r="35" spans="1:5" x14ac:dyDescent="0.3">
      <c r="A35" s="2" t="s">
        <v>18</v>
      </c>
      <c r="B35" s="2" t="s">
        <v>13</v>
      </c>
      <c r="C35" s="8">
        <v>1455.3</v>
      </c>
      <c r="D35" s="3" t="s">
        <v>9</v>
      </c>
      <c r="E35" s="3" t="s">
        <v>10</v>
      </c>
    </row>
    <row r="36" spans="1:5" x14ac:dyDescent="0.3">
      <c r="A36" s="4" t="s">
        <v>18</v>
      </c>
      <c r="B36" s="4" t="s">
        <v>13</v>
      </c>
      <c r="C36" s="9">
        <v>1788</v>
      </c>
      <c r="D36" s="5" t="s">
        <v>7</v>
      </c>
      <c r="E36" s="5" t="s">
        <v>11</v>
      </c>
    </row>
    <row r="37" spans="1:5" x14ac:dyDescent="0.3">
      <c r="A37" s="6" t="s">
        <v>18</v>
      </c>
      <c r="B37" s="6" t="s">
        <v>13</v>
      </c>
      <c r="C37" s="10">
        <v>2120</v>
      </c>
      <c r="D37" s="7" t="s">
        <v>9</v>
      </c>
      <c r="E37" s="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9C2D-CE0E-48B8-A107-7BE7248A7C52}">
  <dimension ref="A1:R374"/>
  <sheetViews>
    <sheetView topLeftCell="B5" zoomScale="78" zoomScaleNormal="78" workbookViewId="0">
      <selection activeCell="D33" sqref="D33"/>
    </sheetView>
  </sheetViews>
  <sheetFormatPr baseColWidth="10" defaultRowHeight="14.4" x14ac:dyDescent="0.3"/>
  <cols>
    <col min="2" max="2" width="11.77734375" customWidth="1"/>
    <col min="3" max="3" width="13.88671875" bestFit="1" customWidth="1"/>
    <col min="4" max="4" width="11.6640625" bestFit="1" customWidth="1"/>
    <col min="5" max="5" width="13.88671875" bestFit="1" customWidth="1"/>
    <col min="6" max="7" width="15.44140625" bestFit="1" customWidth="1"/>
    <col min="8" max="8" width="21" bestFit="1" customWidth="1"/>
    <col min="9" max="9" width="9.21875" bestFit="1" customWidth="1"/>
    <col min="10" max="10" width="17.6640625" bestFit="1" customWidth="1"/>
    <col min="11" max="11" width="20.77734375" bestFit="1" customWidth="1"/>
    <col min="12" max="12" width="15.44140625" bestFit="1" customWidth="1"/>
    <col min="13" max="13" width="22" bestFit="1" customWidth="1"/>
    <col min="14" max="14" width="18.44140625" bestFit="1" customWidth="1"/>
    <col min="15" max="15" width="13.21875" bestFit="1" customWidth="1"/>
    <col min="16" max="16" width="8.5546875" bestFit="1" customWidth="1"/>
    <col min="17" max="17" width="11" bestFit="1" customWidth="1"/>
    <col min="18" max="18" width="13.44140625" bestFit="1" customWidth="1"/>
  </cols>
  <sheetData>
    <row r="1" spans="1:18" ht="15" thickBot="1" x14ac:dyDescent="0.35">
      <c r="A1" s="61"/>
      <c r="B1" s="61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8.600000000000001" thickBot="1" x14ac:dyDescent="0.4">
      <c r="A2" s="28"/>
      <c r="B2" s="62" t="s">
        <v>24</v>
      </c>
      <c r="C2" s="63"/>
      <c r="D2" s="64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 ht="15" thickBot="1" x14ac:dyDescent="0.35">
      <c r="A3" s="28"/>
      <c r="B3" s="65" t="s">
        <v>25</v>
      </c>
      <c r="C3" s="66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15" thickBot="1" x14ac:dyDescent="0.35">
      <c r="A4" s="61"/>
      <c r="B4" s="61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8" x14ac:dyDescent="0.3">
      <c r="A5" s="28"/>
      <c r="B5" s="36" t="s">
        <v>26</v>
      </c>
      <c r="C5" s="37" t="s">
        <v>27</v>
      </c>
      <c r="D5" s="37" t="s">
        <v>28</v>
      </c>
      <c r="E5" s="38" t="s">
        <v>29</v>
      </c>
      <c r="F5" s="38" t="s">
        <v>0</v>
      </c>
      <c r="G5" s="38" t="s">
        <v>30</v>
      </c>
      <c r="H5" s="38" t="s">
        <v>31</v>
      </c>
      <c r="I5" s="38" t="s">
        <v>32</v>
      </c>
      <c r="J5" s="38" t="s">
        <v>33</v>
      </c>
      <c r="K5" s="38" t="s">
        <v>34</v>
      </c>
      <c r="L5" s="38" t="s">
        <v>35</v>
      </c>
      <c r="M5" s="38" t="s">
        <v>36</v>
      </c>
      <c r="N5" s="38" t="s">
        <v>4</v>
      </c>
      <c r="O5" s="38" t="s">
        <v>37</v>
      </c>
      <c r="P5" s="38" t="s">
        <v>38</v>
      </c>
      <c r="Q5" s="38" t="s">
        <v>39</v>
      </c>
      <c r="R5" s="39" t="s">
        <v>40</v>
      </c>
    </row>
    <row r="6" spans="1:18" x14ac:dyDescent="0.3">
      <c r="A6" s="28"/>
      <c r="B6" s="40">
        <v>1001</v>
      </c>
      <c r="C6" s="41">
        <v>43127</v>
      </c>
      <c r="D6" s="42">
        <v>27</v>
      </c>
      <c r="E6" s="43" t="s">
        <v>41</v>
      </c>
      <c r="F6" s="43" t="s">
        <v>42</v>
      </c>
      <c r="G6" s="43" t="s">
        <v>43</v>
      </c>
      <c r="H6" s="43" t="s">
        <v>44</v>
      </c>
      <c r="I6" s="43" t="s">
        <v>45</v>
      </c>
      <c r="J6" s="41">
        <v>43129</v>
      </c>
      <c r="K6" s="43" t="s">
        <v>46</v>
      </c>
      <c r="L6" s="43" t="s">
        <v>47</v>
      </c>
      <c r="M6" s="43" t="s">
        <v>48</v>
      </c>
      <c r="N6" s="43" t="s">
        <v>49</v>
      </c>
      <c r="O6" s="44">
        <v>196</v>
      </c>
      <c r="P6" s="43">
        <v>49</v>
      </c>
      <c r="Q6" s="44">
        <v>9604</v>
      </c>
      <c r="R6" s="45">
        <v>931.59</v>
      </c>
    </row>
    <row r="7" spans="1:18" x14ac:dyDescent="0.3">
      <c r="A7" s="28"/>
      <c r="B7" s="52">
        <v>1002</v>
      </c>
      <c r="C7" s="53">
        <v>43127</v>
      </c>
      <c r="D7" s="54">
        <v>27</v>
      </c>
      <c r="E7" s="55" t="s">
        <v>41</v>
      </c>
      <c r="F7" s="55" t="s">
        <v>42</v>
      </c>
      <c r="G7" s="55" t="s">
        <v>43</v>
      </c>
      <c r="H7" s="55" t="s">
        <v>44</v>
      </c>
      <c r="I7" s="55" t="s">
        <v>45</v>
      </c>
      <c r="J7" s="53">
        <v>43129</v>
      </c>
      <c r="K7" s="55" t="s">
        <v>46</v>
      </c>
      <c r="L7" s="55" t="s">
        <v>47</v>
      </c>
      <c r="M7" s="55" t="s">
        <v>50</v>
      </c>
      <c r="N7" s="55" t="s">
        <v>51</v>
      </c>
      <c r="O7" s="56">
        <v>49</v>
      </c>
      <c r="P7" s="55">
        <v>47</v>
      </c>
      <c r="Q7" s="56">
        <v>2303</v>
      </c>
      <c r="R7" s="57">
        <v>232.6</v>
      </c>
    </row>
    <row r="8" spans="1:18" x14ac:dyDescent="0.3">
      <c r="A8" s="28"/>
      <c r="B8" s="40">
        <v>1003</v>
      </c>
      <c r="C8" s="41">
        <v>43104</v>
      </c>
      <c r="D8" s="42">
        <v>4</v>
      </c>
      <c r="E8" s="43" t="s">
        <v>52</v>
      </c>
      <c r="F8" s="43" t="s">
        <v>53</v>
      </c>
      <c r="G8" s="43" t="s">
        <v>53</v>
      </c>
      <c r="H8" s="43" t="s">
        <v>54</v>
      </c>
      <c r="I8" s="43" t="s">
        <v>55</v>
      </c>
      <c r="J8" s="41">
        <v>43106</v>
      </c>
      <c r="K8" s="43" t="s">
        <v>56</v>
      </c>
      <c r="L8" s="43" t="s">
        <v>57</v>
      </c>
      <c r="M8" s="43" t="s">
        <v>58</v>
      </c>
      <c r="N8" s="43" t="s">
        <v>51</v>
      </c>
      <c r="O8" s="44">
        <v>420</v>
      </c>
      <c r="P8" s="43">
        <v>69</v>
      </c>
      <c r="Q8" s="44">
        <v>28980</v>
      </c>
      <c r="R8" s="45">
        <v>2782.08</v>
      </c>
    </row>
    <row r="9" spans="1:18" x14ac:dyDescent="0.3">
      <c r="A9" s="28"/>
      <c r="B9" s="52">
        <v>1004</v>
      </c>
      <c r="C9" s="53">
        <v>43104</v>
      </c>
      <c r="D9" s="54">
        <v>4</v>
      </c>
      <c r="E9" s="55" t="s">
        <v>52</v>
      </c>
      <c r="F9" s="55" t="s">
        <v>53</v>
      </c>
      <c r="G9" s="55" t="s">
        <v>53</v>
      </c>
      <c r="H9" s="55" t="s">
        <v>54</v>
      </c>
      <c r="I9" s="55" t="s">
        <v>55</v>
      </c>
      <c r="J9" s="53">
        <v>43106</v>
      </c>
      <c r="K9" s="55" t="s">
        <v>56</v>
      </c>
      <c r="L9" s="55" t="s">
        <v>57</v>
      </c>
      <c r="M9" s="55" t="s">
        <v>59</v>
      </c>
      <c r="N9" s="55" t="s">
        <v>51</v>
      </c>
      <c r="O9" s="56">
        <v>742</v>
      </c>
      <c r="P9" s="55">
        <v>89</v>
      </c>
      <c r="Q9" s="56">
        <v>66038</v>
      </c>
      <c r="R9" s="57">
        <v>6273.61</v>
      </c>
    </row>
    <row r="10" spans="1:18" x14ac:dyDescent="0.3">
      <c r="A10" s="28"/>
      <c r="B10" s="40">
        <v>1005</v>
      </c>
      <c r="C10" s="41">
        <v>43104</v>
      </c>
      <c r="D10" s="42">
        <v>4</v>
      </c>
      <c r="E10" s="43" t="s">
        <v>52</v>
      </c>
      <c r="F10" s="43" t="s">
        <v>53</v>
      </c>
      <c r="G10" s="43" t="s">
        <v>53</v>
      </c>
      <c r="H10" s="43" t="s">
        <v>54</v>
      </c>
      <c r="I10" s="43" t="s">
        <v>55</v>
      </c>
      <c r="J10" s="41">
        <v>43106</v>
      </c>
      <c r="K10" s="43" t="s">
        <v>56</v>
      </c>
      <c r="L10" s="43" t="s">
        <v>57</v>
      </c>
      <c r="M10" s="43" t="s">
        <v>50</v>
      </c>
      <c r="N10" s="43" t="s">
        <v>51</v>
      </c>
      <c r="O10" s="44">
        <v>49</v>
      </c>
      <c r="P10" s="43">
        <v>11</v>
      </c>
      <c r="Q10" s="44">
        <v>539</v>
      </c>
      <c r="R10" s="45">
        <v>52.28</v>
      </c>
    </row>
    <row r="11" spans="1:18" x14ac:dyDescent="0.3">
      <c r="A11" s="28"/>
      <c r="B11" s="52">
        <v>1006</v>
      </c>
      <c r="C11" s="53">
        <v>43112</v>
      </c>
      <c r="D11" s="54">
        <v>12</v>
      </c>
      <c r="E11" s="55" t="s">
        <v>60</v>
      </c>
      <c r="F11" s="55" t="s">
        <v>42</v>
      </c>
      <c r="G11" s="55" t="s">
        <v>43</v>
      </c>
      <c r="H11" s="55" t="s">
        <v>44</v>
      </c>
      <c r="I11" s="55" t="s">
        <v>45</v>
      </c>
      <c r="J11" s="53">
        <v>43114</v>
      </c>
      <c r="K11" s="55" t="s">
        <v>46</v>
      </c>
      <c r="L11" s="55" t="s">
        <v>57</v>
      </c>
      <c r="M11" s="55" t="s">
        <v>61</v>
      </c>
      <c r="N11" s="55" t="s">
        <v>49</v>
      </c>
      <c r="O11" s="56">
        <v>252</v>
      </c>
      <c r="P11" s="55">
        <v>81</v>
      </c>
      <c r="Q11" s="56">
        <v>20412</v>
      </c>
      <c r="R11" s="57">
        <v>1979.96</v>
      </c>
    </row>
    <row r="12" spans="1:18" x14ac:dyDescent="0.3">
      <c r="A12" s="28"/>
      <c r="B12" s="40">
        <v>1007</v>
      </c>
      <c r="C12" s="41">
        <v>43112</v>
      </c>
      <c r="D12" s="42">
        <v>12</v>
      </c>
      <c r="E12" s="43" t="s">
        <v>60</v>
      </c>
      <c r="F12" s="43" t="s">
        <v>42</v>
      </c>
      <c r="G12" s="43" t="s">
        <v>43</v>
      </c>
      <c r="H12" s="43" t="s">
        <v>44</v>
      </c>
      <c r="I12" s="43" t="s">
        <v>45</v>
      </c>
      <c r="J12" s="41">
        <v>43114</v>
      </c>
      <c r="K12" s="43" t="s">
        <v>46</v>
      </c>
      <c r="L12" s="43" t="s">
        <v>57</v>
      </c>
      <c r="M12" s="43" t="s">
        <v>62</v>
      </c>
      <c r="N12" s="43" t="s">
        <v>49</v>
      </c>
      <c r="O12" s="44">
        <v>644</v>
      </c>
      <c r="P12" s="43">
        <v>44</v>
      </c>
      <c r="Q12" s="44">
        <v>28336</v>
      </c>
      <c r="R12" s="45">
        <v>2776.93</v>
      </c>
    </row>
    <row r="13" spans="1:18" x14ac:dyDescent="0.3">
      <c r="A13" s="28"/>
      <c r="B13" s="52">
        <v>1008</v>
      </c>
      <c r="C13" s="53">
        <v>43108</v>
      </c>
      <c r="D13" s="54">
        <v>8</v>
      </c>
      <c r="E13" s="55" t="s">
        <v>63</v>
      </c>
      <c r="F13" s="55" t="s">
        <v>64</v>
      </c>
      <c r="G13" s="55" t="s">
        <v>65</v>
      </c>
      <c r="H13" s="55" t="s">
        <v>66</v>
      </c>
      <c r="I13" s="55" t="s">
        <v>6</v>
      </c>
      <c r="J13" s="53">
        <v>43110</v>
      </c>
      <c r="K13" s="55" t="s">
        <v>67</v>
      </c>
      <c r="L13" s="55" t="s">
        <v>57</v>
      </c>
      <c r="M13" s="55" t="s">
        <v>68</v>
      </c>
      <c r="N13" s="55" t="s">
        <v>69</v>
      </c>
      <c r="O13" s="56">
        <v>128.80000000000001</v>
      </c>
      <c r="P13" s="55">
        <v>38</v>
      </c>
      <c r="Q13" s="56">
        <v>4894.3999999999996</v>
      </c>
      <c r="R13" s="57">
        <v>504.12</v>
      </c>
    </row>
    <row r="14" spans="1:18" x14ac:dyDescent="0.3">
      <c r="A14" s="28"/>
      <c r="B14" s="40">
        <v>1009</v>
      </c>
      <c r="C14" s="41">
        <v>43104</v>
      </c>
      <c r="D14" s="42">
        <v>4</v>
      </c>
      <c r="E14" s="43" t="s">
        <v>52</v>
      </c>
      <c r="F14" s="43" t="s">
        <v>53</v>
      </c>
      <c r="G14" s="43" t="s">
        <v>53</v>
      </c>
      <c r="H14" s="43" t="s">
        <v>54</v>
      </c>
      <c r="I14" s="43" t="s">
        <v>55</v>
      </c>
      <c r="J14" s="41">
        <v>43106</v>
      </c>
      <c r="K14" s="43" t="s">
        <v>67</v>
      </c>
      <c r="L14" s="43" t="s">
        <v>47</v>
      </c>
      <c r="M14" s="43" t="s">
        <v>68</v>
      </c>
      <c r="N14" s="43" t="s">
        <v>69</v>
      </c>
      <c r="O14" s="44">
        <v>128.80000000000001</v>
      </c>
      <c r="P14" s="43">
        <v>88</v>
      </c>
      <c r="Q14" s="44">
        <v>11334.4</v>
      </c>
      <c r="R14" s="45">
        <v>1110.77</v>
      </c>
    </row>
    <row r="15" spans="1:18" x14ac:dyDescent="0.3">
      <c r="A15" s="28"/>
      <c r="B15" s="52">
        <v>1010</v>
      </c>
      <c r="C15" s="53">
        <v>43129</v>
      </c>
      <c r="D15" s="54">
        <v>29</v>
      </c>
      <c r="E15" s="55" t="s">
        <v>70</v>
      </c>
      <c r="F15" s="55" t="s">
        <v>71</v>
      </c>
      <c r="G15" s="55" t="s">
        <v>72</v>
      </c>
      <c r="H15" s="55" t="s">
        <v>73</v>
      </c>
      <c r="I15" s="55" t="s">
        <v>45</v>
      </c>
      <c r="J15" s="53">
        <v>43131</v>
      </c>
      <c r="K15" s="55" t="s">
        <v>46</v>
      </c>
      <c r="L15" s="55" t="s">
        <v>47</v>
      </c>
      <c r="M15" s="55" t="s">
        <v>74</v>
      </c>
      <c r="N15" s="55" t="s">
        <v>75</v>
      </c>
      <c r="O15" s="56">
        <v>178.5</v>
      </c>
      <c r="P15" s="55">
        <v>94</v>
      </c>
      <c r="Q15" s="56">
        <v>16779</v>
      </c>
      <c r="R15" s="57">
        <v>1711.46</v>
      </c>
    </row>
    <row r="16" spans="1:18" x14ac:dyDescent="0.3">
      <c r="A16" s="28"/>
      <c r="B16" s="40">
        <v>1011</v>
      </c>
      <c r="C16" s="41">
        <v>43103</v>
      </c>
      <c r="D16" s="42">
        <v>3</v>
      </c>
      <c r="E16" s="43" t="s">
        <v>76</v>
      </c>
      <c r="F16" s="43" t="s">
        <v>77</v>
      </c>
      <c r="G16" s="43" t="s">
        <v>78</v>
      </c>
      <c r="H16" s="43" t="s">
        <v>44</v>
      </c>
      <c r="I16" s="43" t="s">
        <v>45</v>
      </c>
      <c r="J16" s="41">
        <v>43105</v>
      </c>
      <c r="K16" s="43" t="s">
        <v>46</v>
      </c>
      <c r="L16" s="43" t="s">
        <v>79</v>
      </c>
      <c r="M16" s="43" t="s">
        <v>80</v>
      </c>
      <c r="N16" s="43" t="s">
        <v>81</v>
      </c>
      <c r="O16" s="44">
        <v>135.1</v>
      </c>
      <c r="P16" s="43">
        <v>91</v>
      </c>
      <c r="Q16" s="44">
        <v>12294.1</v>
      </c>
      <c r="R16" s="45">
        <v>1290.8800000000001</v>
      </c>
    </row>
    <row r="17" spans="1:18" x14ac:dyDescent="0.3">
      <c r="A17" s="28"/>
      <c r="B17" s="52">
        <v>1012</v>
      </c>
      <c r="C17" s="53">
        <v>43106</v>
      </c>
      <c r="D17" s="54">
        <v>6</v>
      </c>
      <c r="E17" s="55" t="s">
        <v>82</v>
      </c>
      <c r="F17" s="55" t="s">
        <v>83</v>
      </c>
      <c r="G17" s="55" t="s">
        <v>84</v>
      </c>
      <c r="H17" s="55" t="s">
        <v>85</v>
      </c>
      <c r="I17" s="55" t="s">
        <v>6</v>
      </c>
      <c r="J17" s="53">
        <v>43108</v>
      </c>
      <c r="K17" s="55" t="s">
        <v>46</v>
      </c>
      <c r="L17" s="55" t="s">
        <v>57</v>
      </c>
      <c r="M17" s="55" t="s">
        <v>86</v>
      </c>
      <c r="N17" s="55" t="s">
        <v>87</v>
      </c>
      <c r="O17" s="56">
        <v>560</v>
      </c>
      <c r="P17" s="55">
        <v>32</v>
      </c>
      <c r="Q17" s="56">
        <v>17920</v>
      </c>
      <c r="R17" s="57">
        <v>1863.68</v>
      </c>
    </row>
    <row r="18" spans="1:18" x14ac:dyDescent="0.3">
      <c r="A18" s="28"/>
      <c r="B18" s="40">
        <v>1013</v>
      </c>
      <c r="C18" s="41">
        <v>43128</v>
      </c>
      <c r="D18" s="42">
        <v>28</v>
      </c>
      <c r="E18" s="43" t="s">
        <v>88</v>
      </c>
      <c r="F18" s="43" t="s">
        <v>89</v>
      </c>
      <c r="G18" s="43" t="s">
        <v>90</v>
      </c>
      <c r="H18" s="43" t="s">
        <v>91</v>
      </c>
      <c r="I18" s="43" t="s">
        <v>92</v>
      </c>
      <c r="J18" s="41">
        <v>43130</v>
      </c>
      <c r="K18" s="43" t="s">
        <v>67</v>
      </c>
      <c r="L18" s="43" t="s">
        <v>47</v>
      </c>
      <c r="M18" s="43" t="s">
        <v>62</v>
      </c>
      <c r="N18" s="43" t="s">
        <v>49</v>
      </c>
      <c r="O18" s="44">
        <v>644</v>
      </c>
      <c r="P18" s="43">
        <v>55</v>
      </c>
      <c r="Q18" s="44">
        <v>35420</v>
      </c>
      <c r="R18" s="45">
        <v>3542</v>
      </c>
    </row>
    <row r="19" spans="1:18" x14ac:dyDescent="0.3">
      <c r="A19" s="28"/>
      <c r="B19" s="52">
        <v>1014</v>
      </c>
      <c r="C19" s="53">
        <v>43108</v>
      </c>
      <c r="D19" s="54">
        <v>8</v>
      </c>
      <c r="E19" s="55" t="s">
        <v>63</v>
      </c>
      <c r="F19" s="55" t="s">
        <v>64</v>
      </c>
      <c r="G19" s="55" t="s">
        <v>65</v>
      </c>
      <c r="H19" s="55" t="s">
        <v>66</v>
      </c>
      <c r="I19" s="55" t="s">
        <v>6</v>
      </c>
      <c r="J19" s="53">
        <v>43110</v>
      </c>
      <c r="K19" s="55" t="s">
        <v>67</v>
      </c>
      <c r="L19" s="55" t="s">
        <v>47</v>
      </c>
      <c r="M19" s="55" t="s">
        <v>74</v>
      </c>
      <c r="N19" s="55" t="s">
        <v>75</v>
      </c>
      <c r="O19" s="56">
        <v>178.5</v>
      </c>
      <c r="P19" s="55">
        <v>47</v>
      </c>
      <c r="Q19" s="56">
        <v>8389.5</v>
      </c>
      <c r="R19" s="57">
        <v>864.12</v>
      </c>
    </row>
    <row r="20" spans="1:18" x14ac:dyDescent="0.3">
      <c r="A20" s="28"/>
      <c r="B20" s="40">
        <v>1015</v>
      </c>
      <c r="C20" s="41">
        <v>43110</v>
      </c>
      <c r="D20" s="42">
        <v>10</v>
      </c>
      <c r="E20" s="43" t="s">
        <v>93</v>
      </c>
      <c r="F20" s="43" t="s">
        <v>94</v>
      </c>
      <c r="G20" s="43" t="s">
        <v>95</v>
      </c>
      <c r="H20" s="43" t="s">
        <v>96</v>
      </c>
      <c r="I20" s="43" t="s">
        <v>55</v>
      </c>
      <c r="J20" s="41">
        <v>43112</v>
      </c>
      <c r="K20" s="43" t="s">
        <v>46</v>
      </c>
      <c r="L20" s="43" t="s">
        <v>57</v>
      </c>
      <c r="M20" s="43" t="s">
        <v>97</v>
      </c>
      <c r="N20" s="43" t="s">
        <v>49</v>
      </c>
      <c r="O20" s="44">
        <v>41.86</v>
      </c>
      <c r="P20" s="43">
        <v>90</v>
      </c>
      <c r="Q20" s="44">
        <v>3767.4</v>
      </c>
      <c r="R20" s="45">
        <v>388.04</v>
      </c>
    </row>
    <row r="21" spans="1:18" x14ac:dyDescent="0.3">
      <c r="A21" s="28"/>
      <c r="B21" s="52">
        <v>1016</v>
      </c>
      <c r="C21" s="53">
        <v>43107</v>
      </c>
      <c r="D21" s="54">
        <v>7</v>
      </c>
      <c r="E21" s="55" t="s">
        <v>98</v>
      </c>
      <c r="F21" s="55" t="s">
        <v>99</v>
      </c>
      <c r="G21" s="55" t="s">
        <v>99</v>
      </c>
      <c r="H21" s="55" t="s">
        <v>66</v>
      </c>
      <c r="I21" s="55" t="s">
        <v>6</v>
      </c>
      <c r="J21" s="53"/>
      <c r="K21" s="55"/>
      <c r="L21" s="55"/>
      <c r="M21" s="55" t="s">
        <v>62</v>
      </c>
      <c r="N21" s="55" t="s">
        <v>49</v>
      </c>
      <c r="O21" s="56">
        <v>644</v>
      </c>
      <c r="P21" s="55">
        <v>24</v>
      </c>
      <c r="Q21" s="56">
        <v>15456</v>
      </c>
      <c r="R21" s="57">
        <v>1545.6</v>
      </c>
    </row>
    <row r="22" spans="1:18" x14ac:dyDescent="0.3">
      <c r="A22" s="28"/>
      <c r="B22" s="40">
        <v>1017</v>
      </c>
      <c r="C22" s="41">
        <v>43110</v>
      </c>
      <c r="D22" s="42">
        <v>10</v>
      </c>
      <c r="E22" s="43" t="s">
        <v>93</v>
      </c>
      <c r="F22" s="43" t="s">
        <v>94</v>
      </c>
      <c r="G22" s="43" t="s">
        <v>95</v>
      </c>
      <c r="H22" s="43" t="s">
        <v>96</v>
      </c>
      <c r="I22" s="43" t="s">
        <v>55</v>
      </c>
      <c r="J22" s="41">
        <v>43112</v>
      </c>
      <c r="K22" s="43" t="s">
        <v>56</v>
      </c>
      <c r="L22" s="43"/>
      <c r="M22" s="43" t="s">
        <v>100</v>
      </c>
      <c r="N22" s="43" t="s">
        <v>101</v>
      </c>
      <c r="O22" s="44">
        <v>350</v>
      </c>
      <c r="P22" s="43">
        <v>34</v>
      </c>
      <c r="Q22" s="44">
        <v>11900</v>
      </c>
      <c r="R22" s="45">
        <v>1130.5</v>
      </c>
    </row>
    <row r="23" spans="1:18" x14ac:dyDescent="0.3">
      <c r="A23" s="28"/>
      <c r="B23" s="52">
        <v>1018</v>
      </c>
      <c r="C23" s="53">
        <v>43110</v>
      </c>
      <c r="D23" s="54">
        <v>10</v>
      </c>
      <c r="E23" s="55" t="s">
        <v>93</v>
      </c>
      <c r="F23" s="55" t="s">
        <v>94</v>
      </c>
      <c r="G23" s="55" t="s">
        <v>95</v>
      </c>
      <c r="H23" s="55" t="s">
        <v>96</v>
      </c>
      <c r="I23" s="55" t="s">
        <v>55</v>
      </c>
      <c r="J23" s="53">
        <v>43112</v>
      </c>
      <c r="K23" s="55" t="s">
        <v>56</v>
      </c>
      <c r="L23" s="55"/>
      <c r="M23" s="55" t="s">
        <v>102</v>
      </c>
      <c r="N23" s="55" t="s">
        <v>103</v>
      </c>
      <c r="O23" s="56">
        <v>308</v>
      </c>
      <c r="P23" s="55">
        <v>17</v>
      </c>
      <c r="Q23" s="56">
        <v>5236</v>
      </c>
      <c r="R23" s="57">
        <v>502.66</v>
      </c>
    </row>
    <row r="24" spans="1:18" x14ac:dyDescent="0.3">
      <c r="A24" s="28"/>
      <c r="B24" s="40">
        <v>1019</v>
      </c>
      <c r="C24" s="41">
        <v>43110</v>
      </c>
      <c r="D24" s="42">
        <v>10</v>
      </c>
      <c r="E24" s="43" t="s">
        <v>93</v>
      </c>
      <c r="F24" s="43" t="s">
        <v>94</v>
      </c>
      <c r="G24" s="43" t="s">
        <v>95</v>
      </c>
      <c r="H24" s="43" t="s">
        <v>96</v>
      </c>
      <c r="I24" s="43" t="s">
        <v>55</v>
      </c>
      <c r="J24" s="41">
        <v>43112</v>
      </c>
      <c r="K24" s="43" t="s">
        <v>56</v>
      </c>
      <c r="L24" s="43"/>
      <c r="M24" s="43" t="s">
        <v>68</v>
      </c>
      <c r="N24" s="43" t="s">
        <v>69</v>
      </c>
      <c r="O24" s="44">
        <v>128.80000000000001</v>
      </c>
      <c r="P24" s="43">
        <v>44</v>
      </c>
      <c r="Q24" s="44">
        <v>5667.2</v>
      </c>
      <c r="R24" s="45">
        <v>589.39</v>
      </c>
    </row>
    <row r="25" spans="1:18" x14ac:dyDescent="0.3">
      <c r="A25" s="28"/>
      <c r="B25" s="52">
        <v>1020</v>
      </c>
      <c r="C25" s="53">
        <v>43111</v>
      </c>
      <c r="D25" s="54">
        <v>11</v>
      </c>
      <c r="E25" s="55" t="s">
        <v>104</v>
      </c>
      <c r="F25" s="55" t="s">
        <v>105</v>
      </c>
      <c r="G25" s="55" t="s">
        <v>105</v>
      </c>
      <c r="H25" s="55" t="s">
        <v>91</v>
      </c>
      <c r="I25" s="55" t="s">
        <v>92</v>
      </c>
      <c r="J25" s="53"/>
      <c r="K25" s="55" t="s">
        <v>67</v>
      </c>
      <c r="L25" s="55"/>
      <c r="M25" s="55" t="s">
        <v>50</v>
      </c>
      <c r="N25" s="55" t="s">
        <v>51</v>
      </c>
      <c r="O25" s="56">
        <v>49</v>
      </c>
      <c r="P25" s="55">
        <v>81</v>
      </c>
      <c r="Q25" s="56">
        <v>3969</v>
      </c>
      <c r="R25" s="57">
        <v>384.99</v>
      </c>
    </row>
    <row r="26" spans="1:18" x14ac:dyDescent="0.3">
      <c r="A26" s="28"/>
      <c r="B26" s="40">
        <v>1021</v>
      </c>
      <c r="C26" s="41">
        <v>43111</v>
      </c>
      <c r="D26" s="42">
        <v>11</v>
      </c>
      <c r="E26" s="43" t="s">
        <v>104</v>
      </c>
      <c r="F26" s="43" t="s">
        <v>105</v>
      </c>
      <c r="G26" s="43" t="s">
        <v>105</v>
      </c>
      <c r="H26" s="43" t="s">
        <v>91</v>
      </c>
      <c r="I26" s="43" t="s">
        <v>92</v>
      </c>
      <c r="J26" s="41"/>
      <c r="K26" s="43" t="s">
        <v>67</v>
      </c>
      <c r="L26" s="43"/>
      <c r="M26" s="43" t="s">
        <v>97</v>
      </c>
      <c r="N26" s="43" t="s">
        <v>49</v>
      </c>
      <c r="O26" s="44">
        <v>41.86</v>
      </c>
      <c r="P26" s="43">
        <v>49</v>
      </c>
      <c r="Q26" s="44">
        <v>2051.14</v>
      </c>
      <c r="R26" s="45">
        <v>211.27</v>
      </c>
    </row>
    <row r="27" spans="1:18" x14ac:dyDescent="0.3">
      <c r="A27" s="28"/>
      <c r="B27" s="52">
        <v>1022</v>
      </c>
      <c r="C27" s="53">
        <v>43101</v>
      </c>
      <c r="D27" s="54">
        <v>1</v>
      </c>
      <c r="E27" s="55" t="s">
        <v>106</v>
      </c>
      <c r="F27" s="55" t="s">
        <v>107</v>
      </c>
      <c r="G27" s="55" t="s">
        <v>108</v>
      </c>
      <c r="H27" s="55" t="s">
        <v>66</v>
      </c>
      <c r="I27" s="55" t="s">
        <v>6</v>
      </c>
      <c r="J27" s="53"/>
      <c r="K27" s="55"/>
      <c r="L27" s="55"/>
      <c r="M27" s="55" t="s">
        <v>61</v>
      </c>
      <c r="N27" s="55" t="s">
        <v>49</v>
      </c>
      <c r="O27" s="56">
        <v>252</v>
      </c>
      <c r="P27" s="55">
        <v>42</v>
      </c>
      <c r="Q27" s="56">
        <v>10584</v>
      </c>
      <c r="R27" s="57">
        <v>1058.4000000000001</v>
      </c>
    </row>
    <row r="28" spans="1:18" x14ac:dyDescent="0.3">
      <c r="A28" s="28"/>
      <c r="B28" s="40">
        <v>1023</v>
      </c>
      <c r="C28" s="41">
        <v>43101</v>
      </c>
      <c r="D28" s="42">
        <v>1</v>
      </c>
      <c r="E28" s="43" t="s">
        <v>106</v>
      </c>
      <c r="F28" s="43" t="s">
        <v>107</v>
      </c>
      <c r="G28" s="43" t="s">
        <v>108</v>
      </c>
      <c r="H28" s="43" t="s">
        <v>66</v>
      </c>
      <c r="I28" s="43" t="s">
        <v>6</v>
      </c>
      <c r="J28" s="41"/>
      <c r="K28" s="43"/>
      <c r="L28" s="43"/>
      <c r="M28" s="43" t="s">
        <v>62</v>
      </c>
      <c r="N28" s="43" t="s">
        <v>49</v>
      </c>
      <c r="O28" s="44">
        <v>644</v>
      </c>
      <c r="P28" s="43">
        <v>58</v>
      </c>
      <c r="Q28" s="44">
        <v>37352</v>
      </c>
      <c r="R28" s="45">
        <v>3772.55</v>
      </c>
    </row>
    <row r="29" spans="1:18" x14ac:dyDescent="0.3">
      <c r="A29" s="28"/>
      <c r="B29" s="52">
        <v>1024</v>
      </c>
      <c r="C29" s="53">
        <v>43101</v>
      </c>
      <c r="D29" s="54">
        <v>1</v>
      </c>
      <c r="E29" s="55" t="s">
        <v>106</v>
      </c>
      <c r="F29" s="55" t="s">
        <v>107</v>
      </c>
      <c r="G29" s="55" t="s">
        <v>108</v>
      </c>
      <c r="H29" s="55" t="s">
        <v>66</v>
      </c>
      <c r="I29" s="55" t="s">
        <v>6</v>
      </c>
      <c r="J29" s="53"/>
      <c r="K29" s="55"/>
      <c r="L29" s="55"/>
      <c r="M29" s="55" t="s">
        <v>97</v>
      </c>
      <c r="N29" s="55" t="s">
        <v>49</v>
      </c>
      <c r="O29" s="56">
        <v>41.86</v>
      </c>
      <c r="P29" s="55">
        <v>67</v>
      </c>
      <c r="Q29" s="56">
        <v>2804.62</v>
      </c>
      <c r="R29" s="57">
        <v>280.45999999999998</v>
      </c>
    </row>
    <row r="30" spans="1:18" x14ac:dyDescent="0.3">
      <c r="A30" s="28"/>
      <c r="B30" s="40">
        <v>1025</v>
      </c>
      <c r="C30" s="41">
        <v>43128</v>
      </c>
      <c r="D30" s="42">
        <v>28</v>
      </c>
      <c r="E30" s="43" t="s">
        <v>88</v>
      </c>
      <c r="F30" s="43" t="s">
        <v>89</v>
      </c>
      <c r="G30" s="43" t="s">
        <v>90</v>
      </c>
      <c r="H30" s="43" t="s">
        <v>91</v>
      </c>
      <c r="I30" s="43" t="s">
        <v>92</v>
      </c>
      <c r="J30" s="41">
        <v>43130</v>
      </c>
      <c r="K30" s="43" t="s">
        <v>67</v>
      </c>
      <c r="L30" s="43" t="s">
        <v>57</v>
      </c>
      <c r="M30" s="43" t="s">
        <v>80</v>
      </c>
      <c r="N30" s="43" t="s">
        <v>81</v>
      </c>
      <c r="O30" s="44">
        <v>135.1</v>
      </c>
      <c r="P30" s="43">
        <v>100</v>
      </c>
      <c r="Q30" s="44">
        <v>13510</v>
      </c>
      <c r="R30" s="45">
        <v>1310.47</v>
      </c>
    </row>
    <row r="31" spans="1:18" x14ac:dyDescent="0.3">
      <c r="A31" s="28"/>
      <c r="B31" s="52">
        <v>1026</v>
      </c>
      <c r="C31" s="53">
        <v>43128</v>
      </c>
      <c r="D31" s="54">
        <v>28</v>
      </c>
      <c r="E31" s="55" t="s">
        <v>88</v>
      </c>
      <c r="F31" s="55" t="s">
        <v>89</v>
      </c>
      <c r="G31" s="55" t="s">
        <v>90</v>
      </c>
      <c r="H31" s="55" t="s">
        <v>91</v>
      </c>
      <c r="I31" s="55" t="s">
        <v>92</v>
      </c>
      <c r="J31" s="53">
        <v>43130</v>
      </c>
      <c r="K31" s="55" t="s">
        <v>67</v>
      </c>
      <c r="L31" s="55" t="s">
        <v>57</v>
      </c>
      <c r="M31" s="55" t="s">
        <v>109</v>
      </c>
      <c r="N31" s="55" t="s">
        <v>110</v>
      </c>
      <c r="O31" s="56">
        <v>257.60000000000002</v>
      </c>
      <c r="P31" s="55">
        <v>63</v>
      </c>
      <c r="Q31" s="56">
        <v>16228.8</v>
      </c>
      <c r="R31" s="57">
        <v>1606.65</v>
      </c>
    </row>
    <row r="32" spans="1:18" x14ac:dyDescent="0.3">
      <c r="A32" s="28"/>
      <c r="B32" s="40">
        <v>1027</v>
      </c>
      <c r="C32" s="41">
        <v>43109</v>
      </c>
      <c r="D32" s="42">
        <v>9</v>
      </c>
      <c r="E32" s="43" t="s">
        <v>111</v>
      </c>
      <c r="F32" s="43" t="s">
        <v>112</v>
      </c>
      <c r="G32" s="43" t="s">
        <v>72</v>
      </c>
      <c r="H32" s="43" t="s">
        <v>113</v>
      </c>
      <c r="I32" s="43" t="s">
        <v>45</v>
      </c>
      <c r="J32" s="41">
        <v>43111</v>
      </c>
      <c r="K32" s="43" t="s">
        <v>56</v>
      </c>
      <c r="L32" s="43" t="s">
        <v>47</v>
      </c>
      <c r="M32" s="43" t="s">
        <v>114</v>
      </c>
      <c r="N32" s="43" t="s">
        <v>115</v>
      </c>
      <c r="O32" s="44">
        <v>273</v>
      </c>
      <c r="P32" s="43">
        <v>57</v>
      </c>
      <c r="Q32" s="44">
        <v>15561</v>
      </c>
      <c r="R32" s="45">
        <v>1540.54</v>
      </c>
    </row>
    <row r="33" spans="1:18" x14ac:dyDescent="0.3">
      <c r="A33" s="28"/>
      <c r="B33" s="52">
        <v>1028</v>
      </c>
      <c r="C33" s="53">
        <v>43109</v>
      </c>
      <c r="D33" s="54">
        <v>9</v>
      </c>
      <c r="E33" s="55" t="s">
        <v>111</v>
      </c>
      <c r="F33" s="55" t="s">
        <v>112</v>
      </c>
      <c r="G33" s="55" t="s">
        <v>72</v>
      </c>
      <c r="H33" s="55" t="s">
        <v>113</v>
      </c>
      <c r="I33" s="55" t="s">
        <v>45</v>
      </c>
      <c r="J33" s="53">
        <v>43111</v>
      </c>
      <c r="K33" s="55" t="s">
        <v>56</v>
      </c>
      <c r="L33" s="55" t="s">
        <v>47</v>
      </c>
      <c r="M33" s="55" t="s">
        <v>116</v>
      </c>
      <c r="N33" s="55" t="s">
        <v>117</v>
      </c>
      <c r="O33" s="56">
        <v>487.2</v>
      </c>
      <c r="P33" s="55">
        <v>81</v>
      </c>
      <c r="Q33" s="56">
        <v>39463.199999999997</v>
      </c>
      <c r="R33" s="57">
        <v>4143.6400000000003</v>
      </c>
    </row>
    <row r="34" spans="1:18" x14ac:dyDescent="0.3">
      <c r="A34" s="28"/>
      <c r="B34" s="40">
        <v>1029</v>
      </c>
      <c r="C34" s="41">
        <v>43106</v>
      </c>
      <c r="D34" s="42">
        <v>6</v>
      </c>
      <c r="E34" s="43" t="s">
        <v>82</v>
      </c>
      <c r="F34" s="43" t="s">
        <v>83</v>
      </c>
      <c r="G34" s="43" t="s">
        <v>84</v>
      </c>
      <c r="H34" s="43" t="s">
        <v>85</v>
      </c>
      <c r="I34" s="43" t="s">
        <v>6</v>
      </c>
      <c r="J34" s="41">
        <v>43108</v>
      </c>
      <c r="K34" s="43" t="s">
        <v>46</v>
      </c>
      <c r="L34" s="43" t="s">
        <v>57</v>
      </c>
      <c r="M34" s="43" t="s">
        <v>48</v>
      </c>
      <c r="N34" s="43" t="s">
        <v>49</v>
      </c>
      <c r="O34" s="44">
        <v>196</v>
      </c>
      <c r="P34" s="43">
        <v>71</v>
      </c>
      <c r="Q34" s="44">
        <v>13916</v>
      </c>
      <c r="R34" s="45">
        <v>1335.94</v>
      </c>
    </row>
    <row r="35" spans="1:18" x14ac:dyDescent="0.3">
      <c r="A35" s="28"/>
      <c r="B35" s="52">
        <v>1030</v>
      </c>
      <c r="C35" s="53">
        <v>43139</v>
      </c>
      <c r="D35" s="54">
        <v>8</v>
      </c>
      <c r="E35" s="55" t="s">
        <v>63</v>
      </c>
      <c r="F35" s="55" t="s">
        <v>64</v>
      </c>
      <c r="G35" s="55" t="s">
        <v>65</v>
      </c>
      <c r="H35" s="55" t="s">
        <v>66</v>
      </c>
      <c r="I35" s="55" t="s">
        <v>6</v>
      </c>
      <c r="J35" s="53">
        <v>43141</v>
      </c>
      <c r="K35" s="55" t="s">
        <v>46</v>
      </c>
      <c r="L35" s="55" t="s">
        <v>47</v>
      </c>
      <c r="M35" s="55" t="s">
        <v>86</v>
      </c>
      <c r="N35" s="55" t="s">
        <v>87</v>
      </c>
      <c r="O35" s="56">
        <v>560</v>
      </c>
      <c r="P35" s="55">
        <v>32</v>
      </c>
      <c r="Q35" s="56">
        <v>17920</v>
      </c>
      <c r="R35" s="57">
        <v>1809.92</v>
      </c>
    </row>
    <row r="36" spans="1:18" x14ac:dyDescent="0.3">
      <c r="A36" s="28"/>
      <c r="B36" s="40">
        <v>1031</v>
      </c>
      <c r="C36" s="41">
        <v>43134</v>
      </c>
      <c r="D36" s="42">
        <v>3</v>
      </c>
      <c r="E36" s="43" t="s">
        <v>76</v>
      </c>
      <c r="F36" s="43" t="s">
        <v>77</v>
      </c>
      <c r="G36" s="43" t="s">
        <v>78</v>
      </c>
      <c r="H36" s="43" t="s">
        <v>44</v>
      </c>
      <c r="I36" s="43" t="s">
        <v>45</v>
      </c>
      <c r="J36" s="41">
        <v>43136</v>
      </c>
      <c r="K36" s="43" t="s">
        <v>46</v>
      </c>
      <c r="L36" s="43" t="s">
        <v>79</v>
      </c>
      <c r="M36" s="43" t="s">
        <v>118</v>
      </c>
      <c r="N36" s="43" t="s">
        <v>103</v>
      </c>
      <c r="O36" s="44">
        <v>140</v>
      </c>
      <c r="P36" s="43">
        <v>63</v>
      </c>
      <c r="Q36" s="44">
        <v>8820</v>
      </c>
      <c r="R36" s="45">
        <v>917.28</v>
      </c>
    </row>
    <row r="37" spans="1:18" x14ac:dyDescent="0.3">
      <c r="A37" s="28"/>
      <c r="B37" s="52">
        <v>1032</v>
      </c>
      <c r="C37" s="53">
        <v>43134</v>
      </c>
      <c r="D37" s="54">
        <v>3</v>
      </c>
      <c r="E37" s="55" t="s">
        <v>76</v>
      </c>
      <c r="F37" s="55" t="s">
        <v>77</v>
      </c>
      <c r="G37" s="55" t="s">
        <v>78</v>
      </c>
      <c r="H37" s="55" t="s">
        <v>44</v>
      </c>
      <c r="I37" s="55" t="s">
        <v>45</v>
      </c>
      <c r="J37" s="53">
        <v>43136</v>
      </c>
      <c r="K37" s="55" t="s">
        <v>46</v>
      </c>
      <c r="L37" s="55" t="s">
        <v>79</v>
      </c>
      <c r="M37" s="55" t="s">
        <v>86</v>
      </c>
      <c r="N37" s="55" t="s">
        <v>87</v>
      </c>
      <c r="O37" s="56">
        <v>560</v>
      </c>
      <c r="P37" s="55">
        <v>30</v>
      </c>
      <c r="Q37" s="56">
        <v>16800</v>
      </c>
      <c r="R37" s="57">
        <v>1680</v>
      </c>
    </row>
    <row r="38" spans="1:18" x14ac:dyDescent="0.3">
      <c r="A38" s="28"/>
      <c r="B38" s="40">
        <v>1033</v>
      </c>
      <c r="C38" s="41">
        <v>43137</v>
      </c>
      <c r="D38" s="42">
        <v>6</v>
      </c>
      <c r="E38" s="43" t="s">
        <v>82</v>
      </c>
      <c r="F38" s="43" t="s">
        <v>83</v>
      </c>
      <c r="G38" s="43" t="s">
        <v>84</v>
      </c>
      <c r="H38" s="43" t="s">
        <v>85</v>
      </c>
      <c r="I38" s="43" t="s">
        <v>6</v>
      </c>
      <c r="J38" s="41">
        <v>43139</v>
      </c>
      <c r="K38" s="43" t="s">
        <v>46</v>
      </c>
      <c r="L38" s="43" t="s">
        <v>57</v>
      </c>
      <c r="M38" s="43"/>
      <c r="N38" s="43" t="s">
        <v>40</v>
      </c>
      <c r="O38" s="44"/>
      <c r="P38" s="43"/>
      <c r="Q38" s="44"/>
      <c r="R38" s="45">
        <v>602</v>
      </c>
    </row>
    <row r="39" spans="1:18" x14ac:dyDescent="0.3">
      <c r="A39" s="28"/>
      <c r="B39" s="52">
        <v>1034</v>
      </c>
      <c r="C39" s="53">
        <v>43159</v>
      </c>
      <c r="D39" s="54">
        <v>28</v>
      </c>
      <c r="E39" s="55" t="s">
        <v>88</v>
      </c>
      <c r="F39" s="55" t="s">
        <v>89</v>
      </c>
      <c r="G39" s="55" t="s">
        <v>90</v>
      </c>
      <c r="H39" s="55" t="s">
        <v>91</v>
      </c>
      <c r="I39" s="55" t="s">
        <v>92</v>
      </c>
      <c r="J39" s="53">
        <v>43161</v>
      </c>
      <c r="K39" s="55" t="s">
        <v>67</v>
      </c>
      <c r="L39" s="55" t="s">
        <v>47</v>
      </c>
      <c r="M39" s="55"/>
      <c r="N39" s="55" t="s">
        <v>40</v>
      </c>
      <c r="O39" s="56"/>
      <c r="P39" s="55"/>
      <c r="Q39" s="56"/>
      <c r="R39" s="57">
        <v>434</v>
      </c>
    </row>
    <row r="40" spans="1:18" x14ac:dyDescent="0.3">
      <c r="A40" s="28"/>
      <c r="B40" s="40">
        <v>1035</v>
      </c>
      <c r="C40" s="41">
        <v>43139</v>
      </c>
      <c r="D40" s="42">
        <v>8</v>
      </c>
      <c r="E40" s="43" t="s">
        <v>63</v>
      </c>
      <c r="F40" s="43" t="s">
        <v>64</v>
      </c>
      <c r="G40" s="43" t="s">
        <v>65</v>
      </c>
      <c r="H40" s="43" t="s">
        <v>66</v>
      </c>
      <c r="I40" s="43" t="s">
        <v>6</v>
      </c>
      <c r="J40" s="41">
        <v>43141</v>
      </c>
      <c r="K40" s="43" t="s">
        <v>67</v>
      </c>
      <c r="L40" s="43" t="s">
        <v>47</v>
      </c>
      <c r="M40" s="43"/>
      <c r="N40" s="43" t="s">
        <v>40</v>
      </c>
      <c r="O40" s="44"/>
      <c r="P40" s="43"/>
      <c r="Q40" s="44"/>
      <c r="R40" s="45">
        <v>644</v>
      </c>
    </row>
    <row r="41" spans="1:18" x14ac:dyDescent="0.3">
      <c r="A41" s="28"/>
      <c r="B41" s="52">
        <v>1036</v>
      </c>
      <c r="C41" s="53">
        <v>43141</v>
      </c>
      <c r="D41" s="54">
        <v>10</v>
      </c>
      <c r="E41" s="55" t="s">
        <v>93</v>
      </c>
      <c r="F41" s="55" t="s">
        <v>94</v>
      </c>
      <c r="G41" s="55" t="s">
        <v>95</v>
      </c>
      <c r="H41" s="55" t="s">
        <v>96</v>
      </c>
      <c r="I41" s="55" t="s">
        <v>55</v>
      </c>
      <c r="J41" s="53">
        <v>43143</v>
      </c>
      <c r="K41" s="55" t="s">
        <v>46</v>
      </c>
      <c r="L41" s="55" t="s">
        <v>57</v>
      </c>
      <c r="M41" s="55" t="s">
        <v>119</v>
      </c>
      <c r="N41" s="55" t="s">
        <v>51</v>
      </c>
      <c r="O41" s="56">
        <v>140</v>
      </c>
      <c r="P41" s="55">
        <v>47</v>
      </c>
      <c r="Q41" s="56">
        <v>6580</v>
      </c>
      <c r="R41" s="57">
        <v>684.32</v>
      </c>
    </row>
    <row r="42" spans="1:18" x14ac:dyDescent="0.3">
      <c r="A42" s="28"/>
      <c r="B42" s="40">
        <v>1038</v>
      </c>
      <c r="C42" s="41">
        <v>43141</v>
      </c>
      <c r="D42" s="42">
        <v>10</v>
      </c>
      <c r="E42" s="43" t="s">
        <v>93</v>
      </c>
      <c r="F42" s="43" t="s">
        <v>94</v>
      </c>
      <c r="G42" s="43" t="s">
        <v>95</v>
      </c>
      <c r="H42" s="43" t="s">
        <v>96</v>
      </c>
      <c r="I42" s="43" t="s">
        <v>55</v>
      </c>
      <c r="J42" s="41"/>
      <c r="K42" s="43" t="s">
        <v>56</v>
      </c>
      <c r="L42" s="43"/>
      <c r="M42" s="43" t="s">
        <v>50</v>
      </c>
      <c r="N42" s="43" t="s">
        <v>51</v>
      </c>
      <c r="O42" s="44">
        <v>49</v>
      </c>
      <c r="P42" s="43">
        <v>49</v>
      </c>
      <c r="Q42" s="44">
        <v>2401</v>
      </c>
      <c r="R42" s="45">
        <v>230.5</v>
      </c>
    </row>
    <row r="43" spans="1:18" x14ac:dyDescent="0.3">
      <c r="A43" s="28"/>
      <c r="B43" s="52">
        <v>1039</v>
      </c>
      <c r="C43" s="53">
        <v>43142</v>
      </c>
      <c r="D43" s="54">
        <v>11</v>
      </c>
      <c r="E43" s="55" t="s">
        <v>104</v>
      </c>
      <c r="F43" s="55" t="s">
        <v>105</v>
      </c>
      <c r="G43" s="55" t="s">
        <v>105</v>
      </c>
      <c r="H43" s="55" t="s">
        <v>91</v>
      </c>
      <c r="I43" s="55" t="s">
        <v>92</v>
      </c>
      <c r="J43" s="53"/>
      <c r="K43" s="55" t="s">
        <v>67</v>
      </c>
      <c r="L43" s="55"/>
      <c r="M43" s="55" t="s">
        <v>86</v>
      </c>
      <c r="N43" s="55" t="s">
        <v>87</v>
      </c>
      <c r="O43" s="56">
        <v>560</v>
      </c>
      <c r="P43" s="55">
        <v>72</v>
      </c>
      <c r="Q43" s="56">
        <v>40320</v>
      </c>
      <c r="R43" s="57">
        <v>3991.68</v>
      </c>
    </row>
    <row r="44" spans="1:18" x14ac:dyDescent="0.3">
      <c r="A44" s="28"/>
      <c r="B44" s="40">
        <v>1040</v>
      </c>
      <c r="C44" s="41">
        <v>43132</v>
      </c>
      <c r="D44" s="42">
        <v>1</v>
      </c>
      <c r="E44" s="43" t="s">
        <v>106</v>
      </c>
      <c r="F44" s="43" t="s">
        <v>107</v>
      </c>
      <c r="G44" s="43" t="s">
        <v>108</v>
      </c>
      <c r="H44" s="43" t="s">
        <v>66</v>
      </c>
      <c r="I44" s="43" t="s">
        <v>6</v>
      </c>
      <c r="J44" s="41"/>
      <c r="K44" s="43" t="s">
        <v>67</v>
      </c>
      <c r="L44" s="43"/>
      <c r="M44" s="43" t="s">
        <v>109</v>
      </c>
      <c r="N44" s="43" t="s">
        <v>110</v>
      </c>
      <c r="O44" s="44">
        <v>257.60000000000002</v>
      </c>
      <c r="P44" s="43">
        <v>13</v>
      </c>
      <c r="Q44" s="44">
        <v>3348.8</v>
      </c>
      <c r="R44" s="45">
        <v>331.53</v>
      </c>
    </row>
    <row r="45" spans="1:18" x14ac:dyDescent="0.3">
      <c r="A45" s="28"/>
      <c r="B45" s="52">
        <v>1041</v>
      </c>
      <c r="C45" s="53">
        <v>43159</v>
      </c>
      <c r="D45" s="54">
        <v>28</v>
      </c>
      <c r="E45" s="55" t="s">
        <v>88</v>
      </c>
      <c r="F45" s="55" t="s">
        <v>89</v>
      </c>
      <c r="G45" s="55" t="s">
        <v>90</v>
      </c>
      <c r="H45" s="55" t="s">
        <v>91</v>
      </c>
      <c r="I45" s="55" t="s">
        <v>92</v>
      </c>
      <c r="J45" s="53">
        <v>43161</v>
      </c>
      <c r="K45" s="55" t="s">
        <v>67</v>
      </c>
      <c r="L45" s="55" t="s">
        <v>57</v>
      </c>
      <c r="M45" s="55" t="s">
        <v>62</v>
      </c>
      <c r="N45" s="55" t="s">
        <v>49</v>
      </c>
      <c r="O45" s="56">
        <v>644</v>
      </c>
      <c r="P45" s="55">
        <v>32</v>
      </c>
      <c r="Q45" s="56">
        <v>20608</v>
      </c>
      <c r="R45" s="57">
        <v>2081.41</v>
      </c>
    </row>
    <row r="46" spans="1:18" x14ac:dyDescent="0.3">
      <c r="A46" s="28"/>
      <c r="B46" s="40">
        <v>1042</v>
      </c>
      <c r="C46" s="41">
        <v>43140</v>
      </c>
      <c r="D46" s="42">
        <v>9</v>
      </c>
      <c r="E46" s="43" t="s">
        <v>111</v>
      </c>
      <c r="F46" s="43" t="s">
        <v>112</v>
      </c>
      <c r="G46" s="43" t="s">
        <v>72</v>
      </c>
      <c r="H46" s="43" t="s">
        <v>113</v>
      </c>
      <c r="I46" s="43" t="s">
        <v>45</v>
      </c>
      <c r="J46" s="41">
        <v>43142</v>
      </c>
      <c r="K46" s="43" t="s">
        <v>56</v>
      </c>
      <c r="L46" s="43" t="s">
        <v>47</v>
      </c>
      <c r="M46" s="43" t="s">
        <v>80</v>
      </c>
      <c r="N46" s="43" t="s">
        <v>81</v>
      </c>
      <c r="O46" s="44">
        <v>135.1</v>
      </c>
      <c r="P46" s="43">
        <v>27</v>
      </c>
      <c r="Q46" s="44">
        <v>3647.7</v>
      </c>
      <c r="R46" s="45">
        <v>346.53</v>
      </c>
    </row>
    <row r="47" spans="1:18" x14ac:dyDescent="0.3">
      <c r="A47" s="28"/>
      <c r="B47" s="52">
        <v>1043</v>
      </c>
      <c r="C47" s="53">
        <v>43137</v>
      </c>
      <c r="D47" s="54">
        <v>6</v>
      </c>
      <c r="E47" s="55" t="s">
        <v>82</v>
      </c>
      <c r="F47" s="55" t="s">
        <v>83</v>
      </c>
      <c r="G47" s="55" t="s">
        <v>84</v>
      </c>
      <c r="H47" s="55" t="s">
        <v>85</v>
      </c>
      <c r="I47" s="55" t="s">
        <v>6</v>
      </c>
      <c r="J47" s="53">
        <v>43139</v>
      </c>
      <c r="K47" s="55" t="s">
        <v>46</v>
      </c>
      <c r="L47" s="55" t="s">
        <v>57</v>
      </c>
      <c r="M47" s="55" t="s">
        <v>74</v>
      </c>
      <c r="N47" s="55" t="s">
        <v>75</v>
      </c>
      <c r="O47" s="56">
        <v>178.5</v>
      </c>
      <c r="P47" s="55">
        <v>71</v>
      </c>
      <c r="Q47" s="56">
        <v>12673.5</v>
      </c>
      <c r="R47" s="57">
        <v>1280.02</v>
      </c>
    </row>
    <row r="48" spans="1:18" x14ac:dyDescent="0.3">
      <c r="A48" s="28"/>
      <c r="B48" s="40">
        <v>1044</v>
      </c>
      <c r="C48" s="41">
        <v>43139</v>
      </c>
      <c r="D48" s="42">
        <v>8</v>
      </c>
      <c r="E48" s="43" t="s">
        <v>63</v>
      </c>
      <c r="F48" s="43" t="s">
        <v>64</v>
      </c>
      <c r="G48" s="43" t="s">
        <v>65</v>
      </c>
      <c r="H48" s="43" t="s">
        <v>66</v>
      </c>
      <c r="I48" s="43" t="s">
        <v>6</v>
      </c>
      <c r="J48" s="41">
        <v>43141</v>
      </c>
      <c r="K48" s="43" t="s">
        <v>46</v>
      </c>
      <c r="L48" s="43" t="s">
        <v>47</v>
      </c>
      <c r="M48" s="43" t="s">
        <v>74</v>
      </c>
      <c r="N48" s="43" t="s">
        <v>75</v>
      </c>
      <c r="O48" s="44">
        <v>178.5</v>
      </c>
      <c r="P48" s="43">
        <v>13</v>
      </c>
      <c r="Q48" s="44">
        <v>2320.5</v>
      </c>
      <c r="R48" s="45">
        <v>220.45</v>
      </c>
    </row>
    <row r="49" spans="1:18" x14ac:dyDescent="0.3">
      <c r="A49" s="28"/>
      <c r="B49" s="52">
        <v>1045</v>
      </c>
      <c r="C49" s="53">
        <v>43156</v>
      </c>
      <c r="D49" s="54">
        <v>25</v>
      </c>
      <c r="E49" s="55" t="s">
        <v>120</v>
      </c>
      <c r="F49" s="55" t="s">
        <v>94</v>
      </c>
      <c r="G49" s="55" t="s">
        <v>95</v>
      </c>
      <c r="H49" s="55" t="s">
        <v>96</v>
      </c>
      <c r="I49" s="55" t="s">
        <v>55</v>
      </c>
      <c r="J49" s="53">
        <v>43158</v>
      </c>
      <c r="K49" s="55" t="s">
        <v>56</v>
      </c>
      <c r="L49" s="55" t="s">
        <v>79</v>
      </c>
      <c r="M49" s="55" t="s">
        <v>102</v>
      </c>
      <c r="N49" s="55" t="s">
        <v>103</v>
      </c>
      <c r="O49" s="56">
        <v>308</v>
      </c>
      <c r="P49" s="55">
        <v>98</v>
      </c>
      <c r="Q49" s="56">
        <v>30184</v>
      </c>
      <c r="R49" s="57">
        <v>2867.48</v>
      </c>
    </row>
    <row r="50" spans="1:18" x14ac:dyDescent="0.3">
      <c r="A50" s="28"/>
      <c r="B50" s="40">
        <v>1046</v>
      </c>
      <c r="C50" s="41">
        <v>43157</v>
      </c>
      <c r="D50" s="42">
        <v>26</v>
      </c>
      <c r="E50" s="43" t="s">
        <v>121</v>
      </c>
      <c r="F50" s="43" t="s">
        <v>105</v>
      </c>
      <c r="G50" s="43" t="s">
        <v>105</v>
      </c>
      <c r="H50" s="43" t="s">
        <v>91</v>
      </c>
      <c r="I50" s="43" t="s">
        <v>92</v>
      </c>
      <c r="J50" s="41">
        <v>43159</v>
      </c>
      <c r="K50" s="43" t="s">
        <v>67</v>
      </c>
      <c r="L50" s="43" t="s">
        <v>57</v>
      </c>
      <c r="M50" s="43" t="s">
        <v>100</v>
      </c>
      <c r="N50" s="43" t="s">
        <v>101</v>
      </c>
      <c r="O50" s="44">
        <v>350</v>
      </c>
      <c r="P50" s="43">
        <v>21</v>
      </c>
      <c r="Q50" s="44">
        <v>7350</v>
      </c>
      <c r="R50" s="45">
        <v>749.7</v>
      </c>
    </row>
    <row r="51" spans="1:18" x14ac:dyDescent="0.3">
      <c r="A51" s="28"/>
      <c r="B51" s="52">
        <v>1047</v>
      </c>
      <c r="C51" s="53">
        <v>43160</v>
      </c>
      <c r="D51" s="54">
        <v>29</v>
      </c>
      <c r="E51" s="55" t="s">
        <v>70</v>
      </c>
      <c r="F51" s="55" t="s">
        <v>71</v>
      </c>
      <c r="G51" s="55" t="s">
        <v>72</v>
      </c>
      <c r="H51" s="55" t="s">
        <v>73</v>
      </c>
      <c r="I51" s="55" t="s">
        <v>45</v>
      </c>
      <c r="J51" s="53">
        <v>43162</v>
      </c>
      <c r="K51" s="55" t="s">
        <v>46</v>
      </c>
      <c r="L51" s="55" t="s">
        <v>47</v>
      </c>
      <c r="M51" s="55" t="s">
        <v>122</v>
      </c>
      <c r="N51" s="55" t="s">
        <v>123</v>
      </c>
      <c r="O51" s="56">
        <v>546</v>
      </c>
      <c r="P51" s="55">
        <v>26</v>
      </c>
      <c r="Q51" s="56">
        <v>14196</v>
      </c>
      <c r="R51" s="57">
        <v>1490.58</v>
      </c>
    </row>
    <row r="52" spans="1:18" x14ac:dyDescent="0.3">
      <c r="A52" s="28"/>
      <c r="B52" s="40">
        <v>1048</v>
      </c>
      <c r="C52" s="41">
        <v>43137</v>
      </c>
      <c r="D52" s="42">
        <v>6</v>
      </c>
      <c r="E52" s="43" t="s">
        <v>82</v>
      </c>
      <c r="F52" s="43" t="s">
        <v>83</v>
      </c>
      <c r="G52" s="43" t="s">
        <v>84</v>
      </c>
      <c r="H52" s="43" t="s">
        <v>85</v>
      </c>
      <c r="I52" s="43" t="s">
        <v>6</v>
      </c>
      <c r="J52" s="41">
        <v>43139</v>
      </c>
      <c r="K52" s="43" t="s">
        <v>67</v>
      </c>
      <c r="L52" s="43" t="s">
        <v>47</v>
      </c>
      <c r="M52" s="43" t="s">
        <v>58</v>
      </c>
      <c r="N52" s="43" t="s">
        <v>51</v>
      </c>
      <c r="O52" s="44">
        <v>420</v>
      </c>
      <c r="P52" s="43">
        <v>96</v>
      </c>
      <c r="Q52" s="44">
        <v>40320</v>
      </c>
      <c r="R52" s="45">
        <v>4152.96</v>
      </c>
    </row>
    <row r="53" spans="1:18" x14ac:dyDescent="0.3">
      <c r="A53" s="28"/>
      <c r="B53" s="52">
        <v>1049</v>
      </c>
      <c r="C53" s="53">
        <v>43137</v>
      </c>
      <c r="D53" s="54">
        <v>6</v>
      </c>
      <c r="E53" s="55" t="s">
        <v>82</v>
      </c>
      <c r="F53" s="55" t="s">
        <v>83</v>
      </c>
      <c r="G53" s="55" t="s">
        <v>84</v>
      </c>
      <c r="H53" s="55" t="s">
        <v>85</v>
      </c>
      <c r="I53" s="55" t="s">
        <v>6</v>
      </c>
      <c r="J53" s="53">
        <v>43139</v>
      </c>
      <c r="K53" s="55" t="s">
        <v>67</v>
      </c>
      <c r="L53" s="55" t="s">
        <v>47</v>
      </c>
      <c r="M53" s="55" t="s">
        <v>59</v>
      </c>
      <c r="N53" s="55" t="s">
        <v>51</v>
      </c>
      <c r="O53" s="56">
        <v>742</v>
      </c>
      <c r="P53" s="55">
        <v>16</v>
      </c>
      <c r="Q53" s="56">
        <v>11872</v>
      </c>
      <c r="R53" s="57">
        <v>1234.69</v>
      </c>
    </row>
    <row r="54" spans="1:18" x14ac:dyDescent="0.3">
      <c r="A54" s="28"/>
      <c r="B54" s="40">
        <v>1050</v>
      </c>
      <c r="C54" s="41">
        <v>43135</v>
      </c>
      <c r="D54" s="42">
        <v>4</v>
      </c>
      <c r="E54" s="43" t="s">
        <v>52</v>
      </c>
      <c r="F54" s="43" t="s">
        <v>53</v>
      </c>
      <c r="G54" s="43" t="s">
        <v>53</v>
      </c>
      <c r="H54" s="43" t="s">
        <v>54</v>
      </c>
      <c r="I54" s="43" t="s">
        <v>55</v>
      </c>
      <c r="J54" s="41"/>
      <c r="K54" s="43"/>
      <c r="L54" s="43"/>
      <c r="M54" s="43" t="s">
        <v>124</v>
      </c>
      <c r="N54" s="43" t="s">
        <v>115</v>
      </c>
      <c r="O54" s="44">
        <v>532</v>
      </c>
      <c r="P54" s="43">
        <v>96</v>
      </c>
      <c r="Q54" s="44">
        <v>51072</v>
      </c>
      <c r="R54" s="45">
        <v>4851.84</v>
      </c>
    </row>
    <row r="55" spans="1:18" x14ac:dyDescent="0.3">
      <c r="A55" s="28"/>
      <c r="B55" s="52">
        <v>1051</v>
      </c>
      <c r="C55" s="53">
        <v>43134</v>
      </c>
      <c r="D55" s="54">
        <v>3</v>
      </c>
      <c r="E55" s="55" t="s">
        <v>76</v>
      </c>
      <c r="F55" s="55" t="s">
        <v>77</v>
      </c>
      <c r="G55" s="55" t="s">
        <v>78</v>
      </c>
      <c r="H55" s="55" t="s">
        <v>44</v>
      </c>
      <c r="I55" s="55" t="s">
        <v>45</v>
      </c>
      <c r="J55" s="53"/>
      <c r="K55" s="55"/>
      <c r="L55" s="55"/>
      <c r="M55" s="55" t="s">
        <v>97</v>
      </c>
      <c r="N55" s="55" t="s">
        <v>49</v>
      </c>
      <c r="O55" s="56">
        <v>41.86</v>
      </c>
      <c r="P55" s="55">
        <v>75</v>
      </c>
      <c r="Q55" s="56">
        <v>3139.5</v>
      </c>
      <c r="R55" s="57">
        <v>323.37</v>
      </c>
    </row>
    <row r="56" spans="1:18" x14ac:dyDescent="0.3">
      <c r="A56" s="28"/>
      <c r="B56" s="40">
        <v>1052</v>
      </c>
      <c r="C56" s="41">
        <v>43168</v>
      </c>
      <c r="D56" s="42">
        <v>9</v>
      </c>
      <c r="E56" s="43" t="s">
        <v>111</v>
      </c>
      <c r="F56" s="43" t="s">
        <v>112</v>
      </c>
      <c r="G56" s="43" t="s">
        <v>72</v>
      </c>
      <c r="H56" s="43" t="s">
        <v>113</v>
      </c>
      <c r="I56" s="43" t="s">
        <v>45</v>
      </c>
      <c r="J56" s="41">
        <v>43170</v>
      </c>
      <c r="K56" s="43" t="s">
        <v>56</v>
      </c>
      <c r="L56" s="43" t="s">
        <v>47</v>
      </c>
      <c r="M56" s="43" t="s">
        <v>114</v>
      </c>
      <c r="N56" s="43" t="s">
        <v>115</v>
      </c>
      <c r="O56" s="44">
        <v>273</v>
      </c>
      <c r="P56" s="43">
        <v>55</v>
      </c>
      <c r="Q56" s="44">
        <v>15015</v>
      </c>
      <c r="R56" s="45">
        <v>1516.52</v>
      </c>
    </row>
    <row r="57" spans="1:18" x14ac:dyDescent="0.3">
      <c r="A57" s="28"/>
      <c r="B57" s="52">
        <v>1053</v>
      </c>
      <c r="C57" s="53">
        <v>43168</v>
      </c>
      <c r="D57" s="54">
        <v>9</v>
      </c>
      <c r="E57" s="55" t="s">
        <v>111</v>
      </c>
      <c r="F57" s="55" t="s">
        <v>112</v>
      </c>
      <c r="G57" s="55" t="s">
        <v>72</v>
      </c>
      <c r="H57" s="55" t="s">
        <v>113</v>
      </c>
      <c r="I57" s="55" t="s">
        <v>45</v>
      </c>
      <c r="J57" s="53">
        <v>43170</v>
      </c>
      <c r="K57" s="55" t="s">
        <v>56</v>
      </c>
      <c r="L57" s="55" t="s">
        <v>47</v>
      </c>
      <c r="M57" s="55" t="s">
        <v>116</v>
      </c>
      <c r="N57" s="55" t="s">
        <v>117</v>
      </c>
      <c r="O57" s="56">
        <v>487.2</v>
      </c>
      <c r="P57" s="55">
        <v>11</v>
      </c>
      <c r="Q57" s="56">
        <v>5359.2</v>
      </c>
      <c r="R57" s="57">
        <v>514.48</v>
      </c>
    </row>
    <row r="58" spans="1:18" x14ac:dyDescent="0.3">
      <c r="A58" s="28"/>
      <c r="B58" s="40">
        <v>1054</v>
      </c>
      <c r="C58" s="41">
        <v>43165</v>
      </c>
      <c r="D58" s="42">
        <v>6</v>
      </c>
      <c r="E58" s="43" t="s">
        <v>82</v>
      </c>
      <c r="F58" s="43" t="s">
        <v>83</v>
      </c>
      <c r="G58" s="43" t="s">
        <v>84</v>
      </c>
      <c r="H58" s="43" t="s">
        <v>85</v>
      </c>
      <c r="I58" s="43" t="s">
        <v>6</v>
      </c>
      <c r="J58" s="41">
        <v>43167</v>
      </c>
      <c r="K58" s="43" t="s">
        <v>46</v>
      </c>
      <c r="L58" s="43" t="s">
        <v>57</v>
      </c>
      <c r="M58" s="43" t="s">
        <v>48</v>
      </c>
      <c r="N58" s="43" t="s">
        <v>49</v>
      </c>
      <c r="O58" s="44">
        <v>196</v>
      </c>
      <c r="P58" s="43">
        <v>53</v>
      </c>
      <c r="Q58" s="44">
        <v>10388</v>
      </c>
      <c r="R58" s="45">
        <v>1007.64</v>
      </c>
    </row>
    <row r="59" spans="1:18" x14ac:dyDescent="0.3">
      <c r="A59" s="28"/>
      <c r="B59" s="52">
        <v>1055</v>
      </c>
      <c r="C59" s="53">
        <v>43167</v>
      </c>
      <c r="D59" s="54">
        <v>8</v>
      </c>
      <c r="E59" s="55" t="s">
        <v>63</v>
      </c>
      <c r="F59" s="55" t="s">
        <v>64</v>
      </c>
      <c r="G59" s="55" t="s">
        <v>65</v>
      </c>
      <c r="H59" s="55" t="s">
        <v>66</v>
      </c>
      <c r="I59" s="55" t="s">
        <v>6</v>
      </c>
      <c r="J59" s="53">
        <v>43169</v>
      </c>
      <c r="K59" s="55" t="s">
        <v>46</v>
      </c>
      <c r="L59" s="55" t="s">
        <v>47</v>
      </c>
      <c r="M59" s="55" t="s">
        <v>86</v>
      </c>
      <c r="N59" s="55" t="s">
        <v>87</v>
      </c>
      <c r="O59" s="56">
        <v>560</v>
      </c>
      <c r="P59" s="55">
        <v>85</v>
      </c>
      <c r="Q59" s="56">
        <v>47600</v>
      </c>
      <c r="R59" s="57">
        <v>4998</v>
      </c>
    </row>
    <row r="60" spans="1:18" x14ac:dyDescent="0.3">
      <c r="A60" s="28"/>
      <c r="B60" s="40">
        <v>1056</v>
      </c>
      <c r="C60" s="41">
        <v>43167</v>
      </c>
      <c r="D60" s="42">
        <v>8</v>
      </c>
      <c r="E60" s="43" t="s">
        <v>63</v>
      </c>
      <c r="F60" s="43" t="s">
        <v>64</v>
      </c>
      <c r="G60" s="43" t="s">
        <v>65</v>
      </c>
      <c r="H60" s="43" t="s">
        <v>66</v>
      </c>
      <c r="I60" s="43" t="s">
        <v>6</v>
      </c>
      <c r="J60" s="41">
        <v>43169</v>
      </c>
      <c r="K60" s="43" t="s">
        <v>46</v>
      </c>
      <c r="L60" s="43" t="s">
        <v>47</v>
      </c>
      <c r="M60" s="43" t="s">
        <v>68</v>
      </c>
      <c r="N60" s="43" t="s">
        <v>69</v>
      </c>
      <c r="O60" s="44">
        <v>128.80000000000001</v>
      </c>
      <c r="P60" s="43">
        <v>97</v>
      </c>
      <c r="Q60" s="44">
        <v>12493.6</v>
      </c>
      <c r="R60" s="45">
        <v>1274.3499999999999</v>
      </c>
    </row>
    <row r="61" spans="1:18" x14ac:dyDescent="0.3">
      <c r="A61" s="28"/>
      <c r="B61" s="52">
        <v>1057</v>
      </c>
      <c r="C61" s="53">
        <v>43184</v>
      </c>
      <c r="D61" s="54">
        <v>25</v>
      </c>
      <c r="E61" s="55" t="s">
        <v>120</v>
      </c>
      <c r="F61" s="55" t="s">
        <v>94</v>
      </c>
      <c r="G61" s="55" t="s">
        <v>95</v>
      </c>
      <c r="H61" s="55" t="s">
        <v>96</v>
      </c>
      <c r="I61" s="55" t="s">
        <v>55</v>
      </c>
      <c r="J61" s="53">
        <v>43186</v>
      </c>
      <c r="K61" s="55" t="s">
        <v>56</v>
      </c>
      <c r="L61" s="55" t="s">
        <v>79</v>
      </c>
      <c r="M61" s="55" t="s">
        <v>125</v>
      </c>
      <c r="N61" s="55" t="s">
        <v>69</v>
      </c>
      <c r="O61" s="56">
        <v>140</v>
      </c>
      <c r="P61" s="55">
        <v>46</v>
      </c>
      <c r="Q61" s="56">
        <v>6440</v>
      </c>
      <c r="R61" s="57">
        <v>650.44000000000005</v>
      </c>
    </row>
    <row r="62" spans="1:18" x14ac:dyDescent="0.3">
      <c r="A62" s="28"/>
      <c r="B62" s="40">
        <v>1058</v>
      </c>
      <c r="C62" s="41">
        <v>43185</v>
      </c>
      <c r="D62" s="42">
        <v>26</v>
      </c>
      <c r="E62" s="43" t="s">
        <v>121</v>
      </c>
      <c r="F62" s="43" t="s">
        <v>105</v>
      </c>
      <c r="G62" s="43" t="s">
        <v>105</v>
      </c>
      <c r="H62" s="43" t="s">
        <v>91</v>
      </c>
      <c r="I62" s="43" t="s">
        <v>92</v>
      </c>
      <c r="J62" s="41">
        <v>43187</v>
      </c>
      <c r="K62" s="43" t="s">
        <v>67</v>
      </c>
      <c r="L62" s="43" t="s">
        <v>57</v>
      </c>
      <c r="M62" s="43" t="s">
        <v>126</v>
      </c>
      <c r="N62" s="43" t="s">
        <v>127</v>
      </c>
      <c r="O62" s="44">
        <v>298.89999999999998</v>
      </c>
      <c r="P62" s="43">
        <v>97</v>
      </c>
      <c r="Q62" s="44">
        <v>28993.3</v>
      </c>
      <c r="R62" s="45">
        <v>2754.36</v>
      </c>
    </row>
    <row r="63" spans="1:18" x14ac:dyDescent="0.3">
      <c r="A63" s="28"/>
      <c r="B63" s="52">
        <v>1059</v>
      </c>
      <c r="C63" s="53">
        <v>43185</v>
      </c>
      <c r="D63" s="54">
        <v>26</v>
      </c>
      <c r="E63" s="55" t="s">
        <v>121</v>
      </c>
      <c r="F63" s="55" t="s">
        <v>105</v>
      </c>
      <c r="G63" s="55" t="s">
        <v>105</v>
      </c>
      <c r="H63" s="55" t="s">
        <v>91</v>
      </c>
      <c r="I63" s="55" t="s">
        <v>92</v>
      </c>
      <c r="J63" s="53">
        <v>43187</v>
      </c>
      <c r="K63" s="55" t="s">
        <v>67</v>
      </c>
      <c r="L63" s="55" t="s">
        <v>57</v>
      </c>
      <c r="M63" s="55" t="s">
        <v>80</v>
      </c>
      <c r="N63" s="55" t="s">
        <v>81</v>
      </c>
      <c r="O63" s="56">
        <v>135.1</v>
      </c>
      <c r="P63" s="55">
        <v>97</v>
      </c>
      <c r="Q63" s="56">
        <v>13104.7</v>
      </c>
      <c r="R63" s="57">
        <v>1336.68</v>
      </c>
    </row>
    <row r="64" spans="1:18" x14ac:dyDescent="0.3">
      <c r="A64" s="28"/>
      <c r="B64" s="40">
        <v>1060</v>
      </c>
      <c r="C64" s="41">
        <v>43185</v>
      </c>
      <c r="D64" s="42">
        <v>26</v>
      </c>
      <c r="E64" s="43" t="s">
        <v>121</v>
      </c>
      <c r="F64" s="43" t="s">
        <v>105</v>
      </c>
      <c r="G64" s="43" t="s">
        <v>105</v>
      </c>
      <c r="H64" s="43" t="s">
        <v>91</v>
      </c>
      <c r="I64" s="43" t="s">
        <v>92</v>
      </c>
      <c r="J64" s="41">
        <v>43187</v>
      </c>
      <c r="K64" s="43" t="s">
        <v>67</v>
      </c>
      <c r="L64" s="43" t="s">
        <v>57</v>
      </c>
      <c r="M64" s="43" t="s">
        <v>109</v>
      </c>
      <c r="N64" s="43" t="s">
        <v>110</v>
      </c>
      <c r="O64" s="44">
        <v>257.60000000000002</v>
      </c>
      <c r="P64" s="43">
        <v>65</v>
      </c>
      <c r="Q64" s="44">
        <v>16744</v>
      </c>
      <c r="R64" s="45">
        <v>1724.63</v>
      </c>
    </row>
    <row r="65" spans="1:18" x14ac:dyDescent="0.3">
      <c r="A65" s="28"/>
      <c r="B65" s="52">
        <v>1061</v>
      </c>
      <c r="C65" s="53">
        <v>43188</v>
      </c>
      <c r="D65" s="54">
        <v>29</v>
      </c>
      <c r="E65" s="55" t="s">
        <v>70</v>
      </c>
      <c r="F65" s="55" t="s">
        <v>71</v>
      </c>
      <c r="G65" s="55" t="s">
        <v>72</v>
      </c>
      <c r="H65" s="55" t="s">
        <v>73</v>
      </c>
      <c r="I65" s="55" t="s">
        <v>45</v>
      </c>
      <c r="J65" s="53">
        <v>43190</v>
      </c>
      <c r="K65" s="55" t="s">
        <v>46</v>
      </c>
      <c r="L65" s="55" t="s">
        <v>47</v>
      </c>
      <c r="M65" s="55" t="s">
        <v>48</v>
      </c>
      <c r="N65" s="55" t="s">
        <v>49</v>
      </c>
      <c r="O65" s="56">
        <v>196</v>
      </c>
      <c r="P65" s="55">
        <v>72</v>
      </c>
      <c r="Q65" s="56">
        <v>14112</v>
      </c>
      <c r="R65" s="57">
        <v>1411.2</v>
      </c>
    </row>
    <row r="66" spans="1:18" x14ac:dyDescent="0.3">
      <c r="A66" s="28"/>
      <c r="B66" s="40">
        <v>1062</v>
      </c>
      <c r="C66" s="41">
        <v>43165</v>
      </c>
      <c r="D66" s="42">
        <v>6</v>
      </c>
      <c r="E66" s="43" t="s">
        <v>82</v>
      </c>
      <c r="F66" s="43" t="s">
        <v>83</v>
      </c>
      <c r="G66" s="43" t="s">
        <v>84</v>
      </c>
      <c r="H66" s="43" t="s">
        <v>85</v>
      </c>
      <c r="I66" s="43" t="s">
        <v>6</v>
      </c>
      <c r="J66" s="41">
        <v>43167</v>
      </c>
      <c r="K66" s="43" t="s">
        <v>67</v>
      </c>
      <c r="L66" s="43" t="s">
        <v>47</v>
      </c>
      <c r="M66" s="43" t="s">
        <v>74</v>
      </c>
      <c r="N66" s="43" t="s">
        <v>75</v>
      </c>
      <c r="O66" s="44">
        <v>178.5</v>
      </c>
      <c r="P66" s="43">
        <v>16</v>
      </c>
      <c r="Q66" s="44">
        <v>2856</v>
      </c>
      <c r="R66" s="45">
        <v>282.74</v>
      </c>
    </row>
    <row r="67" spans="1:18" x14ac:dyDescent="0.3">
      <c r="A67" s="28"/>
      <c r="B67" s="52">
        <v>1064</v>
      </c>
      <c r="C67" s="53">
        <v>43163</v>
      </c>
      <c r="D67" s="54">
        <v>4</v>
      </c>
      <c r="E67" s="55" t="s">
        <v>52</v>
      </c>
      <c r="F67" s="55" t="s">
        <v>53</v>
      </c>
      <c r="G67" s="55" t="s">
        <v>53</v>
      </c>
      <c r="H67" s="55" t="s">
        <v>54</v>
      </c>
      <c r="I67" s="55" t="s">
        <v>55</v>
      </c>
      <c r="J67" s="53">
        <v>43165</v>
      </c>
      <c r="K67" s="55" t="s">
        <v>56</v>
      </c>
      <c r="L67" s="55" t="s">
        <v>57</v>
      </c>
      <c r="M67" s="55" t="s">
        <v>128</v>
      </c>
      <c r="N67" s="55" t="s">
        <v>101</v>
      </c>
      <c r="O67" s="56">
        <v>1134</v>
      </c>
      <c r="P67" s="55">
        <v>77</v>
      </c>
      <c r="Q67" s="56">
        <v>87318</v>
      </c>
      <c r="R67" s="57">
        <v>8993.75</v>
      </c>
    </row>
    <row r="68" spans="1:18" x14ac:dyDescent="0.3">
      <c r="A68" s="28"/>
      <c r="B68" s="40">
        <v>1065</v>
      </c>
      <c r="C68" s="41">
        <v>43163</v>
      </c>
      <c r="D68" s="42">
        <v>4</v>
      </c>
      <c r="E68" s="43" t="s">
        <v>52</v>
      </c>
      <c r="F68" s="43" t="s">
        <v>53</v>
      </c>
      <c r="G68" s="43" t="s">
        <v>53</v>
      </c>
      <c r="H68" s="43" t="s">
        <v>54</v>
      </c>
      <c r="I68" s="43" t="s">
        <v>55</v>
      </c>
      <c r="J68" s="41">
        <v>43165</v>
      </c>
      <c r="K68" s="43" t="s">
        <v>56</v>
      </c>
      <c r="L68" s="43" t="s">
        <v>57</v>
      </c>
      <c r="M68" s="43" t="s">
        <v>129</v>
      </c>
      <c r="N68" s="43" t="s">
        <v>130</v>
      </c>
      <c r="O68" s="44">
        <v>98</v>
      </c>
      <c r="P68" s="43">
        <v>37</v>
      </c>
      <c r="Q68" s="44">
        <v>3626</v>
      </c>
      <c r="R68" s="45">
        <v>344.47</v>
      </c>
    </row>
    <row r="69" spans="1:18" x14ac:dyDescent="0.3">
      <c r="A69" s="28"/>
      <c r="B69" s="52">
        <v>1067</v>
      </c>
      <c r="C69" s="53">
        <v>43167</v>
      </c>
      <c r="D69" s="54">
        <v>8</v>
      </c>
      <c r="E69" s="55" t="s">
        <v>63</v>
      </c>
      <c r="F69" s="55" t="s">
        <v>64</v>
      </c>
      <c r="G69" s="55" t="s">
        <v>65</v>
      </c>
      <c r="H69" s="55" t="s">
        <v>66</v>
      </c>
      <c r="I69" s="55" t="s">
        <v>6</v>
      </c>
      <c r="J69" s="53">
        <v>43169</v>
      </c>
      <c r="K69" s="55" t="s">
        <v>67</v>
      </c>
      <c r="L69" s="55" t="s">
        <v>57</v>
      </c>
      <c r="M69" s="55" t="s">
        <v>116</v>
      </c>
      <c r="N69" s="55" t="s">
        <v>117</v>
      </c>
      <c r="O69" s="56">
        <v>487.2</v>
      </c>
      <c r="P69" s="55">
        <v>63</v>
      </c>
      <c r="Q69" s="56">
        <v>30693.599999999999</v>
      </c>
      <c r="R69" s="57">
        <v>3038.67</v>
      </c>
    </row>
    <row r="70" spans="1:18" x14ac:dyDescent="0.3">
      <c r="A70" s="28"/>
      <c r="B70" s="40">
        <v>1070</v>
      </c>
      <c r="C70" s="41">
        <v>43162</v>
      </c>
      <c r="D70" s="42">
        <v>3</v>
      </c>
      <c r="E70" s="43" t="s">
        <v>76</v>
      </c>
      <c r="F70" s="43" t="s">
        <v>77</v>
      </c>
      <c r="G70" s="43" t="s">
        <v>78</v>
      </c>
      <c r="H70" s="43" t="s">
        <v>44</v>
      </c>
      <c r="I70" s="43" t="s">
        <v>45</v>
      </c>
      <c r="J70" s="41">
        <v>43164</v>
      </c>
      <c r="K70" s="43" t="s">
        <v>46</v>
      </c>
      <c r="L70" s="43" t="s">
        <v>79</v>
      </c>
      <c r="M70" s="43" t="s">
        <v>118</v>
      </c>
      <c r="N70" s="43" t="s">
        <v>103</v>
      </c>
      <c r="O70" s="44">
        <v>140</v>
      </c>
      <c r="P70" s="43">
        <v>48</v>
      </c>
      <c r="Q70" s="44">
        <v>6720</v>
      </c>
      <c r="R70" s="45">
        <v>672</v>
      </c>
    </row>
    <row r="71" spans="1:18" x14ac:dyDescent="0.3">
      <c r="A71" s="28"/>
      <c r="B71" s="52">
        <v>1071</v>
      </c>
      <c r="C71" s="53">
        <v>43162</v>
      </c>
      <c r="D71" s="54">
        <v>3</v>
      </c>
      <c r="E71" s="55" t="s">
        <v>76</v>
      </c>
      <c r="F71" s="55" t="s">
        <v>77</v>
      </c>
      <c r="G71" s="55" t="s">
        <v>78</v>
      </c>
      <c r="H71" s="55" t="s">
        <v>44</v>
      </c>
      <c r="I71" s="55" t="s">
        <v>45</v>
      </c>
      <c r="J71" s="53">
        <v>43164</v>
      </c>
      <c r="K71" s="55" t="s">
        <v>46</v>
      </c>
      <c r="L71" s="55" t="s">
        <v>79</v>
      </c>
      <c r="M71" s="55" t="s">
        <v>86</v>
      </c>
      <c r="N71" s="55" t="s">
        <v>87</v>
      </c>
      <c r="O71" s="56">
        <v>560</v>
      </c>
      <c r="P71" s="55">
        <v>71</v>
      </c>
      <c r="Q71" s="56">
        <v>39760</v>
      </c>
      <c r="R71" s="57">
        <v>4135.04</v>
      </c>
    </row>
    <row r="72" spans="1:18" x14ac:dyDescent="0.3">
      <c r="A72" s="28"/>
      <c r="B72" s="40">
        <v>1075</v>
      </c>
      <c r="C72" s="41">
        <v>43169</v>
      </c>
      <c r="D72" s="42">
        <v>10</v>
      </c>
      <c r="E72" s="43" t="s">
        <v>93</v>
      </c>
      <c r="F72" s="43" t="s">
        <v>94</v>
      </c>
      <c r="G72" s="43" t="s">
        <v>95</v>
      </c>
      <c r="H72" s="43" t="s">
        <v>96</v>
      </c>
      <c r="I72" s="43" t="s">
        <v>55</v>
      </c>
      <c r="J72" s="41">
        <v>43171</v>
      </c>
      <c r="K72" s="43" t="s">
        <v>46</v>
      </c>
      <c r="L72" s="43" t="s">
        <v>57</v>
      </c>
      <c r="M72" s="43" t="s">
        <v>119</v>
      </c>
      <c r="N72" s="43" t="s">
        <v>51</v>
      </c>
      <c r="O72" s="44">
        <v>140</v>
      </c>
      <c r="P72" s="43">
        <v>55</v>
      </c>
      <c r="Q72" s="44">
        <v>7700</v>
      </c>
      <c r="R72" s="45">
        <v>770</v>
      </c>
    </row>
    <row r="73" spans="1:18" x14ac:dyDescent="0.3">
      <c r="A73" s="28"/>
      <c r="B73" s="52">
        <v>1077</v>
      </c>
      <c r="C73" s="53">
        <v>43169</v>
      </c>
      <c r="D73" s="54">
        <v>10</v>
      </c>
      <c r="E73" s="55" t="s">
        <v>93</v>
      </c>
      <c r="F73" s="55" t="s">
        <v>94</v>
      </c>
      <c r="G73" s="55" t="s">
        <v>95</v>
      </c>
      <c r="H73" s="55" t="s">
        <v>96</v>
      </c>
      <c r="I73" s="55" t="s">
        <v>55</v>
      </c>
      <c r="J73" s="53"/>
      <c r="K73" s="55" t="s">
        <v>56</v>
      </c>
      <c r="L73" s="55"/>
      <c r="M73" s="55" t="s">
        <v>50</v>
      </c>
      <c r="N73" s="55" t="s">
        <v>51</v>
      </c>
      <c r="O73" s="56">
        <v>49</v>
      </c>
      <c r="P73" s="55">
        <v>21</v>
      </c>
      <c r="Q73" s="56">
        <v>1029</v>
      </c>
      <c r="R73" s="57">
        <v>102.9</v>
      </c>
    </row>
    <row r="74" spans="1:18" x14ac:dyDescent="0.3">
      <c r="A74" s="28"/>
      <c r="B74" s="40">
        <v>1078</v>
      </c>
      <c r="C74" s="41">
        <v>43170</v>
      </c>
      <c r="D74" s="42">
        <v>11</v>
      </c>
      <c r="E74" s="43" t="s">
        <v>104</v>
      </c>
      <c r="F74" s="43" t="s">
        <v>105</v>
      </c>
      <c r="G74" s="43" t="s">
        <v>105</v>
      </c>
      <c r="H74" s="43" t="s">
        <v>91</v>
      </c>
      <c r="I74" s="43" t="s">
        <v>92</v>
      </c>
      <c r="J74" s="41"/>
      <c r="K74" s="43" t="s">
        <v>67</v>
      </c>
      <c r="L74" s="43"/>
      <c r="M74" s="43" t="s">
        <v>86</v>
      </c>
      <c r="N74" s="43" t="s">
        <v>87</v>
      </c>
      <c r="O74" s="44">
        <v>560</v>
      </c>
      <c r="P74" s="43">
        <v>67</v>
      </c>
      <c r="Q74" s="44">
        <v>37520</v>
      </c>
      <c r="R74" s="45">
        <v>3789.52</v>
      </c>
    </row>
    <row r="75" spans="1:18" x14ac:dyDescent="0.3">
      <c r="A75" s="28"/>
      <c r="B75" s="52">
        <v>1079</v>
      </c>
      <c r="C75" s="53">
        <v>43160</v>
      </c>
      <c r="D75" s="54">
        <v>1</v>
      </c>
      <c r="E75" s="55" t="s">
        <v>106</v>
      </c>
      <c r="F75" s="55" t="s">
        <v>107</v>
      </c>
      <c r="G75" s="55" t="s">
        <v>108</v>
      </c>
      <c r="H75" s="55" t="s">
        <v>66</v>
      </c>
      <c r="I75" s="55" t="s">
        <v>6</v>
      </c>
      <c r="J75" s="53"/>
      <c r="K75" s="55" t="s">
        <v>67</v>
      </c>
      <c r="L75" s="55"/>
      <c r="M75" s="55" t="s">
        <v>109</v>
      </c>
      <c r="N75" s="55" t="s">
        <v>110</v>
      </c>
      <c r="O75" s="56">
        <v>257.60000000000002</v>
      </c>
      <c r="P75" s="55">
        <v>75</v>
      </c>
      <c r="Q75" s="56">
        <v>19320</v>
      </c>
      <c r="R75" s="57">
        <v>1932</v>
      </c>
    </row>
    <row r="76" spans="1:18" x14ac:dyDescent="0.3">
      <c r="A76" s="28"/>
      <c r="B76" s="40">
        <v>1080</v>
      </c>
      <c r="C76" s="41">
        <v>43187</v>
      </c>
      <c r="D76" s="42">
        <v>28</v>
      </c>
      <c r="E76" s="43" t="s">
        <v>88</v>
      </c>
      <c r="F76" s="43" t="s">
        <v>89</v>
      </c>
      <c r="G76" s="43" t="s">
        <v>90</v>
      </c>
      <c r="H76" s="43" t="s">
        <v>91</v>
      </c>
      <c r="I76" s="43" t="s">
        <v>92</v>
      </c>
      <c r="J76" s="41">
        <v>43189</v>
      </c>
      <c r="K76" s="43" t="s">
        <v>67</v>
      </c>
      <c r="L76" s="43" t="s">
        <v>57</v>
      </c>
      <c r="M76" s="43" t="s">
        <v>62</v>
      </c>
      <c r="N76" s="43" t="s">
        <v>49</v>
      </c>
      <c r="O76" s="44">
        <v>644</v>
      </c>
      <c r="P76" s="43">
        <v>17</v>
      </c>
      <c r="Q76" s="44">
        <v>10948</v>
      </c>
      <c r="R76" s="45">
        <v>1127.6400000000001</v>
      </c>
    </row>
    <row r="77" spans="1:18" x14ac:dyDescent="0.3">
      <c r="A77" s="28"/>
      <c r="B77" s="52">
        <v>1081</v>
      </c>
      <c r="C77" s="53">
        <v>43194</v>
      </c>
      <c r="D77" s="54">
        <v>4</v>
      </c>
      <c r="E77" s="55" t="s">
        <v>52</v>
      </c>
      <c r="F77" s="55" t="s">
        <v>53</v>
      </c>
      <c r="G77" s="55" t="s">
        <v>53</v>
      </c>
      <c r="H77" s="55" t="s">
        <v>54</v>
      </c>
      <c r="I77" s="55" t="s">
        <v>55</v>
      </c>
      <c r="J77" s="53">
        <v>43196</v>
      </c>
      <c r="K77" s="55" t="s">
        <v>56</v>
      </c>
      <c r="L77" s="55" t="s">
        <v>57</v>
      </c>
      <c r="M77" s="55" t="s">
        <v>50</v>
      </c>
      <c r="N77" s="55" t="s">
        <v>51</v>
      </c>
      <c r="O77" s="56">
        <v>49</v>
      </c>
      <c r="P77" s="55">
        <v>48</v>
      </c>
      <c r="Q77" s="56">
        <v>2352</v>
      </c>
      <c r="R77" s="57">
        <v>228.14</v>
      </c>
    </row>
    <row r="78" spans="1:18" x14ac:dyDescent="0.3">
      <c r="A78" s="28"/>
      <c r="B78" s="40">
        <v>1082</v>
      </c>
      <c r="C78" s="41">
        <v>43202</v>
      </c>
      <c r="D78" s="42">
        <v>12</v>
      </c>
      <c r="E78" s="43" t="s">
        <v>60</v>
      </c>
      <c r="F78" s="43" t="s">
        <v>42</v>
      </c>
      <c r="G78" s="43" t="s">
        <v>43</v>
      </c>
      <c r="H78" s="43" t="s">
        <v>44</v>
      </c>
      <c r="I78" s="43" t="s">
        <v>45</v>
      </c>
      <c r="J78" s="41">
        <v>43204</v>
      </c>
      <c r="K78" s="43" t="s">
        <v>46</v>
      </c>
      <c r="L78" s="43" t="s">
        <v>57</v>
      </c>
      <c r="M78" s="43" t="s">
        <v>61</v>
      </c>
      <c r="N78" s="43" t="s">
        <v>49</v>
      </c>
      <c r="O78" s="44">
        <v>252</v>
      </c>
      <c r="P78" s="43">
        <v>74</v>
      </c>
      <c r="Q78" s="44">
        <v>18648</v>
      </c>
      <c r="R78" s="45">
        <v>1920.74</v>
      </c>
    </row>
    <row r="79" spans="1:18" x14ac:dyDescent="0.3">
      <c r="A79" s="28"/>
      <c r="B79" s="52">
        <v>1083</v>
      </c>
      <c r="C79" s="53">
        <v>43202</v>
      </c>
      <c r="D79" s="54">
        <v>12</v>
      </c>
      <c r="E79" s="55" t="s">
        <v>60</v>
      </c>
      <c r="F79" s="55" t="s">
        <v>42</v>
      </c>
      <c r="G79" s="55" t="s">
        <v>43</v>
      </c>
      <c r="H79" s="55" t="s">
        <v>44</v>
      </c>
      <c r="I79" s="55" t="s">
        <v>45</v>
      </c>
      <c r="J79" s="53">
        <v>43204</v>
      </c>
      <c r="K79" s="55" t="s">
        <v>46</v>
      </c>
      <c r="L79" s="55" t="s">
        <v>57</v>
      </c>
      <c r="M79" s="55" t="s">
        <v>62</v>
      </c>
      <c r="N79" s="55" t="s">
        <v>49</v>
      </c>
      <c r="O79" s="56">
        <v>644</v>
      </c>
      <c r="P79" s="55">
        <v>96</v>
      </c>
      <c r="Q79" s="56">
        <v>61824</v>
      </c>
      <c r="R79" s="57">
        <v>5996.93</v>
      </c>
    </row>
    <row r="80" spans="1:18" x14ac:dyDescent="0.3">
      <c r="A80" s="28"/>
      <c r="B80" s="40">
        <v>1084</v>
      </c>
      <c r="C80" s="41">
        <v>43198</v>
      </c>
      <c r="D80" s="42">
        <v>8</v>
      </c>
      <c r="E80" s="43" t="s">
        <v>63</v>
      </c>
      <c r="F80" s="43" t="s">
        <v>64</v>
      </c>
      <c r="G80" s="43" t="s">
        <v>65</v>
      </c>
      <c r="H80" s="43" t="s">
        <v>66</v>
      </c>
      <c r="I80" s="43" t="s">
        <v>6</v>
      </c>
      <c r="J80" s="41">
        <v>43200</v>
      </c>
      <c r="K80" s="43" t="s">
        <v>67</v>
      </c>
      <c r="L80" s="43" t="s">
        <v>57</v>
      </c>
      <c r="M80" s="43" t="s">
        <v>68</v>
      </c>
      <c r="N80" s="43" t="s">
        <v>69</v>
      </c>
      <c r="O80" s="44">
        <v>128.80000000000001</v>
      </c>
      <c r="P80" s="43">
        <v>12</v>
      </c>
      <c r="Q80" s="44">
        <v>1545.6</v>
      </c>
      <c r="R80" s="45">
        <v>159.19999999999999</v>
      </c>
    </row>
    <row r="81" spans="1:18" x14ac:dyDescent="0.3">
      <c r="A81" s="28"/>
      <c r="B81" s="52">
        <v>1085</v>
      </c>
      <c r="C81" s="53">
        <v>43194</v>
      </c>
      <c r="D81" s="54">
        <v>4</v>
      </c>
      <c r="E81" s="55" t="s">
        <v>52</v>
      </c>
      <c r="F81" s="55" t="s">
        <v>53</v>
      </c>
      <c r="G81" s="55" t="s">
        <v>53</v>
      </c>
      <c r="H81" s="55" t="s">
        <v>54</v>
      </c>
      <c r="I81" s="55" t="s">
        <v>55</v>
      </c>
      <c r="J81" s="53">
        <v>43196</v>
      </c>
      <c r="K81" s="55" t="s">
        <v>67</v>
      </c>
      <c r="L81" s="55" t="s">
        <v>47</v>
      </c>
      <c r="M81" s="55" t="s">
        <v>68</v>
      </c>
      <c r="N81" s="55" t="s">
        <v>69</v>
      </c>
      <c r="O81" s="56">
        <v>128.80000000000001</v>
      </c>
      <c r="P81" s="55">
        <v>62</v>
      </c>
      <c r="Q81" s="56">
        <v>7985.6</v>
      </c>
      <c r="R81" s="57">
        <v>822.52</v>
      </c>
    </row>
    <row r="82" spans="1:18" x14ac:dyDescent="0.3">
      <c r="A82" s="28"/>
      <c r="B82" s="40">
        <v>1086</v>
      </c>
      <c r="C82" s="41">
        <v>43219</v>
      </c>
      <c r="D82" s="42">
        <v>29</v>
      </c>
      <c r="E82" s="43" t="s">
        <v>70</v>
      </c>
      <c r="F82" s="43" t="s">
        <v>71</v>
      </c>
      <c r="G82" s="43" t="s">
        <v>72</v>
      </c>
      <c r="H82" s="43" t="s">
        <v>73</v>
      </c>
      <c r="I82" s="43" t="s">
        <v>45</v>
      </c>
      <c r="J82" s="41">
        <v>43221</v>
      </c>
      <c r="K82" s="43" t="s">
        <v>46</v>
      </c>
      <c r="L82" s="43" t="s">
        <v>47</v>
      </c>
      <c r="M82" s="43" t="s">
        <v>74</v>
      </c>
      <c r="N82" s="43" t="s">
        <v>75</v>
      </c>
      <c r="O82" s="44">
        <v>178.5</v>
      </c>
      <c r="P82" s="43">
        <v>35</v>
      </c>
      <c r="Q82" s="44">
        <v>6247.5</v>
      </c>
      <c r="R82" s="45">
        <v>643.49</v>
      </c>
    </row>
    <row r="83" spans="1:18" x14ac:dyDescent="0.3">
      <c r="A83" s="28"/>
      <c r="B83" s="52">
        <v>1087</v>
      </c>
      <c r="C83" s="53">
        <v>43193</v>
      </c>
      <c r="D83" s="54">
        <v>3</v>
      </c>
      <c r="E83" s="55" t="s">
        <v>76</v>
      </c>
      <c r="F83" s="55" t="s">
        <v>77</v>
      </c>
      <c r="G83" s="55" t="s">
        <v>78</v>
      </c>
      <c r="H83" s="55" t="s">
        <v>44</v>
      </c>
      <c r="I83" s="55" t="s">
        <v>45</v>
      </c>
      <c r="J83" s="53">
        <v>43195</v>
      </c>
      <c r="K83" s="55" t="s">
        <v>46</v>
      </c>
      <c r="L83" s="55" t="s">
        <v>79</v>
      </c>
      <c r="M83" s="55" t="s">
        <v>80</v>
      </c>
      <c r="N83" s="55" t="s">
        <v>81</v>
      </c>
      <c r="O83" s="56">
        <v>135.1</v>
      </c>
      <c r="P83" s="55">
        <v>95</v>
      </c>
      <c r="Q83" s="56">
        <v>12834.5</v>
      </c>
      <c r="R83" s="57">
        <v>1283.45</v>
      </c>
    </row>
    <row r="84" spans="1:18" x14ac:dyDescent="0.3">
      <c r="A84" s="28"/>
      <c r="B84" s="40">
        <v>1088</v>
      </c>
      <c r="C84" s="41">
        <v>43196</v>
      </c>
      <c r="D84" s="42">
        <v>6</v>
      </c>
      <c r="E84" s="43" t="s">
        <v>82</v>
      </c>
      <c r="F84" s="43" t="s">
        <v>83</v>
      </c>
      <c r="G84" s="43" t="s">
        <v>84</v>
      </c>
      <c r="H84" s="43" t="s">
        <v>85</v>
      </c>
      <c r="I84" s="43" t="s">
        <v>6</v>
      </c>
      <c r="J84" s="41">
        <v>43198</v>
      </c>
      <c r="K84" s="43" t="s">
        <v>46</v>
      </c>
      <c r="L84" s="43" t="s">
        <v>57</v>
      </c>
      <c r="M84" s="43" t="s">
        <v>86</v>
      </c>
      <c r="N84" s="43" t="s">
        <v>87</v>
      </c>
      <c r="O84" s="44">
        <v>560</v>
      </c>
      <c r="P84" s="43">
        <v>17</v>
      </c>
      <c r="Q84" s="44">
        <v>9520</v>
      </c>
      <c r="R84" s="45">
        <v>961.52</v>
      </c>
    </row>
    <row r="85" spans="1:18" x14ac:dyDescent="0.3">
      <c r="A85" s="28"/>
      <c r="B85" s="52">
        <v>1089</v>
      </c>
      <c r="C85" s="53">
        <v>43218</v>
      </c>
      <c r="D85" s="54">
        <v>28</v>
      </c>
      <c r="E85" s="55" t="s">
        <v>88</v>
      </c>
      <c r="F85" s="55" t="s">
        <v>89</v>
      </c>
      <c r="G85" s="55" t="s">
        <v>90</v>
      </c>
      <c r="H85" s="55" t="s">
        <v>91</v>
      </c>
      <c r="I85" s="55" t="s">
        <v>92</v>
      </c>
      <c r="J85" s="53">
        <v>43220</v>
      </c>
      <c r="K85" s="55" t="s">
        <v>67</v>
      </c>
      <c r="L85" s="55" t="s">
        <v>47</v>
      </c>
      <c r="M85" s="55" t="s">
        <v>62</v>
      </c>
      <c r="N85" s="55" t="s">
        <v>49</v>
      </c>
      <c r="O85" s="56">
        <v>644</v>
      </c>
      <c r="P85" s="55">
        <v>96</v>
      </c>
      <c r="Q85" s="56">
        <v>61824</v>
      </c>
      <c r="R85" s="57">
        <v>6491.52</v>
      </c>
    </row>
    <row r="86" spans="1:18" x14ac:dyDescent="0.3">
      <c r="A86" s="28"/>
      <c r="B86" s="40">
        <v>1090</v>
      </c>
      <c r="C86" s="41">
        <v>43198</v>
      </c>
      <c r="D86" s="42">
        <v>8</v>
      </c>
      <c r="E86" s="43" t="s">
        <v>63</v>
      </c>
      <c r="F86" s="43" t="s">
        <v>64</v>
      </c>
      <c r="G86" s="43" t="s">
        <v>65</v>
      </c>
      <c r="H86" s="43" t="s">
        <v>66</v>
      </c>
      <c r="I86" s="43" t="s">
        <v>6</v>
      </c>
      <c r="J86" s="41">
        <v>43200</v>
      </c>
      <c r="K86" s="43" t="s">
        <v>67</v>
      </c>
      <c r="L86" s="43" t="s">
        <v>47</v>
      </c>
      <c r="M86" s="43" t="s">
        <v>74</v>
      </c>
      <c r="N86" s="43" t="s">
        <v>75</v>
      </c>
      <c r="O86" s="44">
        <v>178.5</v>
      </c>
      <c r="P86" s="43">
        <v>83</v>
      </c>
      <c r="Q86" s="44">
        <v>14815.5</v>
      </c>
      <c r="R86" s="45">
        <v>1437.1</v>
      </c>
    </row>
    <row r="87" spans="1:18" x14ac:dyDescent="0.3">
      <c r="A87" s="28"/>
      <c r="B87" s="52">
        <v>1091</v>
      </c>
      <c r="C87" s="53">
        <v>43200</v>
      </c>
      <c r="D87" s="54">
        <v>10</v>
      </c>
      <c r="E87" s="55" t="s">
        <v>93</v>
      </c>
      <c r="F87" s="55" t="s">
        <v>94</v>
      </c>
      <c r="G87" s="55" t="s">
        <v>95</v>
      </c>
      <c r="H87" s="55" t="s">
        <v>96</v>
      </c>
      <c r="I87" s="55" t="s">
        <v>55</v>
      </c>
      <c r="J87" s="53">
        <v>43202</v>
      </c>
      <c r="K87" s="55" t="s">
        <v>46</v>
      </c>
      <c r="L87" s="55" t="s">
        <v>57</v>
      </c>
      <c r="M87" s="55" t="s">
        <v>97</v>
      </c>
      <c r="N87" s="55" t="s">
        <v>49</v>
      </c>
      <c r="O87" s="56">
        <v>41.86</v>
      </c>
      <c r="P87" s="55">
        <v>88</v>
      </c>
      <c r="Q87" s="56">
        <v>3683.68</v>
      </c>
      <c r="R87" s="57">
        <v>364.68</v>
      </c>
    </row>
    <row r="88" spans="1:18" x14ac:dyDescent="0.3">
      <c r="A88" s="28"/>
      <c r="B88" s="40">
        <v>1092</v>
      </c>
      <c r="C88" s="41">
        <v>43197</v>
      </c>
      <c r="D88" s="42">
        <v>7</v>
      </c>
      <c r="E88" s="43" t="s">
        <v>98</v>
      </c>
      <c r="F88" s="43" t="s">
        <v>99</v>
      </c>
      <c r="G88" s="43" t="s">
        <v>99</v>
      </c>
      <c r="H88" s="43" t="s">
        <v>66</v>
      </c>
      <c r="I88" s="43" t="s">
        <v>6</v>
      </c>
      <c r="J88" s="41"/>
      <c r="K88" s="43"/>
      <c r="L88" s="43"/>
      <c r="M88" s="43" t="s">
        <v>62</v>
      </c>
      <c r="N88" s="43" t="s">
        <v>49</v>
      </c>
      <c r="O88" s="44">
        <v>644</v>
      </c>
      <c r="P88" s="43">
        <v>59</v>
      </c>
      <c r="Q88" s="44">
        <v>37996</v>
      </c>
      <c r="R88" s="45">
        <v>3989.58</v>
      </c>
    </row>
    <row r="89" spans="1:18" x14ac:dyDescent="0.3">
      <c r="A89" s="28"/>
      <c r="B89" s="52">
        <v>1093</v>
      </c>
      <c r="C89" s="53">
        <v>43200</v>
      </c>
      <c r="D89" s="54">
        <v>10</v>
      </c>
      <c r="E89" s="55" t="s">
        <v>93</v>
      </c>
      <c r="F89" s="55" t="s">
        <v>94</v>
      </c>
      <c r="G89" s="55" t="s">
        <v>95</v>
      </c>
      <c r="H89" s="55" t="s">
        <v>96</v>
      </c>
      <c r="I89" s="55" t="s">
        <v>55</v>
      </c>
      <c r="J89" s="53">
        <v>43202</v>
      </c>
      <c r="K89" s="55" t="s">
        <v>56</v>
      </c>
      <c r="L89" s="55"/>
      <c r="M89" s="55" t="s">
        <v>100</v>
      </c>
      <c r="N89" s="55" t="s">
        <v>101</v>
      </c>
      <c r="O89" s="56">
        <v>350</v>
      </c>
      <c r="P89" s="55">
        <v>27</v>
      </c>
      <c r="Q89" s="56">
        <v>9450</v>
      </c>
      <c r="R89" s="57">
        <v>963.9</v>
      </c>
    </row>
    <row r="90" spans="1:18" x14ac:dyDescent="0.3">
      <c r="A90" s="28"/>
      <c r="B90" s="40">
        <v>1094</v>
      </c>
      <c r="C90" s="41">
        <v>43200</v>
      </c>
      <c r="D90" s="42">
        <v>10</v>
      </c>
      <c r="E90" s="43" t="s">
        <v>93</v>
      </c>
      <c r="F90" s="43" t="s">
        <v>94</v>
      </c>
      <c r="G90" s="43" t="s">
        <v>95</v>
      </c>
      <c r="H90" s="43" t="s">
        <v>96</v>
      </c>
      <c r="I90" s="43" t="s">
        <v>55</v>
      </c>
      <c r="J90" s="41">
        <v>43202</v>
      </c>
      <c r="K90" s="43" t="s">
        <v>56</v>
      </c>
      <c r="L90" s="43"/>
      <c r="M90" s="43" t="s">
        <v>102</v>
      </c>
      <c r="N90" s="43" t="s">
        <v>103</v>
      </c>
      <c r="O90" s="44">
        <v>308</v>
      </c>
      <c r="P90" s="43">
        <v>37</v>
      </c>
      <c r="Q90" s="44">
        <v>11396</v>
      </c>
      <c r="R90" s="45">
        <v>1196.58</v>
      </c>
    </row>
    <row r="91" spans="1:18" x14ac:dyDescent="0.3">
      <c r="A91" s="28"/>
      <c r="B91" s="52">
        <v>1095</v>
      </c>
      <c r="C91" s="53">
        <v>43200</v>
      </c>
      <c r="D91" s="54">
        <v>10</v>
      </c>
      <c r="E91" s="55" t="s">
        <v>93</v>
      </c>
      <c r="F91" s="55" t="s">
        <v>94</v>
      </c>
      <c r="G91" s="55" t="s">
        <v>95</v>
      </c>
      <c r="H91" s="55" t="s">
        <v>96</v>
      </c>
      <c r="I91" s="55" t="s">
        <v>55</v>
      </c>
      <c r="J91" s="53">
        <v>43202</v>
      </c>
      <c r="K91" s="55" t="s">
        <v>56</v>
      </c>
      <c r="L91" s="55"/>
      <c r="M91" s="55" t="s">
        <v>68</v>
      </c>
      <c r="N91" s="55" t="s">
        <v>69</v>
      </c>
      <c r="O91" s="56">
        <v>128.80000000000001</v>
      </c>
      <c r="P91" s="55">
        <v>75</v>
      </c>
      <c r="Q91" s="56">
        <v>9660</v>
      </c>
      <c r="R91" s="57">
        <v>966</v>
      </c>
    </row>
    <row r="92" spans="1:18" x14ac:dyDescent="0.3">
      <c r="A92" s="28"/>
      <c r="B92" s="40">
        <v>1096</v>
      </c>
      <c r="C92" s="41">
        <v>43201</v>
      </c>
      <c r="D92" s="42">
        <v>11</v>
      </c>
      <c r="E92" s="43" t="s">
        <v>104</v>
      </c>
      <c r="F92" s="43" t="s">
        <v>105</v>
      </c>
      <c r="G92" s="43" t="s">
        <v>105</v>
      </c>
      <c r="H92" s="43" t="s">
        <v>91</v>
      </c>
      <c r="I92" s="43" t="s">
        <v>92</v>
      </c>
      <c r="J92" s="41"/>
      <c r="K92" s="43" t="s">
        <v>67</v>
      </c>
      <c r="L92" s="43"/>
      <c r="M92" s="43" t="s">
        <v>50</v>
      </c>
      <c r="N92" s="43" t="s">
        <v>51</v>
      </c>
      <c r="O92" s="44">
        <v>49</v>
      </c>
      <c r="P92" s="43">
        <v>71</v>
      </c>
      <c r="Q92" s="44">
        <v>3479</v>
      </c>
      <c r="R92" s="45">
        <v>337.46</v>
      </c>
    </row>
    <row r="93" spans="1:18" x14ac:dyDescent="0.3">
      <c r="A93" s="28"/>
      <c r="B93" s="52">
        <v>1097</v>
      </c>
      <c r="C93" s="53">
        <v>43201</v>
      </c>
      <c r="D93" s="54">
        <v>11</v>
      </c>
      <c r="E93" s="55" t="s">
        <v>104</v>
      </c>
      <c r="F93" s="55" t="s">
        <v>105</v>
      </c>
      <c r="G93" s="55" t="s">
        <v>105</v>
      </c>
      <c r="H93" s="55" t="s">
        <v>91</v>
      </c>
      <c r="I93" s="55" t="s">
        <v>92</v>
      </c>
      <c r="J93" s="53"/>
      <c r="K93" s="55" t="s">
        <v>67</v>
      </c>
      <c r="L93" s="55"/>
      <c r="M93" s="55" t="s">
        <v>97</v>
      </c>
      <c r="N93" s="55" t="s">
        <v>49</v>
      </c>
      <c r="O93" s="56">
        <v>41.86</v>
      </c>
      <c r="P93" s="55">
        <v>88</v>
      </c>
      <c r="Q93" s="56">
        <v>3683.68</v>
      </c>
      <c r="R93" s="57">
        <v>364.68</v>
      </c>
    </row>
    <row r="94" spans="1:18" x14ac:dyDescent="0.3">
      <c r="A94" s="28"/>
      <c r="B94" s="40">
        <v>1098</v>
      </c>
      <c r="C94" s="41">
        <v>43191</v>
      </c>
      <c r="D94" s="42">
        <v>1</v>
      </c>
      <c r="E94" s="43" t="s">
        <v>106</v>
      </c>
      <c r="F94" s="43" t="s">
        <v>107</v>
      </c>
      <c r="G94" s="43" t="s">
        <v>108</v>
      </c>
      <c r="H94" s="43" t="s">
        <v>66</v>
      </c>
      <c r="I94" s="43" t="s">
        <v>6</v>
      </c>
      <c r="J94" s="41"/>
      <c r="K94" s="43"/>
      <c r="L94" s="43"/>
      <c r="M94" s="43" t="s">
        <v>61</v>
      </c>
      <c r="N94" s="43" t="s">
        <v>49</v>
      </c>
      <c r="O94" s="44">
        <v>252</v>
      </c>
      <c r="P94" s="43">
        <v>55</v>
      </c>
      <c r="Q94" s="44">
        <v>13860</v>
      </c>
      <c r="R94" s="45">
        <v>1358.28</v>
      </c>
    </row>
    <row r="95" spans="1:18" x14ac:dyDescent="0.3">
      <c r="A95" s="28"/>
      <c r="B95" s="52">
        <v>1099</v>
      </c>
      <c r="C95" s="53">
        <v>43249</v>
      </c>
      <c r="D95" s="54">
        <v>29</v>
      </c>
      <c r="E95" s="55" t="s">
        <v>70</v>
      </c>
      <c r="F95" s="55" t="s">
        <v>71</v>
      </c>
      <c r="G95" s="55" t="s">
        <v>72</v>
      </c>
      <c r="H95" s="55" t="s">
        <v>73</v>
      </c>
      <c r="I95" s="55" t="s">
        <v>45</v>
      </c>
      <c r="J95" s="53">
        <v>43251</v>
      </c>
      <c r="K95" s="55" t="s">
        <v>46</v>
      </c>
      <c r="L95" s="55" t="s">
        <v>47</v>
      </c>
      <c r="M95" s="55" t="s">
        <v>74</v>
      </c>
      <c r="N95" s="55" t="s">
        <v>75</v>
      </c>
      <c r="O95" s="56">
        <v>178.5</v>
      </c>
      <c r="P95" s="55">
        <v>14</v>
      </c>
      <c r="Q95" s="56">
        <v>2499</v>
      </c>
      <c r="R95" s="57">
        <v>237.41</v>
      </c>
    </row>
    <row r="96" spans="1:18" x14ac:dyDescent="0.3">
      <c r="A96" s="28"/>
      <c r="B96" s="40">
        <v>1100</v>
      </c>
      <c r="C96" s="41">
        <v>43223</v>
      </c>
      <c r="D96" s="42">
        <v>3</v>
      </c>
      <c r="E96" s="43" t="s">
        <v>76</v>
      </c>
      <c r="F96" s="43" t="s">
        <v>77</v>
      </c>
      <c r="G96" s="43" t="s">
        <v>78</v>
      </c>
      <c r="H96" s="43" t="s">
        <v>44</v>
      </c>
      <c r="I96" s="43" t="s">
        <v>45</v>
      </c>
      <c r="J96" s="41">
        <v>43225</v>
      </c>
      <c r="K96" s="43" t="s">
        <v>46</v>
      </c>
      <c r="L96" s="43" t="s">
        <v>79</v>
      </c>
      <c r="M96" s="43" t="s">
        <v>80</v>
      </c>
      <c r="N96" s="43" t="s">
        <v>81</v>
      </c>
      <c r="O96" s="44">
        <v>135.1</v>
      </c>
      <c r="P96" s="43">
        <v>43</v>
      </c>
      <c r="Q96" s="44">
        <v>5809.3</v>
      </c>
      <c r="R96" s="45">
        <v>592.54999999999995</v>
      </c>
    </row>
    <row r="97" spans="1:18" x14ac:dyDescent="0.3">
      <c r="A97" s="28"/>
      <c r="B97" s="52">
        <v>1101</v>
      </c>
      <c r="C97" s="53">
        <v>43226</v>
      </c>
      <c r="D97" s="54">
        <v>6</v>
      </c>
      <c r="E97" s="55" t="s">
        <v>82</v>
      </c>
      <c r="F97" s="55" t="s">
        <v>83</v>
      </c>
      <c r="G97" s="55" t="s">
        <v>84</v>
      </c>
      <c r="H97" s="55" t="s">
        <v>85</v>
      </c>
      <c r="I97" s="55" t="s">
        <v>6</v>
      </c>
      <c r="J97" s="53">
        <v>43228</v>
      </c>
      <c r="K97" s="55" t="s">
        <v>46</v>
      </c>
      <c r="L97" s="55" t="s">
        <v>57</v>
      </c>
      <c r="M97" s="55" t="s">
        <v>86</v>
      </c>
      <c r="N97" s="55" t="s">
        <v>87</v>
      </c>
      <c r="O97" s="56">
        <v>560</v>
      </c>
      <c r="P97" s="55">
        <v>63</v>
      </c>
      <c r="Q97" s="56">
        <v>35280</v>
      </c>
      <c r="R97" s="57">
        <v>3563.28</v>
      </c>
    </row>
    <row r="98" spans="1:18" x14ac:dyDescent="0.3">
      <c r="A98" s="28"/>
      <c r="B98" s="40">
        <v>1102</v>
      </c>
      <c r="C98" s="41">
        <v>43248</v>
      </c>
      <c r="D98" s="42">
        <v>28</v>
      </c>
      <c r="E98" s="43" t="s">
        <v>88</v>
      </c>
      <c r="F98" s="43" t="s">
        <v>89</v>
      </c>
      <c r="G98" s="43" t="s">
        <v>90</v>
      </c>
      <c r="H98" s="43" t="s">
        <v>91</v>
      </c>
      <c r="I98" s="43" t="s">
        <v>92</v>
      </c>
      <c r="J98" s="41">
        <v>43250</v>
      </c>
      <c r="K98" s="43" t="s">
        <v>67</v>
      </c>
      <c r="L98" s="43" t="s">
        <v>47</v>
      </c>
      <c r="M98" s="43" t="s">
        <v>62</v>
      </c>
      <c r="N98" s="43" t="s">
        <v>49</v>
      </c>
      <c r="O98" s="44">
        <v>644</v>
      </c>
      <c r="P98" s="43">
        <v>36</v>
      </c>
      <c r="Q98" s="44">
        <v>23184</v>
      </c>
      <c r="R98" s="45">
        <v>2318.4</v>
      </c>
    </row>
    <row r="99" spans="1:18" x14ac:dyDescent="0.3">
      <c r="A99" s="28"/>
      <c r="B99" s="52">
        <v>1103</v>
      </c>
      <c r="C99" s="53">
        <v>43228</v>
      </c>
      <c r="D99" s="54">
        <v>8</v>
      </c>
      <c r="E99" s="55" t="s">
        <v>63</v>
      </c>
      <c r="F99" s="55" t="s">
        <v>64</v>
      </c>
      <c r="G99" s="55" t="s">
        <v>65</v>
      </c>
      <c r="H99" s="55" t="s">
        <v>66</v>
      </c>
      <c r="I99" s="55" t="s">
        <v>6</v>
      </c>
      <c r="J99" s="53">
        <v>43230</v>
      </c>
      <c r="K99" s="55" t="s">
        <v>67</v>
      </c>
      <c r="L99" s="55" t="s">
        <v>47</v>
      </c>
      <c r="M99" s="55" t="s">
        <v>74</v>
      </c>
      <c r="N99" s="55" t="s">
        <v>75</v>
      </c>
      <c r="O99" s="56">
        <v>178.5</v>
      </c>
      <c r="P99" s="55">
        <v>41</v>
      </c>
      <c r="Q99" s="56">
        <v>7318.5</v>
      </c>
      <c r="R99" s="57">
        <v>761.12</v>
      </c>
    </row>
    <row r="100" spans="1:18" x14ac:dyDescent="0.3">
      <c r="A100" s="28"/>
      <c r="B100" s="40">
        <v>1104</v>
      </c>
      <c r="C100" s="41">
        <v>43230</v>
      </c>
      <c r="D100" s="42">
        <v>10</v>
      </c>
      <c r="E100" s="43" t="s">
        <v>93</v>
      </c>
      <c r="F100" s="43" t="s">
        <v>94</v>
      </c>
      <c r="G100" s="43" t="s">
        <v>95</v>
      </c>
      <c r="H100" s="43" t="s">
        <v>96</v>
      </c>
      <c r="I100" s="43" t="s">
        <v>55</v>
      </c>
      <c r="J100" s="41">
        <v>43232</v>
      </c>
      <c r="K100" s="43" t="s">
        <v>46</v>
      </c>
      <c r="L100" s="43" t="s">
        <v>57</v>
      </c>
      <c r="M100" s="43" t="s">
        <v>97</v>
      </c>
      <c r="N100" s="43" t="s">
        <v>49</v>
      </c>
      <c r="O100" s="44">
        <v>41.86</v>
      </c>
      <c r="P100" s="43">
        <v>35</v>
      </c>
      <c r="Q100" s="44">
        <v>1465.1</v>
      </c>
      <c r="R100" s="45">
        <v>143.58000000000001</v>
      </c>
    </row>
    <row r="101" spans="1:18" x14ac:dyDescent="0.3">
      <c r="A101" s="28"/>
      <c r="B101" s="52">
        <v>1105</v>
      </c>
      <c r="C101" s="53">
        <v>43227</v>
      </c>
      <c r="D101" s="54">
        <v>7</v>
      </c>
      <c r="E101" s="55" t="s">
        <v>98</v>
      </c>
      <c r="F101" s="55" t="s">
        <v>99</v>
      </c>
      <c r="G101" s="55" t="s">
        <v>99</v>
      </c>
      <c r="H101" s="55" t="s">
        <v>66</v>
      </c>
      <c r="I101" s="55" t="s">
        <v>6</v>
      </c>
      <c r="J101" s="53"/>
      <c r="K101" s="55"/>
      <c r="L101" s="55"/>
      <c r="M101" s="55" t="s">
        <v>62</v>
      </c>
      <c r="N101" s="55" t="s">
        <v>49</v>
      </c>
      <c r="O101" s="56">
        <v>644</v>
      </c>
      <c r="P101" s="55">
        <v>31</v>
      </c>
      <c r="Q101" s="56">
        <v>19964</v>
      </c>
      <c r="R101" s="57">
        <v>1916.54</v>
      </c>
    </row>
    <row r="102" spans="1:18" x14ac:dyDescent="0.3">
      <c r="A102" s="28"/>
      <c r="B102" s="40">
        <v>1106</v>
      </c>
      <c r="C102" s="41">
        <v>43230</v>
      </c>
      <c r="D102" s="42">
        <v>10</v>
      </c>
      <c r="E102" s="43" t="s">
        <v>93</v>
      </c>
      <c r="F102" s="43" t="s">
        <v>94</v>
      </c>
      <c r="G102" s="43" t="s">
        <v>95</v>
      </c>
      <c r="H102" s="43" t="s">
        <v>96</v>
      </c>
      <c r="I102" s="43" t="s">
        <v>55</v>
      </c>
      <c r="J102" s="41">
        <v>43232</v>
      </c>
      <c r="K102" s="43" t="s">
        <v>56</v>
      </c>
      <c r="L102" s="43"/>
      <c r="M102" s="43" t="s">
        <v>100</v>
      </c>
      <c r="N102" s="43" t="s">
        <v>101</v>
      </c>
      <c r="O102" s="44">
        <v>350</v>
      </c>
      <c r="P102" s="43">
        <v>52</v>
      </c>
      <c r="Q102" s="44">
        <v>18200</v>
      </c>
      <c r="R102" s="45">
        <v>1729</v>
      </c>
    </row>
    <row r="103" spans="1:18" x14ac:dyDescent="0.3">
      <c r="A103" s="28"/>
      <c r="B103" s="52">
        <v>1107</v>
      </c>
      <c r="C103" s="53">
        <v>43230</v>
      </c>
      <c r="D103" s="54">
        <v>10</v>
      </c>
      <c r="E103" s="55" t="s">
        <v>93</v>
      </c>
      <c r="F103" s="55" t="s">
        <v>94</v>
      </c>
      <c r="G103" s="55" t="s">
        <v>95</v>
      </c>
      <c r="H103" s="55" t="s">
        <v>96</v>
      </c>
      <c r="I103" s="55" t="s">
        <v>55</v>
      </c>
      <c r="J103" s="53">
        <v>43232</v>
      </c>
      <c r="K103" s="55" t="s">
        <v>56</v>
      </c>
      <c r="L103" s="55"/>
      <c r="M103" s="55" t="s">
        <v>102</v>
      </c>
      <c r="N103" s="55" t="s">
        <v>103</v>
      </c>
      <c r="O103" s="56">
        <v>308</v>
      </c>
      <c r="P103" s="55">
        <v>30</v>
      </c>
      <c r="Q103" s="56">
        <v>9240</v>
      </c>
      <c r="R103" s="57">
        <v>942.48</v>
      </c>
    </row>
    <row r="104" spans="1:18" x14ac:dyDescent="0.3">
      <c r="A104" s="28"/>
      <c r="B104" s="40">
        <v>1108</v>
      </c>
      <c r="C104" s="41">
        <v>43230</v>
      </c>
      <c r="D104" s="42">
        <v>10</v>
      </c>
      <c r="E104" s="43" t="s">
        <v>93</v>
      </c>
      <c r="F104" s="43" t="s">
        <v>94</v>
      </c>
      <c r="G104" s="43" t="s">
        <v>95</v>
      </c>
      <c r="H104" s="43" t="s">
        <v>96</v>
      </c>
      <c r="I104" s="43" t="s">
        <v>55</v>
      </c>
      <c r="J104" s="41">
        <v>43232</v>
      </c>
      <c r="K104" s="43" t="s">
        <v>56</v>
      </c>
      <c r="L104" s="43"/>
      <c r="M104" s="43" t="s">
        <v>68</v>
      </c>
      <c r="N104" s="43" t="s">
        <v>69</v>
      </c>
      <c r="O104" s="44">
        <v>128.80000000000001</v>
      </c>
      <c r="P104" s="43">
        <v>41</v>
      </c>
      <c r="Q104" s="44">
        <v>5280.8</v>
      </c>
      <c r="R104" s="45">
        <v>538.64</v>
      </c>
    </row>
    <row r="105" spans="1:18" x14ac:dyDescent="0.3">
      <c r="A105" s="28"/>
      <c r="B105" s="52">
        <v>1109</v>
      </c>
      <c r="C105" s="53">
        <v>43231</v>
      </c>
      <c r="D105" s="54">
        <v>11</v>
      </c>
      <c r="E105" s="55" t="s">
        <v>104</v>
      </c>
      <c r="F105" s="55" t="s">
        <v>105</v>
      </c>
      <c r="G105" s="55" t="s">
        <v>105</v>
      </c>
      <c r="H105" s="55" t="s">
        <v>91</v>
      </c>
      <c r="I105" s="55" t="s">
        <v>92</v>
      </c>
      <c r="J105" s="53"/>
      <c r="K105" s="55" t="s">
        <v>67</v>
      </c>
      <c r="L105" s="55"/>
      <c r="M105" s="55" t="s">
        <v>50</v>
      </c>
      <c r="N105" s="55" t="s">
        <v>51</v>
      </c>
      <c r="O105" s="56">
        <v>49</v>
      </c>
      <c r="P105" s="55">
        <v>44</v>
      </c>
      <c r="Q105" s="56">
        <v>2156</v>
      </c>
      <c r="R105" s="57">
        <v>213.44</v>
      </c>
    </row>
    <row r="106" spans="1:18" x14ac:dyDescent="0.3">
      <c r="A106" s="28"/>
      <c r="B106" s="40">
        <v>1110</v>
      </c>
      <c r="C106" s="41">
        <v>43231</v>
      </c>
      <c r="D106" s="42">
        <v>11</v>
      </c>
      <c r="E106" s="43" t="s">
        <v>104</v>
      </c>
      <c r="F106" s="43" t="s">
        <v>105</v>
      </c>
      <c r="G106" s="43" t="s">
        <v>105</v>
      </c>
      <c r="H106" s="43" t="s">
        <v>91</v>
      </c>
      <c r="I106" s="43" t="s">
        <v>92</v>
      </c>
      <c r="J106" s="41"/>
      <c r="K106" s="43" t="s">
        <v>67</v>
      </c>
      <c r="L106" s="43"/>
      <c r="M106" s="43" t="s">
        <v>97</v>
      </c>
      <c r="N106" s="43" t="s">
        <v>49</v>
      </c>
      <c r="O106" s="44">
        <v>41.86</v>
      </c>
      <c r="P106" s="43">
        <v>77</v>
      </c>
      <c r="Q106" s="44">
        <v>3223.22</v>
      </c>
      <c r="R106" s="45">
        <v>322.32</v>
      </c>
    </row>
    <row r="107" spans="1:18" x14ac:dyDescent="0.3">
      <c r="A107" s="28"/>
      <c r="B107" s="52">
        <v>1111</v>
      </c>
      <c r="C107" s="53">
        <v>43221</v>
      </c>
      <c r="D107" s="54">
        <v>1</v>
      </c>
      <c r="E107" s="55" t="s">
        <v>106</v>
      </c>
      <c r="F107" s="55" t="s">
        <v>107</v>
      </c>
      <c r="G107" s="55" t="s">
        <v>108</v>
      </c>
      <c r="H107" s="55" t="s">
        <v>66</v>
      </c>
      <c r="I107" s="55" t="s">
        <v>6</v>
      </c>
      <c r="J107" s="53"/>
      <c r="K107" s="55"/>
      <c r="L107" s="55"/>
      <c r="M107" s="55" t="s">
        <v>61</v>
      </c>
      <c r="N107" s="55" t="s">
        <v>49</v>
      </c>
      <c r="O107" s="56">
        <v>252</v>
      </c>
      <c r="P107" s="55">
        <v>29</v>
      </c>
      <c r="Q107" s="56">
        <v>7308</v>
      </c>
      <c r="R107" s="57">
        <v>738.11</v>
      </c>
    </row>
    <row r="108" spans="1:18" x14ac:dyDescent="0.3">
      <c r="A108" s="28"/>
      <c r="B108" s="40">
        <v>1112</v>
      </c>
      <c r="C108" s="41">
        <v>43221</v>
      </c>
      <c r="D108" s="42">
        <v>1</v>
      </c>
      <c r="E108" s="43" t="s">
        <v>106</v>
      </c>
      <c r="F108" s="43" t="s">
        <v>107</v>
      </c>
      <c r="G108" s="43" t="s">
        <v>108</v>
      </c>
      <c r="H108" s="43" t="s">
        <v>66</v>
      </c>
      <c r="I108" s="43" t="s">
        <v>6</v>
      </c>
      <c r="J108" s="41"/>
      <c r="K108" s="43"/>
      <c r="L108" s="43"/>
      <c r="M108" s="43" t="s">
        <v>62</v>
      </c>
      <c r="N108" s="43" t="s">
        <v>49</v>
      </c>
      <c r="O108" s="44">
        <v>644</v>
      </c>
      <c r="P108" s="43">
        <v>77</v>
      </c>
      <c r="Q108" s="44">
        <v>49588</v>
      </c>
      <c r="R108" s="45">
        <v>5157.1499999999996</v>
      </c>
    </row>
    <row r="109" spans="1:18" x14ac:dyDescent="0.3">
      <c r="A109" s="28"/>
      <c r="B109" s="52">
        <v>1113</v>
      </c>
      <c r="C109" s="53">
        <v>43221</v>
      </c>
      <c r="D109" s="54">
        <v>1</v>
      </c>
      <c r="E109" s="55" t="s">
        <v>106</v>
      </c>
      <c r="F109" s="55" t="s">
        <v>107</v>
      </c>
      <c r="G109" s="55" t="s">
        <v>108</v>
      </c>
      <c r="H109" s="55" t="s">
        <v>66</v>
      </c>
      <c r="I109" s="55" t="s">
        <v>6</v>
      </c>
      <c r="J109" s="53"/>
      <c r="K109" s="55"/>
      <c r="L109" s="55"/>
      <c r="M109" s="55" t="s">
        <v>97</v>
      </c>
      <c r="N109" s="55" t="s">
        <v>49</v>
      </c>
      <c r="O109" s="56">
        <v>41.86</v>
      </c>
      <c r="P109" s="55">
        <v>73</v>
      </c>
      <c r="Q109" s="56">
        <v>3055.78</v>
      </c>
      <c r="R109" s="57">
        <v>305.58</v>
      </c>
    </row>
    <row r="110" spans="1:18" x14ac:dyDescent="0.3">
      <c r="A110" s="28"/>
      <c r="B110" s="40">
        <v>1114</v>
      </c>
      <c r="C110" s="41">
        <v>43248</v>
      </c>
      <c r="D110" s="42">
        <v>28</v>
      </c>
      <c r="E110" s="43" t="s">
        <v>88</v>
      </c>
      <c r="F110" s="43" t="s">
        <v>89</v>
      </c>
      <c r="G110" s="43" t="s">
        <v>90</v>
      </c>
      <c r="H110" s="43" t="s">
        <v>91</v>
      </c>
      <c r="I110" s="43" t="s">
        <v>92</v>
      </c>
      <c r="J110" s="41">
        <v>43250</v>
      </c>
      <c r="K110" s="43" t="s">
        <v>67</v>
      </c>
      <c r="L110" s="43" t="s">
        <v>57</v>
      </c>
      <c r="M110" s="43" t="s">
        <v>80</v>
      </c>
      <c r="N110" s="43" t="s">
        <v>81</v>
      </c>
      <c r="O110" s="44">
        <v>135.1</v>
      </c>
      <c r="P110" s="43">
        <v>74</v>
      </c>
      <c r="Q110" s="44">
        <v>9997.4</v>
      </c>
      <c r="R110" s="45">
        <v>949.75</v>
      </c>
    </row>
    <row r="111" spans="1:18" x14ac:dyDescent="0.3">
      <c r="A111" s="28"/>
      <c r="B111" s="52">
        <v>1115</v>
      </c>
      <c r="C111" s="53">
        <v>43248</v>
      </c>
      <c r="D111" s="54">
        <v>28</v>
      </c>
      <c r="E111" s="55" t="s">
        <v>88</v>
      </c>
      <c r="F111" s="55" t="s">
        <v>89</v>
      </c>
      <c r="G111" s="55" t="s">
        <v>90</v>
      </c>
      <c r="H111" s="55" t="s">
        <v>91</v>
      </c>
      <c r="I111" s="55" t="s">
        <v>92</v>
      </c>
      <c r="J111" s="53">
        <v>43250</v>
      </c>
      <c r="K111" s="55" t="s">
        <v>67</v>
      </c>
      <c r="L111" s="55" t="s">
        <v>57</v>
      </c>
      <c r="M111" s="55" t="s">
        <v>109</v>
      </c>
      <c r="N111" s="55" t="s">
        <v>110</v>
      </c>
      <c r="O111" s="56">
        <v>257.60000000000002</v>
      </c>
      <c r="P111" s="55">
        <v>25</v>
      </c>
      <c r="Q111" s="56">
        <v>6440</v>
      </c>
      <c r="R111" s="57">
        <v>650.44000000000005</v>
      </c>
    </row>
    <row r="112" spans="1:18" x14ac:dyDescent="0.3">
      <c r="A112" s="28"/>
      <c r="B112" s="40">
        <v>1116</v>
      </c>
      <c r="C112" s="41">
        <v>43229</v>
      </c>
      <c r="D112" s="42">
        <v>9</v>
      </c>
      <c r="E112" s="43" t="s">
        <v>111</v>
      </c>
      <c r="F112" s="43" t="s">
        <v>112</v>
      </c>
      <c r="G112" s="43" t="s">
        <v>72</v>
      </c>
      <c r="H112" s="43" t="s">
        <v>113</v>
      </c>
      <c r="I112" s="43" t="s">
        <v>45</v>
      </c>
      <c r="J112" s="41">
        <v>43231</v>
      </c>
      <c r="K112" s="43" t="s">
        <v>56</v>
      </c>
      <c r="L112" s="43" t="s">
        <v>47</v>
      </c>
      <c r="M112" s="43" t="s">
        <v>114</v>
      </c>
      <c r="N112" s="43" t="s">
        <v>115</v>
      </c>
      <c r="O112" s="44">
        <v>273</v>
      </c>
      <c r="P112" s="43">
        <v>82</v>
      </c>
      <c r="Q112" s="44">
        <v>22386</v>
      </c>
      <c r="R112" s="45">
        <v>2149.06</v>
      </c>
    </row>
    <row r="113" spans="1:18" x14ac:dyDescent="0.3">
      <c r="A113" s="28"/>
      <c r="B113" s="52">
        <v>1117</v>
      </c>
      <c r="C113" s="53">
        <v>43229</v>
      </c>
      <c r="D113" s="54">
        <v>9</v>
      </c>
      <c r="E113" s="55" t="s">
        <v>111</v>
      </c>
      <c r="F113" s="55" t="s">
        <v>112</v>
      </c>
      <c r="G113" s="55" t="s">
        <v>72</v>
      </c>
      <c r="H113" s="55" t="s">
        <v>113</v>
      </c>
      <c r="I113" s="55" t="s">
        <v>45</v>
      </c>
      <c r="J113" s="53">
        <v>43231</v>
      </c>
      <c r="K113" s="55" t="s">
        <v>56</v>
      </c>
      <c r="L113" s="55" t="s">
        <v>47</v>
      </c>
      <c r="M113" s="55" t="s">
        <v>116</v>
      </c>
      <c r="N113" s="55" t="s">
        <v>117</v>
      </c>
      <c r="O113" s="56">
        <v>487.2</v>
      </c>
      <c r="P113" s="55">
        <v>37</v>
      </c>
      <c r="Q113" s="56">
        <v>18026.400000000001</v>
      </c>
      <c r="R113" s="57">
        <v>1856.72</v>
      </c>
    </row>
    <row r="114" spans="1:18" x14ac:dyDescent="0.3">
      <c r="A114" s="28"/>
      <c r="B114" s="40">
        <v>1118</v>
      </c>
      <c r="C114" s="41">
        <v>43226</v>
      </c>
      <c r="D114" s="42">
        <v>6</v>
      </c>
      <c r="E114" s="43" t="s">
        <v>82</v>
      </c>
      <c r="F114" s="43" t="s">
        <v>83</v>
      </c>
      <c r="G114" s="43" t="s">
        <v>84</v>
      </c>
      <c r="H114" s="43" t="s">
        <v>85</v>
      </c>
      <c r="I114" s="43" t="s">
        <v>6</v>
      </c>
      <c r="J114" s="41">
        <v>43228</v>
      </c>
      <c r="K114" s="43" t="s">
        <v>46</v>
      </c>
      <c r="L114" s="43" t="s">
        <v>57</v>
      </c>
      <c r="M114" s="43" t="s">
        <v>48</v>
      </c>
      <c r="N114" s="43" t="s">
        <v>49</v>
      </c>
      <c r="O114" s="44">
        <v>196</v>
      </c>
      <c r="P114" s="43">
        <v>84</v>
      </c>
      <c r="Q114" s="44">
        <v>16464</v>
      </c>
      <c r="R114" s="45">
        <v>1580.54</v>
      </c>
    </row>
    <row r="115" spans="1:18" x14ac:dyDescent="0.3">
      <c r="A115" s="28"/>
      <c r="B115" s="52">
        <v>1119</v>
      </c>
      <c r="C115" s="53">
        <v>43228</v>
      </c>
      <c r="D115" s="54">
        <v>8</v>
      </c>
      <c r="E115" s="55" t="s">
        <v>63</v>
      </c>
      <c r="F115" s="55" t="s">
        <v>64</v>
      </c>
      <c r="G115" s="55" t="s">
        <v>65</v>
      </c>
      <c r="H115" s="55" t="s">
        <v>66</v>
      </c>
      <c r="I115" s="55" t="s">
        <v>6</v>
      </c>
      <c r="J115" s="53">
        <v>43230</v>
      </c>
      <c r="K115" s="55" t="s">
        <v>46</v>
      </c>
      <c r="L115" s="55" t="s">
        <v>47</v>
      </c>
      <c r="M115" s="55" t="s">
        <v>86</v>
      </c>
      <c r="N115" s="55" t="s">
        <v>87</v>
      </c>
      <c r="O115" s="56">
        <v>560</v>
      </c>
      <c r="P115" s="55">
        <v>73</v>
      </c>
      <c r="Q115" s="56">
        <v>40880</v>
      </c>
      <c r="R115" s="57">
        <v>3965.36</v>
      </c>
    </row>
    <row r="116" spans="1:18" x14ac:dyDescent="0.3">
      <c r="A116" s="28"/>
      <c r="B116" s="40">
        <v>1120</v>
      </c>
      <c r="C116" s="41">
        <v>43228</v>
      </c>
      <c r="D116" s="42">
        <v>8</v>
      </c>
      <c r="E116" s="43" t="s">
        <v>63</v>
      </c>
      <c r="F116" s="43" t="s">
        <v>64</v>
      </c>
      <c r="G116" s="43" t="s">
        <v>65</v>
      </c>
      <c r="H116" s="43" t="s">
        <v>66</v>
      </c>
      <c r="I116" s="43" t="s">
        <v>6</v>
      </c>
      <c r="J116" s="41">
        <v>43230</v>
      </c>
      <c r="K116" s="43" t="s">
        <v>46</v>
      </c>
      <c r="L116" s="43" t="s">
        <v>47</v>
      </c>
      <c r="M116" s="43" t="s">
        <v>68</v>
      </c>
      <c r="N116" s="43" t="s">
        <v>69</v>
      </c>
      <c r="O116" s="44">
        <v>128.80000000000001</v>
      </c>
      <c r="P116" s="43">
        <v>51</v>
      </c>
      <c r="Q116" s="44">
        <v>6568.8</v>
      </c>
      <c r="R116" s="45">
        <v>624.04</v>
      </c>
    </row>
    <row r="117" spans="1:18" x14ac:dyDescent="0.3">
      <c r="A117" s="28"/>
      <c r="B117" s="52">
        <v>1121</v>
      </c>
      <c r="C117" s="53">
        <v>43245</v>
      </c>
      <c r="D117" s="54">
        <v>25</v>
      </c>
      <c r="E117" s="55" t="s">
        <v>120</v>
      </c>
      <c r="F117" s="55" t="s">
        <v>94</v>
      </c>
      <c r="G117" s="55" t="s">
        <v>95</v>
      </c>
      <c r="H117" s="55" t="s">
        <v>96</v>
      </c>
      <c r="I117" s="55" t="s">
        <v>55</v>
      </c>
      <c r="J117" s="53">
        <v>43247</v>
      </c>
      <c r="K117" s="55" t="s">
        <v>56</v>
      </c>
      <c r="L117" s="55" t="s">
        <v>79</v>
      </c>
      <c r="M117" s="55" t="s">
        <v>125</v>
      </c>
      <c r="N117" s="55" t="s">
        <v>69</v>
      </c>
      <c r="O117" s="56">
        <v>140</v>
      </c>
      <c r="P117" s="55">
        <v>66</v>
      </c>
      <c r="Q117" s="56">
        <v>9240</v>
      </c>
      <c r="R117" s="57">
        <v>960.96</v>
      </c>
    </row>
    <row r="118" spans="1:18" x14ac:dyDescent="0.3">
      <c r="A118" s="28"/>
      <c r="B118" s="40">
        <v>1122</v>
      </c>
      <c r="C118" s="41">
        <v>43246</v>
      </c>
      <c r="D118" s="42">
        <v>26</v>
      </c>
      <c r="E118" s="43" t="s">
        <v>121</v>
      </c>
      <c r="F118" s="43" t="s">
        <v>105</v>
      </c>
      <c r="G118" s="43" t="s">
        <v>105</v>
      </c>
      <c r="H118" s="43" t="s">
        <v>91</v>
      </c>
      <c r="I118" s="43" t="s">
        <v>92</v>
      </c>
      <c r="J118" s="41">
        <v>43248</v>
      </c>
      <c r="K118" s="43" t="s">
        <v>67</v>
      </c>
      <c r="L118" s="43" t="s">
        <v>57</v>
      </c>
      <c r="M118" s="43" t="s">
        <v>126</v>
      </c>
      <c r="N118" s="43" t="s">
        <v>127</v>
      </c>
      <c r="O118" s="44">
        <v>298.89999999999998</v>
      </c>
      <c r="P118" s="43">
        <v>36</v>
      </c>
      <c r="Q118" s="44">
        <v>10760.4</v>
      </c>
      <c r="R118" s="45">
        <v>1043.76</v>
      </c>
    </row>
    <row r="119" spans="1:18" x14ac:dyDescent="0.3">
      <c r="A119" s="28"/>
      <c r="B119" s="52">
        <v>1123</v>
      </c>
      <c r="C119" s="53">
        <v>43246</v>
      </c>
      <c r="D119" s="54">
        <v>26</v>
      </c>
      <c r="E119" s="55" t="s">
        <v>121</v>
      </c>
      <c r="F119" s="55" t="s">
        <v>105</v>
      </c>
      <c r="G119" s="55" t="s">
        <v>105</v>
      </c>
      <c r="H119" s="55" t="s">
        <v>91</v>
      </c>
      <c r="I119" s="55" t="s">
        <v>92</v>
      </c>
      <c r="J119" s="53">
        <v>43248</v>
      </c>
      <c r="K119" s="55" t="s">
        <v>67</v>
      </c>
      <c r="L119" s="55" t="s">
        <v>57</v>
      </c>
      <c r="M119" s="55" t="s">
        <v>80</v>
      </c>
      <c r="N119" s="55" t="s">
        <v>81</v>
      </c>
      <c r="O119" s="56">
        <v>135.1</v>
      </c>
      <c r="P119" s="55">
        <v>87</v>
      </c>
      <c r="Q119" s="56">
        <v>11753.7</v>
      </c>
      <c r="R119" s="57">
        <v>1222.3800000000001</v>
      </c>
    </row>
    <row r="120" spans="1:18" x14ac:dyDescent="0.3">
      <c r="A120" s="28"/>
      <c r="B120" s="40">
        <v>1124</v>
      </c>
      <c r="C120" s="41">
        <v>43246</v>
      </c>
      <c r="D120" s="42">
        <v>26</v>
      </c>
      <c r="E120" s="43" t="s">
        <v>121</v>
      </c>
      <c r="F120" s="43" t="s">
        <v>105</v>
      </c>
      <c r="G120" s="43" t="s">
        <v>105</v>
      </c>
      <c r="H120" s="43" t="s">
        <v>91</v>
      </c>
      <c r="I120" s="43" t="s">
        <v>92</v>
      </c>
      <c r="J120" s="41">
        <v>43248</v>
      </c>
      <c r="K120" s="43" t="s">
        <v>67</v>
      </c>
      <c r="L120" s="43" t="s">
        <v>57</v>
      </c>
      <c r="M120" s="43" t="s">
        <v>109</v>
      </c>
      <c r="N120" s="43" t="s">
        <v>110</v>
      </c>
      <c r="O120" s="44">
        <v>257.60000000000002</v>
      </c>
      <c r="P120" s="43">
        <v>64</v>
      </c>
      <c r="Q120" s="44">
        <v>16486.400000000001</v>
      </c>
      <c r="R120" s="45">
        <v>1615.67</v>
      </c>
    </row>
    <row r="121" spans="1:18" x14ac:dyDescent="0.3">
      <c r="A121" s="28"/>
      <c r="B121" s="52">
        <v>1125</v>
      </c>
      <c r="C121" s="53">
        <v>43249</v>
      </c>
      <c r="D121" s="54">
        <v>29</v>
      </c>
      <c r="E121" s="55" t="s">
        <v>70</v>
      </c>
      <c r="F121" s="55" t="s">
        <v>71</v>
      </c>
      <c r="G121" s="55" t="s">
        <v>72</v>
      </c>
      <c r="H121" s="55" t="s">
        <v>73</v>
      </c>
      <c r="I121" s="55" t="s">
        <v>45</v>
      </c>
      <c r="J121" s="53">
        <v>43251</v>
      </c>
      <c r="K121" s="55" t="s">
        <v>46</v>
      </c>
      <c r="L121" s="55" t="s">
        <v>47</v>
      </c>
      <c r="M121" s="55" t="s">
        <v>48</v>
      </c>
      <c r="N121" s="55" t="s">
        <v>49</v>
      </c>
      <c r="O121" s="56">
        <v>196</v>
      </c>
      <c r="P121" s="55">
        <v>21</v>
      </c>
      <c r="Q121" s="56">
        <v>4116</v>
      </c>
      <c r="R121" s="57">
        <v>432.18</v>
      </c>
    </row>
    <row r="122" spans="1:18" x14ac:dyDescent="0.3">
      <c r="A122" s="28"/>
      <c r="B122" s="40">
        <v>1126</v>
      </c>
      <c r="C122" s="41">
        <v>43226</v>
      </c>
      <c r="D122" s="42">
        <v>6</v>
      </c>
      <c r="E122" s="43" t="s">
        <v>82</v>
      </c>
      <c r="F122" s="43" t="s">
        <v>83</v>
      </c>
      <c r="G122" s="43" t="s">
        <v>84</v>
      </c>
      <c r="H122" s="43" t="s">
        <v>85</v>
      </c>
      <c r="I122" s="43" t="s">
        <v>6</v>
      </c>
      <c r="J122" s="41">
        <v>43228</v>
      </c>
      <c r="K122" s="43" t="s">
        <v>67</v>
      </c>
      <c r="L122" s="43" t="s">
        <v>47</v>
      </c>
      <c r="M122" s="43" t="s">
        <v>74</v>
      </c>
      <c r="N122" s="43" t="s">
        <v>75</v>
      </c>
      <c r="O122" s="44">
        <v>178.5</v>
      </c>
      <c r="P122" s="43">
        <v>19</v>
      </c>
      <c r="Q122" s="44">
        <v>3391.5</v>
      </c>
      <c r="R122" s="45">
        <v>342.54</v>
      </c>
    </row>
    <row r="123" spans="1:18" x14ac:dyDescent="0.3">
      <c r="A123" s="28"/>
      <c r="B123" s="52">
        <v>1128</v>
      </c>
      <c r="C123" s="53">
        <v>43224</v>
      </c>
      <c r="D123" s="54">
        <v>4</v>
      </c>
      <c r="E123" s="55" t="s">
        <v>52</v>
      </c>
      <c r="F123" s="55" t="s">
        <v>53</v>
      </c>
      <c r="G123" s="55" t="s">
        <v>53</v>
      </c>
      <c r="H123" s="55" t="s">
        <v>54</v>
      </c>
      <c r="I123" s="55" t="s">
        <v>55</v>
      </c>
      <c r="J123" s="53">
        <v>43226</v>
      </c>
      <c r="K123" s="55" t="s">
        <v>56</v>
      </c>
      <c r="L123" s="55" t="s">
        <v>57</v>
      </c>
      <c r="M123" s="55" t="s">
        <v>128</v>
      </c>
      <c r="N123" s="55" t="s">
        <v>101</v>
      </c>
      <c r="O123" s="56">
        <v>1134</v>
      </c>
      <c r="P123" s="55">
        <v>23</v>
      </c>
      <c r="Q123" s="56">
        <v>26082</v>
      </c>
      <c r="R123" s="57">
        <v>2738.61</v>
      </c>
    </row>
    <row r="124" spans="1:18" x14ac:dyDescent="0.3">
      <c r="A124" s="28"/>
      <c r="B124" s="40">
        <v>1129</v>
      </c>
      <c r="C124" s="41">
        <v>43224</v>
      </c>
      <c r="D124" s="42">
        <v>4</v>
      </c>
      <c r="E124" s="43" t="s">
        <v>52</v>
      </c>
      <c r="F124" s="43" t="s">
        <v>53</v>
      </c>
      <c r="G124" s="43" t="s">
        <v>53</v>
      </c>
      <c r="H124" s="43" t="s">
        <v>54</v>
      </c>
      <c r="I124" s="43" t="s">
        <v>55</v>
      </c>
      <c r="J124" s="41">
        <v>43226</v>
      </c>
      <c r="K124" s="43" t="s">
        <v>56</v>
      </c>
      <c r="L124" s="43" t="s">
        <v>57</v>
      </c>
      <c r="M124" s="43" t="s">
        <v>129</v>
      </c>
      <c r="N124" s="43" t="s">
        <v>130</v>
      </c>
      <c r="O124" s="44">
        <v>98</v>
      </c>
      <c r="P124" s="43">
        <v>72</v>
      </c>
      <c r="Q124" s="44">
        <v>7056</v>
      </c>
      <c r="R124" s="45">
        <v>726.77</v>
      </c>
    </row>
    <row r="125" spans="1:18" x14ac:dyDescent="0.3">
      <c r="A125" s="28"/>
      <c r="B125" s="52">
        <v>1131</v>
      </c>
      <c r="C125" s="53">
        <v>43228</v>
      </c>
      <c r="D125" s="54">
        <v>8</v>
      </c>
      <c r="E125" s="55" t="s">
        <v>63</v>
      </c>
      <c r="F125" s="55" t="s">
        <v>64</v>
      </c>
      <c r="G125" s="55" t="s">
        <v>65</v>
      </c>
      <c r="H125" s="55" t="s">
        <v>66</v>
      </c>
      <c r="I125" s="55" t="s">
        <v>6</v>
      </c>
      <c r="J125" s="53">
        <v>43230</v>
      </c>
      <c r="K125" s="55" t="s">
        <v>67</v>
      </c>
      <c r="L125" s="55" t="s">
        <v>57</v>
      </c>
      <c r="M125" s="55" t="s">
        <v>116</v>
      </c>
      <c r="N125" s="55" t="s">
        <v>117</v>
      </c>
      <c r="O125" s="56">
        <v>487.2</v>
      </c>
      <c r="P125" s="55">
        <v>22</v>
      </c>
      <c r="Q125" s="56">
        <v>10718.4</v>
      </c>
      <c r="R125" s="57">
        <v>1050.4000000000001</v>
      </c>
    </row>
    <row r="126" spans="1:18" x14ac:dyDescent="0.3">
      <c r="A126" s="28"/>
      <c r="B126" s="46">
        <v>1134</v>
      </c>
      <c r="C126" s="47">
        <v>43223</v>
      </c>
      <c r="D126" s="48">
        <v>3</v>
      </c>
      <c r="E126" s="49" t="s">
        <v>76</v>
      </c>
      <c r="F126" s="49" t="s">
        <v>77</v>
      </c>
      <c r="G126" s="49" t="s">
        <v>78</v>
      </c>
      <c r="H126" s="49" t="s">
        <v>44</v>
      </c>
      <c r="I126" s="49" t="s">
        <v>45</v>
      </c>
      <c r="J126" s="47">
        <v>43225</v>
      </c>
      <c r="K126" s="49" t="s">
        <v>46</v>
      </c>
      <c r="L126" s="49" t="s">
        <v>79</v>
      </c>
      <c r="M126" s="49" t="s">
        <v>118</v>
      </c>
      <c r="N126" s="58" t="s">
        <v>103</v>
      </c>
      <c r="O126" s="50">
        <v>140</v>
      </c>
      <c r="P126" s="49">
        <v>82</v>
      </c>
      <c r="Q126" s="50">
        <v>11480</v>
      </c>
      <c r="R126" s="51">
        <v>1193.92</v>
      </c>
    </row>
    <row r="127" spans="1:18" x14ac:dyDescent="0.3">
      <c r="A127" s="28"/>
      <c r="B127" s="40">
        <v>1135</v>
      </c>
      <c r="C127" s="34">
        <v>43223</v>
      </c>
      <c r="D127" s="33">
        <v>3</v>
      </c>
      <c r="E127" s="28" t="s">
        <v>76</v>
      </c>
      <c r="F127" s="28" t="s">
        <v>77</v>
      </c>
      <c r="G127" s="28" t="s">
        <v>78</v>
      </c>
      <c r="H127" s="28" t="s">
        <v>44</v>
      </c>
      <c r="I127" s="28" t="s">
        <v>45</v>
      </c>
      <c r="J127" s="34">
        <v>43225</v>
      </c>
      <c r="K127" s="28" t="s">
        <v>46</v>
      </c>
      <c r="L127" s="28" t="s">
        <v>79</v>
      </c>
      <c r="M127" s="28" t="s">
        <v>86</v>
      </c>
      <c r="N127" s="28" t="s">
        <v>87</v>
      </c>
      <c r="O127" s="35">
        <v>560</v>
      </c>
      <c r="P127" s="28">
        <v>98</v>
      </c>
      <c r="Q127" s="35">
        <v>54880</v>
      </c>
      <c r="R127" s="35">
        <v>5762.4</v>
      </c>
    </row>
    <row r="128" spans="1:18" x14ac:dyDescent="0.3">
      <c r="A128" s="28"/>
      <c r="B128" s="40">
        <v>1138</v>
      </c>
      <c r="C128" s="41">
        <v>43258</v>
      </c>
      <c r="D128" s="42">
        <v>7</v>
      </c>
      <c r="E128" s="43" t="s">
        <v>98</v>
      </c>
      <c r="F128" s="43" t="s">
        <v>99</v>
      </c>
      <c r="G128" s="43" t="s">
        <v>99</v>
      </c>
      <c r="H128" s="43" t="s">
        <v>66</v>
      </c>
      <c r="I128" s="43" t="s">
        <v>6</v>
      </c>
      <c r="J128" s="41"/>
      <c r="K128" s="43"/>
      <c r="L128" s="43"/>
      <c r="M128" s="43" t="s">
        <v>62</v>
      </c>
      <c r="N128" s="43" t="s">
        <v>49</v>
      </c>
      <c r="O128" s="44">
        <v>644</v>
      </c>
      <c r="P128" s="43">
        <v>71</v>
      </c>
      <c r="Q128" s="44">
        <v>45724</v>
      </c>
      <c r="R128" s="45">
        <v>4343.78</v>
      </c>
    </row>
    <row r="129" spans="1:18" x14ac:dyDescent="0.3">
      <c r="A129" s="28"/>
      <c r="B129" s="52">
        <v>1139</v>
      </c>
      <c r="C129" s="53">
        <v>43261</v>
      </c>
      <c r="D129" s="54">
        <v>10</v>
      </c>
      <c r="E129" s="55" t="s">
        <v>93</v>
      </c>
      <c r="F129" s="55" t="s">
        <v>94</v>
      </c>
      <c r="G129" s="55" t="s">
        <v>95</v>
      </c>
      <c r="H129" s="55" t="s">
        <v>96</v>
      </c>
      <c r="I129" s="55" t="s">
        <v>55</v>
      </c>
      <c r="J129" s="53">
        <v>43263</v>
      </c>
      <c r="K129" s="55" t="s">
        <v>56</v>
      </c>
      <c r="L129" s="55"/>
      <c r="M129" s="55" t="s">
        <v>100</v>
      </c>
      <c r="N129" s="55" t="s">
        <v>101</v>
      </c>
      <c r="O129" s="56">
        <v>350</v>
      </c>
      <c r="P129" s="55">
        <v>40</v>
      </c>
      <c r="Q129" s="56">
        <v>14000</v>
      </c>
      <c r="R129" s="57">
        <v>1470</v>
      </c>
    </row>
    <row r="130" spans="1:18" x14ac:dyDescent="0.3">
      <c r="A130" s="28"/>
      <c r="B130" s="40">
        <v>1140</v>
      </c>
      <c r="C130" s="41">
        <v>43261</v>
      </c>
      <c r="D130" s="42">
        <v>10</v>
      </c>
      <c r="E130" s="43" t="s">
        <v>93</v>
      </c>
      <c r="F130" s="43" t="s">
        <v>94</v>
      </c>
      <c r="G130" s="43" t="s">
        <v>95</v>
      </c>
      <c r="H130" s="43" t="s">
        <v>96</v>
      </c>
      <c r="I130" s="43" t="s">
        <v>55</v>
      </c>
      <c r="J130" s="41">
        <v>43263</v>
      </c>
      <c r="K130" s="43" t="s">
        <v>56</v>
      </c>
      <c r="L130" s="43"/>
      <c r="M130" s="43" t="s">
        <v>102</v>
      </c>
      <c r="N130" s="43" t="s">
        <v>103</v>
      </c>
      <c r="O130" s="44">
        <v>308</v>
      </c>
      <c r="P130" s="43">
        <v>80</v>
      </c>
      <c r="Q130" s="44">
        <v>24640</v>
      </c>
      <c r="R130" s="45">
        <v>2414.7199999999998</v>
      </c>
    </row>
    <row r="131" spans="1:18" x14ac:dyDescent="0.3">
      <c r="A131" s="28"/>
      <c r="B131" s="52">
        <v>1141</v>
      </c>
      <c r="C131" s="53">
        <v>43261</v>
      </c>
      <c r="D131" s="54">
        <v>10</v>
      </c>
      <c r="E131" s="55" t="s">
        <v>93</v>
      </c>
      <c r="F131" s="55" t="s">
        <v>94</v>
      </c>
      <c r="G131" s="55" t="s">
        <v>95</v>
      </c>
      <c r="H131" s="55" t="s">
        <v>96</v>
      </c>
      <c r="I131" s="55" t="s">
        <v>55</v>
      </c>
      <c r="J131" s="53">
        <v>43263</v>
      </c>
      <c r="K131" s="55" t="s">
        <v>56</v>
      </c>
      <c r="L131" s="55"/>
      <c r="M131" s="55" t="s">
        <v>68</v>
      </c>
      <c r="N131" s="55" t="s">
        <v>69</v>
      </c>
      <c r="O131" s="56">
        <v>128.80000000000001</v>
      </c>
      <c r="P131" s="55">
        <v>38</v>
      </c>
      <c r="Q131" s="56">
        <v>4894.3999999999996</v>
      </c>
      <c r="R131" s="57">
        <v>464.97</v>
      </c>
    </row>
    <row r="132" spans="1:18" x14ac:dyDescent="0.3">
      <c r="A132" s="28"/>
      <c r="B132" s="40">
        <v>1142</v>
      </c>
      <c r="C132" s="41">
        <v>43262</v>
      </c>
      <c r="D132" s="42">
        <v>11</v>
      </c>
      <c r="E132" s="43" t="s">
        <v>104</v>
      </c>
      <c r="F132" s="43" t="s">
        <v>105</v>
      </c>
      <c r="G132" s="43" t="s">
        <v>105</v>
      </c>
      <c r="H132" s="43" t="s">
        <v>91</v>
      </c>
      <c r="I132" s="43" t="s">
        <v>92</v>
      </c>
      <c r="J132" s="41"/>
      <c r="K132" s="43" t="s">
        <v>67</v>
      </c>
      <c r="L132" s="43"/>
      <c r="M132" s="43" t="s">
        <v>50</v>
      </c>
      <c r="N132" s="43" t="s">
        <v>51</v>
      </c>
      <c r="O132" s="44">
        <v>49</v>
      </c>
      <c r="P132" s="43">
        <v>28</v>
      </c>
      <c r="Q132" s="44">
        <v>1372</v>
      </c>
      <c r="R132" s="45">
        <v>144.06</v>
      </c>
    </row>
    <row r="133" spans="1:18" x14ac:dyDescent="0.3">
      <c r="A133" s="28"/>
      <c r="B133" s="52">
        <v>1143</v>
      </c>
      <c r="C133" s="53">
        <v>43262</v>
      </c>
      <c r="D133" s="54">
        <v>11</v>
      </c>
      <c r="E133" s="55" t="s">
        <v>104</v>
      </c>
      <c r="F133" s="55" t="s">
        <v>105</v>
      </c>
      <c r="G133" s="55" t="s">
        <v>105</v>
      </c>
      <c r="H133" s="55" t="s">
        <v>91</v>
      </c>
      <c r="I133" s="55" t="s">
        <v>92</v>
      </c>
      <c r="J133" s="53"/>
      <c r="K133" s="55" t="s">
        <v>67</v>
      </c>
      <c r="L133" s="55"/>
      <c r="M133" s="55" t="s">
        <v>97</v>
      </c>
      <c r="N133" s="55" t="s">
        <v>49</v>
      </c>
      <c r="O133" s="56">
        <v>41.86</v>
      </c>
      <c r="P133" s="55">
        <v>60</v>
      </c>
      <c r="Q133" s="56">
        <v>2511.6</v>
      </c>
      <c r="R133" s="57">
        <v>246.14</v>
      </c>
    </row>
    <row r="134" spans="1:18" x14ac:dyDescent="0.3">
      <c r="A134" s="28"/>
      <c r="B134" s="40">
        <v>1144</v>
      </c>
      <c r="C134" s="41">
        <v>43252</v>
      </c>
      <c r="D134" s="42">
        <v>1</v>
      </c>
      <c r="E134" s="43" t="s">
        <v>106</v>
      </c>
      <c r="F134" s="43" t="s">
        <v>107</v>
      </c>
      <c r="G134" s="43" t="s">
        <v>108</v>
      </c>
      <c r="H134" s="43" t="s">
        <v>66</v>
      </c>
      <c r="I134" s="43" t="s">
        <v>6</v>
      </c>
      <c r="J134" s="41"/>
      <c r="K134" s="43"/>
      <c r="L134" s="43"/>
      <c r="M134" s="43" t="s">
        <v>61</v>
      </c>
      <c r="N134" s="43" t="s">
        <v>49</v>
      </c>
      <c r="O134" s="44">
        <v>252</v>
      </c>
      <c r="P134" s="43">
        <v>33</v>
      </c>
      <c r="Q134" s="44">
        <v>8316</v>
      </c>
      <c r="R134" s="45">
        <v>814.97</v>
      </c>
    </row>
    <row r="135" spans="1:18" x14ac:dyDescent="0.3">
      <c r="A135" s="28"/>
      <c r="B135" s="52">
        <v>1145</v>
      </c>
      <c r="C135" s="53">
        <v>43252</v>
      </c>
      <c r="D135" s="54">
        <v>1</v>
      </c>
      <c r="E135" s="55" t="s">
        <v>106</v>
      </c>
      <c r="F135" s="55" t="s">
        <v>107</v>
      </c>
      <c r="G135" s="55" t="s">
        <v>108</v>
      </c>
      <c r="H135" s="55" t="s">
        <v>66</v>
      </c>
      <c r="I135" s="55" t="s">
        <v>6</v>
      </c>
      <c r="J135" s="53"/>
      <c r="K135" s="55"/>
      <c r="L135" s="55"/>
      <c r="M135" s="55" t="s">
        <v>62</v>
      </c>
      <c r="N135" s="55" t="s">
        <v>49</v>
      </c>
      <c r="O135" s="56">
        <v>644</v>
      </c>
      <c r="P135" s="55">
        <v>22</v>
      </c>
      <c r="Q135" s="56">
        <v>14168</v>
      </c>
      <c r="R135" s="57">
        <v>1416.8</v>
      </c>
    </row>
    <row r="136" spans="1:18" x14ac:dyDescent="0.3">
      <c r="A136" s="28"/>
      <c r="B136" s="40">
        <v>1146</v>
      </c>
      <c r="C136" s="41">
        <v>43252</v>
      </c>
      <c r="D136" s="42">
        <v>1</v>
      </c>
      <c r="E136" s="43" t="s">
        <v>106</v>
      </c>
      <c r="F136" s="43" t="s">
        <v>107</v>
      </c>
      <c r="G136" s="43" t="s">
        <v>108</v>
      </c>
      <c r="H136" s="43" t="s">
        <v>66</v>
      </c>
      <c r="I136" s="43" t="s">
        <v>6</v>
      </c>
      <c r="J136" s="41"/>
      <c r="K136" s="43"/>
      <c r="L136" s="43"/>
      <c r="M136" s="43" t="s">
        <v>97</v>
      </c>
      <c r="N136" s="43" t="s">
        <v>49</v>
      </c>
      <c r="O136" s="44">
        <v>41.86</v>
      </c>
      <c r="P136" s="43">
        <v>51</v>
      </c>
      <c r="Q136" s="44">
        <v>2134.86</v>
      </c>
      <c r="R136" s="45">
        <v>209.22</v>
      </c>
    </row>
    <row r="137" spans="1:18" x14ac:dyDescent="0.3">
      <c r="A137" s="28"/>
      <c r="B137" s="52">
        <v>1147</v>
      </c>
      <c r="C137" s="53">
        <v>43279</v>
      </c>
      <c r="D137" s="54">
        <v>28</v>
      </c>
      <c r="E137" s="55" t="s">
        <v>88</v>
      </c>
      <c r="F137" s="55" t="s">
        <v>89</v>
      </c>
      <c r="G137" s="55" t="s">
        <v>90</v>
      </c>
      <c r="H137" s="55" t="s">
        <v>91</v>
      </c>
      <c r="I137" s="55" t="s">
        <v>92</v>
      </c>
      <c r="J137" s="53">
        <v>43281</v>
      </c>
      <c r="K137" s="55" t="s">
        <v>67</v>
      </c>
      <c r="L137" s="55" t="s">
        <v>57</v>
      </c>
      <c r="M137" s="55" t="s">
        <v>80</v>
      </c>
      <c r="N137" s="55" t="s">
        <v>81</v>
      </c>
      <c r="O137" s="56">
        <v>135.1</v>
      </c>
      <c r="P137" s="55">
        <v>60</v>
      </c>
      <c r="Q137" s="56">
        <v>8106</v>
      </c>
      <c r="R137" s="57">
        <v>802.49</v>
      </c>
    </row>
    <row r="138" spans="1:18" x14ac:dyDescent="0.3">
      <c r="A138" s="28"/>
      <c r="B138" s="40">
        <v>1148</v>
      </c>
      <c r="C138" s="41">
        <v>43279</v>
      </c>
      <c r="D138" s="42">
        <v>28</v>
      </c>
      <c r="E138" s="43" t="s">
        <v>88</v>
      </c>
      <c r="F138" s="43" t="s">
        <v>89</v>
      </c>
      <c r="G138" s="43" t="s">
        <v>90</v>
      </c>
      <c r="H138" s="43" t="s">
        <v>91</v>
      </c>
      <c r="I138" s="43" t="s">
        <v>92</v>
      </c>
      <c r="J138" s="41">
        <v>43281</v>
      </c>
      <c r="K138" s="43" t="s">
        <v>67</v>
      </c>
      <c r="L138" s="43" t="s">
        <v>57</v>
      </c>
      <c r="M138" s="43" t="s">
        <v>109</v>
      </c>
      <c r="N138" s="43" t="s">
        <v>110</v>
      </c>
      <c r="O138" s="44">
        <v>257.60000000000002</v>
      </c>
      <c r="P138" s="43">
        <v>98</v>
      </c>
      <c r="Q138" s="44">
        <v>25244.799999999999</v>
      </c>
      <c r="R138" s="45">
        <v>2574.9699999999998</v>
      </c>
    </row>
    <row r="139" spans="1:18" x14ac:dyDescent="0.3">
      <c r="A139" s="28"/>
      <c r="B139" s="52">
        <v>1149</v>
      </c>
      <c r="C139" s="53">
        <v>43260</v>
      </c>
      <c r="D139" s="54">
        <v>9</v>
      </c>
      <c r="E139" s="55" t="s">
        <v>111</v>
      </c>
      <c r="F139" s="55" t="s">
        <v>112</v>
      </c>
      <c r="G139" s="55" t="s">
        <v>72</v>
      </c>
      <c r="H139" s="55" t="s">
        <v>113</v>
      </c>
      <c r="I139" s="55" t="s">
        <v>45</v>
      </c>
      <c r="J139" s="53">
        <v>43262</v>
      </c>
      <c r="K139" s="55" t="s">
        <v>56</v>
      </c>
      <c r="L139" s="55" t="s">
        <v>47</v>
      </c>
      <c r="M139" s="55" t="s">
        <v>114</v>
      </c>
      <c r="N139" s="55" t="s">
        <v>115</v>
      </c>
      <c r="O139" s="56">
        <v>273</v>
      </c>
      <c r="P139" s="55">
        <v>27</v>
      </c>
      <c r="Q139" s="56">
        <v>7371</v>
      </c>
      <c r="R139" s="57">
        <v>714.99</v>
      </c>
    </row>
    <row r="140" spans="1:18" x14ac:dyDescent="0.3">
      <c r="A140" s="28"/>
      <c r="B140" s="40">
        <v>1150</v>
      </c>
      <c r="C140" s="41">
        <v>43260</v>
      </c>
      <c r="D140" s="42">
        <v>9</v>
      </c>
      <c r="E140" s="43" t="s">
        <v>111</v>
      </c>
      <c r="F140" s="43" t="s">
        <v>112</v>
      </c>
      <c r="G140" s="43" t="s">
        <v>72</v>
      </c>
      <c r="H140" s="43" t="s">
        <v>113</v>
      </c>
      <c r="I140" s="43" t="s">
        <v>45</v>
      </c>
      <c r="J140" s="41">
        <v>43262</v>
      </c>
      <c r="K140" s="43" t="s">
        <v>56</v>
      </c>
      <c r="L140" s="43" t="s">
        <v>47</v>
      </c>
      <c r="M140" s="43" t="s">
        <v>116</v>
      </c>
      <c r="N140" s="43" t="s">
        <v>117</v>
      </c>
      <c r="O140" s="44">
        <v>487.2</v>
      </c>
      <c r="P140" s="43">
        <v>88</v>
      </c>
      <c r="Q140" s="44">
        <v>42873.599999999999</v>
      </c>
      <c r="R140" s="45">
        <v>4244.49</v>
      </c>
    </row>
    <row r="141" spans="1:18" x14ac:dyDescent="0.3">
      <c r="A141" s="28"/>
      <c r="B141" s="52">
        <v>1151</v>
      </c>
      <c r="C141" s="53">
        <v>43257</v>
      </c>
      <c r="D141" s="54">
        <v>6</v>
      </c>
      <c r="E141" s="55" t="s">
        <v>82</v>
      </c>
      <c r="F141" s="55" t="s">
        <v>83</v>
      </c>
      <c r="G141" s="55" t="s">
        <v>84</v>
      </c>
      <c r="H141" s="55" t="s">
        <v>85</v>
      </c>
      <c r="I141" s="55" t="s">
        <v>6</v>
      </c>
      <c r="J141" s="53">
        <v>43259</v>
      </c>
      <c r="K141" s="55" t="s">
        <v>46</v>
      </c>
      <c r="L141" s="55" t="s">
        <v>57</v>
      </c>
      <c r="M141" s="55" t="s">
        <v>48</v>
      </c>
      <c r="N141" s="55" t="s">
        <v>49</v>
      </c>
      <c r="O141" s="56">
        <v>196</v>
      </c>
      <c r="P141" s="55">
        <v>65</v>
      </c>
      <c r="Q141" s="56">
        <v>12740</v>
      </c>
      <c r="R141" s="57">
        <v>1337.7</v>
      </c>
    </row>
    <row r="142" spans="1:18" x14ac:dyDescent="0.3">
      <c r="A142" s="28"/>
      <c r="B142" s="40">
        <v>1152</v>
      </c>
      <c r="C142" s="41">
        <v>43259</v>
      </c>
      <c r="D142" s="42">
        <v>8</v>
      </c>
      <c r="E142" s="43" t="s">
        <v>63</v>
      </c>
      <c r="F142" s="43" t="s">
        <v>64</v>
      </c>
      <c r="G142" s="43" t="s">
        <v>65</v>
      </c>
      <c r="H142" s="43" t="s">
        <v>66</v>
      </c>
      <c r="I142" s="43" t="s">
        <v>6</v>
      </c>
      <c r="J142" s="41">
        <v>43261</v>
      </c>
      <c r="K142" s="43" t="s">
        <v>46</v>
      </c>
      <c r="L142" s="43" t="s">
        <v>47</v>
      </c>
      <c r="M142" s="43" t="s">
        <v>86</v>
      </c>
      <c r="N142" s="43" t="s">
        <v>87</v>
      </c>
      <c r="O142" s="44">
        <v>560</v>
      </c>
      <c r="P142" s="43">
        <v>38</v>
      </c>
      <c r="Q142" s="44">
        <v>21280</v>
      </c>
      <c r="R142" s="45">
        <v>2085.44</v>
      </c>
    </row>
    <row r="143" spans="1:18" x14ac:dyDescent="0.3">
      <c r="A143" s="28"/>
      <c r="B143" s="52">
        <v>1153</v>
      </c>
      <c r="C143" s="53">
        <v>43259</v>
      </c>
      <c r="D143" s="54">
        <v>8</v>
      </c>
      <c r="E143" s="55" t="s">
        <v>63</v>
      </c>
      <c r="F143" s="55" t="s">
        <v>64</v>
      </c>
      <c r="G143" s="55" t="s">
        <v>65</v>
      </c>
      <c r="H143" s="55" t="s">
        <v>66</v>
      </c>
      <c r="I143" s="55" t="s">
        <v>6</v>
      </c>
      <c r="J143" s="53">
        <v>43261</v>
      </c>
      <c r="K143" s="55" t="s">
        <v>46</v>
      </c>
      <c r="L143" s="55" t="s">
        <v>47</v>
      </c>
      <c r="M143" s="55" t="s">
        <v>68</v>
      </c>
      <c r="N143" s="55" t="s">
        <v>69</v>
      </c>
      <c r="O143" s="56">
        <v>128.80000000000001</v>
      </c>
      <c r="P143" s="55">
        <v>80</v>
      </c>
      <c r="Q143" s="56">
        <v>10304</v>
      </c>
      <c r="R143" s="57">
        <v>989.18</v>
      </c>
    </row>
    <row r="144" spans="1:18" x14ac:dyDescent="0.3">
      <c r="A144" s="28"/>
      <c r="B144" s="40">
        <v>1154</v>
      </c>
      <c r="C144" s="41">
        <v>43276</v>
      </c>
      <c r="D144" s="42">
        <v>25</v>
      </c>
      <c r="E144" s="43" t="s">
        <v>120</v>
      </c>
      <c r="F144" s="43" t="s">
        <v>94</v>
      </c>
      <c r="G144" s="43" t="s">
        <v>95</v>
      </c>
      <c r="H144" s="43" t="s">
        <v>96</v>
      </c>
      <c r="I144" s="43" t="s">
        <v>55</v>
      </c>
      <c r="J144" s="41">
        <v>43278</v>
      </c>
      <c r="K144" s="43" t="s">
        <v>56</v>
      </c>
      <c r="L144" s="43" t="s">
        <v>79</v>
      </c>
      <c r="M144" s="43" t="s">
        <v>125</v>
      </c>
      <c r="N144" s="43" t="s">
        <v>69</v>
      </c>
      <c r="O144" s="44">
        <v>140</v>
      </c>
      <c r="P144" s="43">
        <v>49</v>
      </c>
      <c r="Q144" s="44">
        <v>6860</v>
      </c>
      <c r="R144" s="45">
        <v>658.56</v>
      </c>
    </row>
    <row r="145" spans="1:18" x14ac:dyDescent="0.3">
      <c r="A145" s="28"/>
      <c r="B145" s="52">
        <v>1155</v>
      </c>
      <c r="C145" s="53">
        <v>43277</v>
      </c>
      <c r="D145" s="54">
        <v>26</v>
      </c>
      <c r="E145" s="55" t="s">
        <v>121</v>
      </c>
      <c r="F145" s="55" t="s">
        <v>105</v>
      </c>
      <c r="G145" s="55" t="s">
        <v>105</v>
      </c>
      <c r="H145" s="55" t="s">
        <v>91</v>
      </c>
      <c r="I145" s="55" t="s">
        <v>92</v>
      </c>
      <c r="J145" s="53">
        <v>43279</v>
      </c>
      <c r="K145" s="55" t="s">
        <v>67</v>
      </c>
      <c r="L145" s="55" t="s">
        <v>57</v>
      </c>
      <c r="M145" s="55" t="s">
        <v>126</v>
      </c>
      <c r="N145" s="55" t="s">
        <v>127</v>
      </c>
      <c r="O145" s="56">
        <v>298.89999999999998</v>
      </c>
      <c r="P145" s="55">
        <v>90</v>
      </c>
      <c r="Q145" s="56">
        <v>26901</v>
      </c>
      <c r="R145" s="57">
        <v>2609.4</v>
      </c>
    </row>
    <row r="146" spans="1:18" x14ac:dyDescent="0.3">
      <c r="A146" s="28"/>
      <c r="B146" s="40">
        <v>1156</v>
      </c>
      <c r="C146" s="41">
        <v>43277</v>
      </c>
      <c r="D146" s="42">
        <v>26</v>
      </c>
      <c r="E146" s="43" t="s">
        <v>121</v>
      </c>
      <c r="F146" s="43" t="s">
        <v>105</v>
      </c>
      <c r="G146" s="43" t="s">
        <v>105</v>
      </c>
      <c r="H146" s="43" t="s">
        <v>91</v>
      </c>
      <c r="I146" s="43" t="s">
        <v>92</v>
      </c>
      <c r="J146" s="41">
        <v>43279</v>
      </c>
      <c r="K146" s="43" t="s">
        <v>67</v>
      </c>
      <c r="L146" s="43" t="s">
        <v>57</v>
      </c>
      <c r="M146" s="43" t="s">
        <v>80</v>
      </c>
      <c r="N146" s="43" t="s">
        <v>81</v>
      </c>
      <c r="O146" s="44">
        <v>135.1</v>
      </c>
      <c r="P146" s="43">
        <v>60</v>
      </c>
      <c r="Q146" s="44">
        <v>8106</v>
      </c>
      <c r="R146" s="45">
        <v>834.92</v>
      </c>
    </row>
    <row r="147" spans="1:18" x14ac:dyDescent="0.3">
      <c r="A147" s="28"/>
      <c r="B147" s="52">
        <v>1157</v>
      </c>
      <c r="C147" s="53">
        <v>43277</v>
      </c>
      <c r="D147" s="54">
        <v>26</v>
      </c>
      <c r="E147" s="55" t="s">
        <v>121</v>
      </c>
      <c r="F147" s="55" t="s">
        <v>105</v>
      </c>
      <c r="G147" s="55" t="s">
        <v>105</v>
      </c>
      <c r="H147" s="55" t="s">
        <v>91</v>
      </c>
      <c r="I147" s="55" t="s">
        <v>92</v>
      </c>
      <c r="J147" s="53">
        <v>43279</v>
      </c>
      <c r="K147" s="55" t="s">
        <v>67</v>
      </c>
      <c r="L147" s="55" t="s">
        <v>57</v>
      </c>
      <c r="M147" s="55" t="s">
        <v>109</v>
      </c>
      <c r="N147" s="55" t="s">
        <v>110</v>
      </c>
      <c r="O147" s="56">
        <v>257.60000000000002</v>
      </c>
      <c r="P147" s="55">
        <v>39</v>
      </c>
      <c r="Q147" s="56">
        <v>10046.4</v>
      </c>
      <c r="R147" s="57">
        <v>1004.64</v>
      </c>
    </row>
    <row r="148" spans="1:18" x14ac:dyDescent="0.3">
      <c r="A148" s="28"/>
      <c r="B148" s="40">
        <v>1158</v>
      </c>
      <c r="C148" s="41">
        <v>43280</v>
      </c>
      <c r="D148" s="42">
        <v>29</v>
      </c>
      <c r="E148" s="43" t="s">
        <v>70</v>
      </c>
      <c r="F148" s="43" t="s">
        <v>71</v>
      </c>
      <c r="G148" s="43" t="s">
        <v>72</v>
      </c>
      <c r="H148" s="43" t="s">
        <v>73</v>
      </c>
      <c r="I148" s="43" t="s">
        <v>45</v>
      </c>
      <c r="J148" s="41">
        <v>43282</v>
      </c>
      <c r="K148" s="43" t="s">
        <v>46</v>
      </c>
      <c r="L148" s="43" t="s">
        <v>47</v>
      </c>
      <c r="M148" s="43" t="s">
        <v>48</v>
      </c>
      <c r="N148" s="43" t="s">
        <v>49</v>
      </c>
      <c r="O148" s="44">
        <v>196</v>
      </c>
      <c r="P148" s="43">
        <v>79</v>
      </c>
      <c r="Q148" s="44">
        <v>15484</v>
      </c>
      <c r="R148" s="45">
        <v>1594.85</v>
      </c>
    </row>
    <row r="149" spans="1:18" x14ac:dyDescent="0.3">
      <c r="A149" s="28"/>
      <c r="B149" s="52">
        <v>1159</v>
      </c>
      <c r="C149" s="53">
        <v>43257</v>
      </c>
      <c r="D149" s="54">
        <v>6</v>
      </c>
      <c r="E149" s="55" t="s">
        <v>82</v>
      </c>
      <c r="F149" s="55" t="s">
        <v>83</v>
      </c>
      <c r="G149" s="55" t="s">
        <v>84</v>
      </c>
      <c r="H149" s="55" t="s">
        <v>85</v>
      </c>
      <c r="I149" s="55" t="s">
        <v>6</v>
      </c>
      <c r="J149" s="53">
        <v>43259</v>
      </c>
      <c r="K149" s="55" t="s">
        <v>67</v>
      </c>
      <c r="L149" s="55" t="s">
        <v>47</v>
      </c>
      <c r="M149" s="55" t="s">
        <v>74</v>
      </c>
      <c r="N149" s="55" t="s">
        <v>75</v>
      </c>
      <c r="O149" s="56">
        <v>178.5</v>
      </c>
      <c r="P149" s="55">
        <v>44</v>
      </c>
      <c r="Q149" s="56">
        <v>7854</v>
      </c>
      <c r="R149" s="57">
        <v>801.11</v>
      </c>
    </row>
    <row r="150" spans="1:18" x14ac:dyDescent="0.3">
      <c r="A150" s="28"/>
      <c r="B150" s="40">
        <v>1161</v>
      </c>
      <c r="C150" s="41">
        <v>43255</v>
      </c>
      <c r="D150" s="42">
        <v>4</v>
      </c>
      <c r="E150" s="43" t="s">
        <v>52</v>
      </c>
      <c r="F150" s="43" t="s">
        <v>53</v>
      </c>
      <c r="G150" s="43" t="s">
        <v>53</v>
      </c>
      <c r="H150" s="43" t="s">
        <v>54</v>
      </c>
      <c r="I150" s="43" t="s">
        <v>55</v>
      </c>
      <c r="J150" s="41">
        <v>43257</v>
      </c>
      <c r="K150" s="43" t="s">
        <v>56</v>
      </c>
      <c r="L150" s="43" t="s">
        <v>57</v>
      </c>
      <c r="M150" s="43" t="s">
        <v>128</v>
      </c>
      <c r="N150" s="43" t="s">
        <v>101</v>
      </c>
      <c r="O150" s="44">
        <v>1134</v>
      </c>
      <c r="P150" s="43">
        <v>98</v>
      </c>
      <c r="Q150" s="44">
        <v>111132</v>
      </c>
      <c r="R150" s="45">
        <v>10779.8</v>
      </c>
    </row>
    <row r="151" spans="1:18" x14ac:dyDescent="0.3">
      <c r="A151" s="28"/>
      <c r="B151" s="52">
        <v>1162</v>
      </c>
      <c r="C151" s="53">
        <v>43255</v>
      </c>
      <c r="D151" s="54">
        <v>4</v>
      </c>
      <c r="E151" s="55" t="s">
        <v>52</v>
      </c>
      <c r="F151" s="55" t="s">
        <v>53</v>
      </c>
      <c r="G151" s="55" t="s">
        <v>53</v>
      </c>
      <c r="H151" s="55" t="s">
        <v>54</v>
      </c>
      <c r="I151" s="55" t="s">
        <v>55</v>
      </c>
      <c r="J151" s="53">
        <v>43257</v>
      </c>
      <c r="K151" s="55" t="s">
        <v>56</v>
      </c>
      <c r="L151" s="55" t="s">
        <v>57</v>
      </c>
      <c r="M151" s="55" t="s">
        <v>129</v>
      </c>
      <c r="N151" s="55" t="s">
        <v>130</v>
      </c>
      <c r="O151" s="56">
        <v>98</v>
      </c>
      <c r="P151" s="55">
        <v>61</v>
      </c>
      <c r="Q151" s="56">
        <v>5978</v>
      </c>
      <c r="R151" s="57">
        <v>591.82000000000005</v>
      </c>
    </row>
    <row r="152" spans="1:18" x14ac:dyDescent="0.3">
      <c r="A152" s="28"/>
      <c r="B152" s="40">
        <v>1164</v>
      </c>
      <c r="C152" s="41">
        <v>43259</v>
      </c>
      <c r="D152" s="42">
        <v>8</v>
      </c>
      <c r="E152" s="43" t="s">
        <v>63</v>
      </c>
      <c r="F152" s="43" t="s">
        <v>64</v>
      </c>
      <c r="G152" s="43" t="s">
        <v>65</v>
      </c>
      <c r="H152" s="43" t="s">
        <v>66</v>
      </c>
      <c r="I152" s="43" t="s">
        <v>6</v>
      </c>
      <c r="J152" s="41">
        <v>43261</v>
      </c>
      <c r="K152" s="43" t="s">
        <v>67</v>
      </c>
      <c r="L152" s="43" t="s">
        <v>57</v>
      </c>
      <c r="M152" s="43" t="s">
        <v>116</v>
      </c>
      <c r="N152" s="43" t="s">
        <v>117</v>
      </c>
      <c r="O152" s="44">
        <v>487.2</v>
      </c>
      <c r="P152" s="43">
        <v>30</v>
      </c>
      <c r="Q152" s="44">
        <v>14616</v>
      </c>
      <c r="R152" s="45">
        <v>1534.68</v>
      </c>
    </row>
    <row r="153" spans="1:18" x14ac:dyDescent="0.3">
      <c r="A153" s="28"/>
      <c r="B153" s="52">
        <v>1167</v>
      </c>
      <c r="C153" s="53">
        <v>43254</v>
      </c>
      <c r="D153" s="54">
        <v>3</v>
      </c>
      <c r="E153" s="55" t="s">
        <v>76</v>
      </c>
      <c r="F153" s="55" t="s">
        <v>77</v>
      </c>
      <c r="G153" s="55" t="s">
        <v>78</v>
      </c>
      <c r="H153" s="55" t="s">
        <v>44</v>
      </c>
      <c r="I153" s="55" t="s">
        <v>45</v>
      </c>
      <c r="J153" s="53">
        <v>43256</v>
      </c>
      <c r="K153" s="55" t="s">
        <v>46</v>
      </c>
      <c r="L153" s="55" t="s">
        <v>79</v>
      </c>
      <c r="M153" s="55" t="s">
        <v>118</v>
      </c>
      <c r="N153" s="55" t="s">
        <v>103</v>
      </c>
      <c r="O153" s="56">
        <v>140</v>
      </c>
      <c r="P153" s="55">
        <v>24</v>
      </c>
      <c r="Q153" s="56">
        <v>3360</v>
      </c>
      <c r="R153" s="57">
        <v>352.8</v>
      </c>
    </row>
    <row r="154" spans="1:18" x14ac:dyDescent="0.3">
      <c r="A154" s="28"/>
      <c r="B154" s="40">
        <v>1168</v>
      </c>
      <c r="C154" s="41">
        <v>43254</v>
      </c>
      <c r="D154" s="42">
        <v>3</v>
      </c>
      <c r="E154" s="43" t="s">
        <v>76</v>
      </c>
      <c r="F154" s="43" t="s">
        <v>77</v>
      </c>
      <c r="G154" s="43" t="s">
        <v>78</v>
      </c>
      <c r="H154" s="43" t="s">
        <v>44</v>
      </c>
      <c r="I154" s="43" t="s">
        <v>45</v>
      </c>
      <c r="J154" s="41">
        <v>43256</v>
      </c>
      <c r="K154" s="43" t="s">
        <v>46</v>
      </c>
      <c r="L154" s="43" t="s">
        <v>79</v>
      </c>
      <c r="M154" s="43" t="s">
        <v>86</v>
      </c>
      <c r="N154" s="43" t="s">
        <v>87</v>
      </c>
      <c r="O154" s="44">
        <v>560</v>
      </c>
      <c r="P154" s="43">
        <v>28</v>
      </c>
      <c r="Q154" s="44">
        <v>15680</v>
      </c>
      <c r="R154" s="45">
        <v>1536.64</v>
      </c>
    </row>
    <row r="155" spans="1:18" x14ac:dyDescent="0.3">
      <c r="A155" s="28"/>
      <c r="B155" s="52">
        <v>1172</v>
      </c>
      <c r="C155" s="53">
        <v>43261</v>
      </c>
      <c r="D155" s="54">
        <v>10</v>
      </c>
      <c r="E155" s="55" t="s">
        <v>93</v>
      </c>
      <c r="F155" s="55" t="s">
        <v>94</v>
      </c>
      <c r="G155" s="55" t="s">
        <v>95</v>
      </c>
      <c r="H155" s="55" t="s">
        <v>96</v>
      </c>
      <c r="I155" s="55" t="s">
        <v>55</v>
      </c>
      <c r="J155" s="53">
        <v>43263</v>
      </c>
      <c r="K155" s="55" t="s">
        <v>46</v>
      </c>
      <c r="L155" s="55" t="s">
        <v>57</v>
      </c>
      <c r="M155" s="55" t="s">
        <v>119</v>
      </c>
      <c r="N155" s="55" t="s">
        <v>51</v>
      </c>
      <c r="O155" s="56">
        <v>140</v>
      </c>
      <c r="P155" s="55">
        <v>74</v>
      </c>
      <c r="Q155" s="56">
        <v>10360</v>
      </c>
      <c r="R155" s="57">
        <v>1004.92</v>
      </c>
    </row>
    <row r="156" spans="1:18" x14ac:dyDescent="0.3">
      <c r="A156" s="28"/>
      <c r="B156" s="40">
        <v>1174</v>
      </c>
      <c r="C156" s="41">
        <v>43261</v>
      </c>
      <c r="D156" s="42">
        <v>10</v>
      </c>
      <c r="E156" s="43" t="s">
        <v>93</v>
      </c>
      <c r="F156" s="43" t="s">
        <v>94</v>
      </c>
      <c r="G156" s="43" t="s">
        <v>95</v>
      </c>
      <c r="H156" s="43" t="s">
        <v>96</v>
      </c>
      <c r="I156" s="43" t="s">
        <v>55</v>
      </c>
      <c r="J156" s="41"/>
      <c r="K156" s="43" t="s">
        <v>56</v>
      </c>
      <c r="L156" s="43"/>
      <c r="M156" s="43" t="s">
        <v>50</v>
      </c>
      <c r="N156" s="43" t="s">
        <v>51</v>
      </c>
      <c r="O156" s="44">
        <v>49</v>
      </c>
      <c r="P156" s="43">
        <v>90</v>
      </c>
      <c r="Q156" s="44">
        <v>4410</v>
      </c>
      <c r="R156" s="45">
        <v>423.36</v>
      </c>
    </row>
    <row r="157" spans="1:18" x14ac:dyDescent="0.3">
      <c r="A157" s="28"/>
      <c r="B157" s="52">
        <v>1175</v>
      </c>
      <c r="C157" s="53">
        <v>43262</v>
      </c>
      <c r="D157" s="54">
        <v>11</v>
      </c>
      <c r="E157" s="55" t="s">
        <v>104</v>
      </c>
      <c r="F157" s="55" t="s">
        <v>105</v>
      </c>
      <c r="G157" s="55" t="s">
        <v>105</v>
      </c>
      <c r="H157" s="55" t="s">
        <v>91</v>
      </c>
      <c r="I157" s="55" t="s">
        <v>92</v>
      </c>
      <c r="J157" s="53"/>
      <c r="K157" s="55" t="s">
        <v>67</v>
      </c>
      <c r="L157" s="55"/>
      <c r="M157" s="55" t="s">
        <v>86</v>
      </c>
      <c r="N157" s="55" t="s">
        <v>87</v>
      </c>
      <c r="O157" s="56">
        <v>560</v>
      </c>
      <c r="P157" s="55">
        <v>27</v>
      </c>
      <c r="Q157" s="56">
        <v>15120</v>
      </c>
      <c r="R157" s="57">
        <v>1557.36</v>
      </c>
    </row>
    <row r="158" spans="1:18" x14ac:dyDescent="0.3">
      <c r="A158" s="28"/>
      <c r="B158" s="40">
        <v>1176</v>
      </c>
      <c r="C158" s="41">
        <v>43252</v>
      </c>
      <c r="D158" s="42">
        <v>1</v>
      </c>
      <c r="E158" s="43" t="s">
        <v>106</v>
      </c>
      <c r="F158" s="43" t="s">
        <v>107</v>
      </c>
      <c r="G158" s="43" t="s">
        <v>108</v>
      </c>
      <c r="H158" s="43" t="s">
        <v>66</v>
      </c>
      <c r="I158" s="43" t="s">
        <v>6</v>
      </c>
      <c r="J158" s="41"/>
      <c r="K158" s="43" t="s">
        <v>67</v>
      </c>
      <c r="L158" s="43"/>
      <c r="M158" s="43" t="s">
        <v>109</v>
      </c>
      <c r="N158" s="43" t="s">
        <v>110</v>
      </c>
      <c r="O158" s="44">
        <v>257.60000000000002</v>
      </c>
      <c r="P158" s="43">
        <v>71</v>
      </c>
      <c r="Q158" s="44">
        <v>18289.599999999999</v>
      </c>
      <c r="R158" s="45">
        <v>1920.41</v>
      </c>
    </row>
    <row r="159" spans="1:18" x14ac:dyDescent="0.3">
      <c r="A159" s="28"/>
      <c r="B159" s="52">
        <v>1177</v>
      </c>
      <c r="C159" s="53">
        <v>43279</v>
      </c>
      <c r="D159" s="54">
        <v>28</v>
      </c>
      <c r="E159" s="55" t="s">
        <v>88</v>
      </c>
      <c r="F159" s="55" t="s">
        <v>89</v>
      </c>
      <c r="G159" s="55" t="s">
        <v>90</v>
      </c>
      <c r="H159" s="55" t="s">
        <v>91</v>
      </c>
      <c r="I159" s="55" t="s">
        <v>92</v>
      </c>
      <c r="J159" s="53">
        <v>43281</v>
      </c>
      <c r="K159" s="55" t="s">
        <v>67</v>
      </c>
      <c r="L159" s="55" t="s">
        <v>57</v>
      </c>
      <c r="M159" s="55" t="s">
        <v>62</v>
      </c>
      <c r="N159" s="55" t="s">
        <v>49</v>
      </c>
      <c r="O159" s="56">
        <v>644</v>
      </c>
      <c r="P159" s="55">
        <v>74</v>
      </c>
      <c r="Q159" s="56">
        <v>47656</v>
      </c>
      <c r="R159" s="57">
        <v>4765.6000000000004</v>
      </c>
    </row>
    <row r="160" spans="1:18" x14ac:dyDescent="0.3">
      <c r="A160" s="28"/>
      <c r="B160" s="40">
        <v>1178</v>
      </c>
      <c r="C160" s="41">
        <v>43260</v>
      </c>
      <c r="D160" s="42">
        <v>9</v>
      </c>
      <c r="E160" s="43" t="s">
        <v>111</v>
      </c>
      <c r="F160" s="43" t="s">
        <v>112</v>
      </c>
      <c r="G160" s="43" t="s">
        <v>72</v>
      </c>
      <c r="H160" s="43" t="s">
        <v>113</v>
      </c>
      <c r="I160" s="43" t="s">
        <v>45</v>
      </c>
      <c r="J160" s="41">
        <v>43262</v>
      </c>
      <c r="K160" s="43" t="s">
        <v>56</v>
      </c>
      <c r="L160" s="43" t="s">
        <v>47</v>
      </c>
      <c r="M160" s="43" t="s">
        <v>80</v>
      </c>
      <c r="N160" s="43" t="s">
        <v>81</v>
      </c>
      <c r="O160" s="44">
        <v>135.1</v>
      </c>
      <c r="P160" s="43">
        <v>76</v>
      </c>
      <c r="Q160" s="44">
        <v>10267.6</v>
      </c>
      <c r="R160" s="45">
        <v>1016.49</v>
      </c>
    </row>
    <row r="161" spans="1:18" x14ac:dyDescent="0.3">
      <c r="A161" s="28"/>
      <c r="B161" s="52">
        <v>1179</v>
      </c>
      <c r="C161" s="53">
        <v>43257</v>
      </c>
      <c r="D161" s="54">
        <v>6</v>
      </c>
      <c r="E161" s="55" t="s">
        <v>82</v>
      </c>
      <c r="F161" s="55" t="s">
        <v>83</v>
      </c>
      <c r="G161" s="55" t="s">
        <v>84</v>
      </c>
      <c r="H161" s="55" t="s">
        <v>85</v>
      </c>
      <c r="I161" s="55" t="s">
        <v>6</v>
      </c>
      <c r="J161" s="53">
        <v>43259</v>
      </c>
      <c r="K161" s="55" t="s">
        <v>46</v>
      </c>
      <c r="L161" s="55" t="s">
        <v>57</v>
      </c>
      <c r="M161" s="55" t="s">
        <v>74</v>
      </c>
      <c r="N161" s="55" t="s">
        <v>75</v>
      </c>
      <c r="O161" s="56">
        <v>178.5</v>
      </c>
      <c r="P161" s="55">
        <v>96</v>
      </c>
      <c r="Q161" s="56">
        <v>17136</v>
      </c>
      <c r="R161" s="57">
        <v>1730.74</v>
      </c>
    </row>
    <row r="162" spans="1:18" x14ac:dyDescent="0.3">
      <c r="A162" s="28"/>
      <c r="B162" s="40">
        <v>1180</v>
      </c>
      <c r="C162" s="41">
        <v>43259</v>
      </c>
      <c r="D162" s="42">
        <v>8</v>
      </c>
      <c r="E162" s="43" t="s">
        <v>63</v>
      </c>
      <c r="F162" s="43" t="s">
        <v>64</v>
      </c>
      <c r="G162" s="43" t="s">
        <v>65</v>
      </c>
      <c r="H162" s="43" t="s">
        <v>66</v>
      </c>
      <c r="I162" s="43" t="s">
        <v>6</v>
      </c>
      <c r="J162" s="41">
        <v>43261</v>
      </c>
      <c r="K162" s="43" t="s">
        <v>46</v>
      </c>
      <c r="L162" s="43" t="s">
        <v>47</v>
      </c>
      <c r="M162" s="43" t="s">
        <v>74</v>
      </c>
      <c r="N162" s="43" t="s">
        <v>75</v>
      </c>
      <c r="O162" s="44">
        <v>178.5</v>
      </c>
      <c r="P162" s="43">
        <v>92</v>
      </c>
      <c r="Q162" s="44">
        <v>16422</v>
      </c>
      <c r="R162" s="45">
        <v>1625.78</v>
      </c>
    </row>
    <row r="163" spans="1:18" x14ac:dyDescent="0.3">
      <c r="A163" s="28"/>
      <c r="B163" s="52">
        <v>1181</v>
      </c>
      <c r="C163" s="53">
        <v>43276</v>
      </c>
      <c r="D163" s="54">
        <v>25</v>
      </c>
      <c r="E163" s="55" t="s">
        <v>120</v>
      </c>
      <c r="F163" s="55" t="s">
        <v>94</v>
      </c>
      <c r="G163" s="55" t="s">
        <v>95</v>
      </c>
      <c r="H163" s="55" t="s">
        <v>96</v>
      </c>
      <c r="I163" s="55" t="s">
        <v>55</v>
      </c>
      <c r="J163" s="53">
        <v>43278</v>
      </c>
      <c r="K163" s="55" t="s">
        <v>56</v>
      </c>
      <c r="L163" s="55" t="s">
        <v>79</v>
      </c>
      <c r="M163" s="55" t="s">
        <v>102</v>
      </c>
      <c r="N163" s="55" t="s">
        <v>103</v>
      </c>
      <c r="O163" s="56">
        <v>308</v>
      </c>
      <c r="P163" s="55">
        <v>93</v>
      </c>
      <c r="Q163" s="56">
        <v>28644</v>
      </c>
      <c r="R163" s="57">
        <v>2807.11</v>
      </c>
    </row>
    <row r="164" spans="1:18" x14ac:dyDescent="0.3">
      <c r="A164" s="28"/>
      <c r="B164" s="40">
        <v>1182</v>
      </c>
      <c r="C164" s="41">
        <v>43277</v>
      </c>
      <c r="D164" s="42">
        <v>26</v>
      </c>
      <c r="E164" s="43" t="s">
        <v>121</v>
      </c>
      <c r="F164" s="43" t="s">
        <v>105</v>
      </c>
      <c r="G164" s="43" t="s">
        <v>105</v>
      </c>
      <c r="H164" s="43" t="s">
        <v>91</v>
      </c>
      <c r="I164" s="43" t="s">
        <v>92</v>
      </c>
      <c r="J164" s="41">
        <v>43279</v>
      </c>
      <c r="K164" s="43" t="s">
        <v>67</v>
      </c>
      <c r="L164" s="43" t="s">
        <v>57</v>
      </c>
      <c r="M164" s="43" t="s">
        <v>100</v>
      </c>
      <c r="N164" s="43" t="s">
        <v>101</v>
      </c>
      <c r="O164" s="44">
        <v>350</v>
      </c>
      <c r="P164" s="43">
        <v>18</v>
      </c>
      <c r="Q164" s="44">
        <v>6300</v>
      </c>
      <c r="R164" s="45">
        <v>598.5</v>
      </c>
    </row>
    <row r="165" spans="1:18" x14ac:dyDescent="0.3">
      <c r="A165" s="28"/>
      <c r="B165" s="52">
        <v>1183</v>
      </c>
      <c r="C165" s="53">
        <v>43280</v>
      </c>
      <c r="D165" s="54">
        <v>29</v>
      </c>
      <c r="E165" s="55" t="s">
        <v>70</v>
      </c>
      <c r="F165" s="55" t="s">
        <v>71</v>
      </c>
      <c r="G165" s="55" t="s">
        <v>72</v>
      </c>
      <c r="H165" s="55" t="s">
        <v>73</v>
      </c>
      <c r="I165" s="55" t="s">
        <v>45</v>
      </c>
      <c r="J165" s="53">
        <v>43282</v>
      </c>
      <c r="K165" s="55" t="s">
        <v>46</v>
      </c>
      <c r="L165" s="55" t="s">
        <v>47</v>
      </c>
      <c r="M165" s="55" t="s">
        <v>122</v>
      </c>
      <c r="N165" s="55" t="s">
        <v>123</v>
      </c>
      <c r="O165" s="56">
        <v>546</v>
      </c>
      <c r="P165" s="55">
        <v>98</v>
      </c>
      <c r="Q165" s="56">
        <v>53508</v>
      </c>
      <c r="R165" s="57">
        <v>5564.83</v>
      </c>
    </row>
    <row r="166" spans="1:18" x14ac:dyDescent="0.3">
      <c r="A166" s="28"/>
      <c r="B166" s="40">
        <v>1184</v>
      </c>
      <c r="C166" s="41">
        <v>43257</v>
      </c>
      <c r="D166" s="42">
        <v>6</v>
      </c>
      <c r="E166" s="43" t="s">
        <v>82</v>
      </c>
      <c r="F166" s="43" t="s">
        <v>83</v>
      </c>
      <c r="G166" s="43" t="s">
        <v>84</v>
      </c>
      <c r="H166" s="43" t="s">
        <v>85</v>
      </c>
      <c r="I166" s="43" t="s">
        <v>6</v>
      </c>
      <c r="J166" s="41">
        <v>43259</v>
      </c>
      <c r="K166" s="43" t="s">
        <v>67</v>
      </c>
      <c r="L166" s="43" t="s">
        <v>47</v>
      </c>
      <c r="M166" s="43" t="s">
        <v>58</v>
      </c>
      <c r="N166" s="43" t="s">
        <v>51</v>
      </c>
      <c r="O166" s="44">
        <v>420</v>
      </c>
      <c r="P166" s="43">
        <v>46</v>
      </c>
      <c r="Q166" s="44">
        <v>19320</v>
      </c>
      <c r="R166" s="45">
        <v>1893.36</v>
      </c>
    </row>
    <row r="167" spans="1:18" x14ac:dyDescent="0.3">
      <c r="A167" s="28"/>
      <c r="B167" s="52">
        <v>1185</v>
      </c>
      <c r="C167" s="53">
        <v>43257</v>
      </c>
      <c r="D167" s="54">
        <v>6</v>
      </c>
      <c r="E167" s="55" t="s">
        <v>82</v>
      </c>
      <c r="F167" s="55" t="s">
        <v>83</v>
      </c>
      <c r="G167" s="55" t="s">
        <v>84</v>
      </c>
      <c r="H167" s="55" t="s">
        <v>85</v>
      </c>
      <c r="I167" s="55" t="s">
        <v>6</v>
      </c>
      <c r="J167" s="53">
        <v>43259</v>
      </c>
      <c r="K167" s="55" t="s">
        <v>67</v>
      </c>
      <c r="L167" s="55" t="s">
        <v>47</v>
      </c>
      <c r="M167" s="55" t="s">
        <v>59</v>
      </c>
      <c r="N167" s="55" t="s">
        <v>51</v>
      </c>
      <c r="O167" s="56">
        <v>742</v>
      </c>
      <c r="P167" s="55">
        <v>14</v>
      </c>
      <c r="Q167" s="56">
        <v>10388</v>
      </c>
      <c r="R167" s="57">
        <v>1038.8</v>
      </c>
    </row>
    <row r="168" spans="1:18" x14ac:dyDescent="0.3">
      <c r="A168" s="28"/>
      <c r="B168" s="40">
        <v>1186</v>
      </c>
      <c r="C168" s="41">
        <v>43255</v>
      </c>
      <c r="D168" s="42">
        <v>4</v>
      </c>
      <c r="E168" s="43" t="s">
        <v>52</v>
      </c>
      <c r="F168" s="43" t="s">
        <v>53</v>
      </c>
      <c r="G168" s="43" t="s">
        <v>53</v>
      </c>
      <c r="H168" s="43" t="s">
        <v>54</v>
      </c>
      <c r="I168" s="43" t="s">
        <v>55</v>
      </c>
      <c r="J168" s="41"/>
      <c r="K168" s="43"/>
      <c r="L168" s="43"/>
      <c r="M168" s="43" t="s">
        <v>124</v>
      </c>
      <c r="N168" s="43" t="s">
        <v>115</v>
      </c>
      <c r="O168" s="44">
        <v>532</v>
      </c>
      <c r="P168" s="43">
        <v>85</v>
      </c>
      <c r="Q168" s="44">
        <v>45220</v>
      </c>
      <c r="R168" s="45">
        <v>4476.78</v>
      </c>
    </row>
    <row r="169" spans="1:18" x14ac:dyDescent="0.3">
      <c r="A169" s="28"/>
      <c r="B169" s="52">
        <v>1187</v>
      </c>
      <c r="C169" s="53">
        <v>43254</v>
      </c>
      <c r="D169" s="54">
        <v>3</v>
      </c>
      <c r="E169" s="55" t="s">
        <v>76</v>
      </c>
      <c r="F169" s="55" t="s">
        <v>77</v>
      </c>
      <c r="G169" s="55" t="s">
        <v>78</v>
      </c>
      <c r="H169" s="55" t="s">
        <v>44</v>
      </c>
      <c r="I169" s="55" t="s">
        <v>45</v>
      </c>
      <c r="J169" s="53"/>
      <c r="K169" s="55"/>
      <c r="L169" s="55"/>
      <c r="M169" s="55" t="s">
        <v>97</v>
      </c>
      <c r="N169" s="55" t="s">
        <v>49</v>
      </c>
      <c r="O169" s="56">
        <v>41.86</v>
      </c>
      <c r="P169" s="55">
        <v>88</v>
      </c>
      <c r="Q169" s="56">
        <v>3683.68</v>
      </c>
      <c r="R169" s="57">
        <v>357.32</v>
      </c>
    </row>
    <row r="170" spans="1:18" x14ac:dyDescent="0.3">
      <c r="A170" s="28"/>
      <c r="B170" s="40">
        <v>1188</v>
      </c>
      <c r="C170" s="41">
        <v>43282</v>
      </c>
      <c r="D170" s="42">
        <v>1</v>
      </c>
      <c r="E170" s="43" t="s">
        <v>106</v>
      </c>
      <c r="F170" s="43" t="s">
        <v>107</v>
      </c>
      <c r="G170" s="43" t="s">
        <v>108</v>
      </c>
      <c r="H170" s="43" t="s">
        <v>66</v>
      </c>
      <c r="I170" s="43" t="s">
        <v>6</v>
      </c>
      <c r="J170" s="41"/>
      <c r="K170" s="43"/>
      <c r="L170" s="43"/>
      <c r="M170" s="43" t="s">
        <v>97</v>
      </c>
      <c r="N170" s="43" t="s">
        <v>49</v>
      </c>
      <c r="O170" s="44">
        <v>41.86</v>
      </c>
      <c r="P170" s="43">
        <v>81</v>
      </c>
      <c r="Q170" s="44">
        <v>3390.66</v>
      </c>
      <c r="R170" s="45">
        <v>335.68</v>
      </c>
    </row>
    <row r="171" spans="1:18" x14ac:dyDescent="0.3">
      <c r="A171" s="28"/>
      <c r="B171" s="52">
        <v>1189</v>
      </c>
      <c r="C171" s="53">
        <v>43309</v>
      </c>
      <c r="D171" s="54">
        <v>28</v>
      </c>
      <c r="E171" s="55" t="s">
        <v>88</v>
      </c>
      <c r="F171" s="55" t="s">
        <v>89</v>
      </c>
      <c r="G171" s="55" t="s">
        <v>90</v>
      </c>
      <c r="H171" s="55" t="s">
        <v>91</v>
      </c>
      <c r="I171" s="55" t="s">
        <v>92</v>
      </c>
      <c r="J171" s="53">
        <v>43311</v>
      </c>
      <c r="K171" s="55" t="s">
        <v>67</v>
      </c>
      <c r="L171" s="55" t="s">
        <v>57</v>
      </c>
      <c r="M171" s="55" t="s">
        <v>80</v>
      </c>
      <c r="N171" s="55" t="s">
        <v>81</v>
      </c>
      <c r="O171" s="56">
        <v>135.1</v>
      </c>
      <c r="P171" s="55">
        <v>33</v>
      </c>
      <c r="Q171" s="56">
        <v>4458.3</v>
      </c>
      <c r="R171" s="57">
        <v>423.54</v>
      </c>
    </row>
    <row r="172" spans="1:18" x14ac:dyDescent="0.3">
      <c r="A172" s="28"/>
      <c r="B172" s="40">
        <v>1190</v>
      </c>
      <c r="C172" s="41">
        <v>43309</v>
      </c>
      <c r="D172" s="42">
        <v>28</v>
      </c>
      <c r="E172" s="43" t="s">
        <v>88</v>
      </c>
      <c r="F172" s="43" t="s">
        <v>89</v>
      </c>
      <c r="G172" s="43" t="s">
        <v>90</v>
      </c>
      <c r="H172" s="43" t="s">
        <v>91</v>
      </c>
      <c r="I172" s="43" t="s">
        <v>92</v>
      </c>
      <c r="J172" s="41">
        <v>43311</v>
      </c>
      <c r="K172" s="43" t="s">
        <v>67</v>
      </c>
      <c r="L172" s="43" t="s">
        <v>57</v>
      </c>
      <c r="M172" s="43" t="s">
        <v>109</v>
      </c>
      <c r="N172" s="43" t="s">
        <v>110</v>
      </c>
      <c r="O172" s="44">
        <v>257.60000000000002</v>
      </c>
      <c r="P172" s="43">
        <v>47</v>
      </c>
      <c r="Q172" s="44">
        <v>12107.2</v>
      </c>
      <c r="R172" s="45">
        <v>1271.26</v>
      </c>
    </row>
    <row r="173" spans="1:18" x14ac:dyDescent="0.3">
      <c r="A173" s="28"/>
      <c r="B173" s="52">
        <v>1191</v>
      </c>
      <c r="C173" s="53">
        <v>43290</v>
      </c>
      <c r="D173" s="54">
        <v>9</v>
      </c>
      <c r="E173" s="55" t="s">
        <v>111</v>
      </c>
      <c r="F173" s="55" t="s">
        <v>112</v>
      </c>
      <c r="G173" s="55" t="s">
        <v>72</v>
      </c>
      <c r="H173" s="55" t="s">
        <v>113</v>
      </c>
      <c r="I173" s="55" t="s">
        <v>45</v>
      </c>
      <c r="J173" s="53">
        <v>43292</v>
      </c>
      <c r="K173" s="55" t="s">
        <v>56</v>
      </c>
      <c r="L173" s="55" t="s">
        <v>47</v>
      </c>
      <c r="M173" s="55" t="s">
        <v>114</v>
      </c>
      <c r="N173" s="55" t="s">
        <v>115</v>
      </c>
      <c r="O173" s="56">
        <v>273</v>
      </c>
      <c r="P173" s="55">
        <v>61</v>
      </c>
      <c r="Q173" s="56">
        <v>16653</v>
      </c>
      <c r="R173" s="57">
        <v>1731.91</v>
      </c>
    </row>
    <row r="174" spans="1:18" x14ac:dyDescent="0.3">
      <c r="A174" s="28"/>
      <c r="B174" s="40">
        <v>1192</v>
      </c>
      <c r="C174" s="41">
        <v>43290</v>
      </c>
      <c r="D174" s="42">
        <v>9</v>
      </c>
      <c r="E174" s="43" t="s">
        <v>111</v>
      </c>
      <c r="F174" s="43" t="s">
        <v>112</v>
      </c>
      <c r="G174" s="43" t="s">
        <v>72</v>
      </c>
      <c r="H174" s="43" t="s">
        <v>113</v>
      </c>
      <c r="I174" s="43" t="s">
        <v>45</v>
      </c>
      <c r="J174" s="41">
        <v>43292</v>
      </c>
      <c r="K174" s="43" t="s">
        <v>56</v>
      </c>
      <c r="L174" s="43" t="s">
        <v>47</v>
      </c>
      <c r="M174" s="43" t="s">
        <v>116</v>
      </c>
      <c r="N174" s="43" t="s">
        <v>117</v>
      </c>
      <c r="O174" s="44">
        <v>487.2</v>
      </c>
      <c r="P174" s="43">
        <v>27</v>
      </c>
      <c r="Q174" s="44">
        <v>13154.4</v>
      </c>
      <c r="R174" s="45">
        <v>1341.75</v>
      </c>
    </row>
    <row r="175" spans="1:18" x14ac:dyDescent="0.3">
      <c r="A175" s="28"/>
      <c r="B175" s="52">
        <v>1193</v>
      </c>
      <c r="C175" s="53">
        <v>43287</v>
      </c>
      <c r="D175" s="54">
        <v>6</v>
      </c>
      <c r="E175" s="55" t="s">
        <v>82</v>
      </c>
      <c r="F175" s="55" t="s">
        <v>83</v>
      </c>
      <c r="G175" s="55" t="s">
        <v>84</v>
      </c>
      <c r="H175" s="55" t="s">
        <v>85</v>
      </c>
      <c r="I175" s="55" t="s">
        <v>6</v>
      </c>
      <c r="J175" s="53">
        <v>43289</v>
      </c>
      <c r="K175" s="55" t="s">
        <v>46</v>
      </c>
      <c r="L175" s="55" t="s">
        <v>57</v>
      </c>
      <c r="M175" s="55" t="s">
        <v>48</v>
      </c>
      <c r="N175" s="55" t="s">
        <v>49</v>
      </c>
      <c r="O175" s="56">
        <v>196</v>
      </c>
      <c r="P175" s="55">
        <v>84</v>
      </c>
      <c r="Q175" s="56">
        <v>16464</v>
      </c>
      <c r="R175" s="57">
        <v>1662.86</v>
      </c>
    </row>
    <row r="176" spans="1:18" x14ac:dyDescent="0.3">
      <c r="A176" s="28"/>
      <c r="B176" s="40">
        <v>1194</v>
      </c>
      <c r="C176" s="41">
        <v>43289</v>
      </c>
      <c r="D176" s="42">
        <v>8</v>
      </c>
      <c r="E176" s="43" t="s">
        <v>63</v>
      </c>
      <c r="F176" s="43" t="s">
        <v>64</v>
      </c>
      <c r="G176" s="43" t="s">
        <v>65</v>
      </c>
      <c r="H176" s="43" t="s">
        <v>66</v>
      </c>
      <c r="I176" s="43" t="s">
        <v>6</v>
      </c>
      <c r="J176" s="41">
        <v>43291</v>
      </c>
      <c r="K176" s="43" t="s">
        <v>46</v>
      </c>
      <c r="L176" s="43" t="s">
        <v>47</v>
      </c>
      <c r="M176" s="43" t="s">
        <v>86</v>
      </c>
      <c r="N176" s="43" t="s">
        <v>87</v>
      </c>
      <c r="O176" s="44">
        <v>560</v>
      </c>
      <c r="P176" s="43">
        <v>91</v>
      </c>
      <c r="Q176" s="44">
        <v>50960</v>
      </c>
      <c r="R176" s="45">
        <v>5045.04</v>
      </c>
    </row>
    <row r="177" spans="1:18" x14ac:dyDescent="0.3">
      <c r="A177" s="28"/>
      <c r="B177" s="52">
        <v>1195</v>
      </c>
      <c r="C177" s="53">
        <v>43289</v>
      </c>
      <c r="D177" s="54">
        <v>8</v>
      </c>
      <c r="E177" s="55" t="s">
        <v>63</v>
      </c>
      <c r="F177" s="55" t="s">
        <v>64</v>
      </c>
      <c r="G177" s="55" t="s">
        <v>65</v>
      </c>
      <c r="H177" s="55" t="s">
        <v>66</v>
      </c>
      <c r="I177" s="55" t="s">
        <v>6</v>
      </c>
      <c r="J177" s="53">
        <v>43291</v>
      </c>
      <c r="K177" s="55" t="s">
        <v>46</v>
      </c>
      <c r="L177" s="55" t="s">
        <v>47</v>
      </c>
      <c r="M177" s="55" t="s">
        <v>68</v>
      </c>
      <c r="N177" s="55" t="s">
        <v>69</v>
      </c>
      <c r="O177" s="56">
        <v>128.80000000000001</v>
      </c>
      <c r="P177" s="55">
        <v>36</v>
      </c>
      <c r="Q177" s="56">
        <v>4636.8</v>
      </c>
      <c r="R177" s="57">
        <v>482.23</v>
      </c>
    </row>
    <row r="178" spans="1:18" x14ac:dyDescent="0.3">
      <c r="A178" s="28"/>
      <c r="B178" s="40">
        <v>1196</v>
      </c>
      <c r="C178" s="41">
        <v>43306</v>
      </c>
      <c r="D178" s="42">
        <v>25</v>
      </c>
      <c r="E178" s="43" t="s">
        <v>120</v>
      </c>
      <c r="F178" s="43" t="s">
        <v>94</v>
      </c>
      <c r="G178" s="43" t="s">
        <v>95</v>
      </c>
      <c r="H178" s="43" t="s">
        <v>96</v>
      </c>
      <c r="I178" s="43" t="s">
        <v>55</v>
      </c>
      <c r="J178" s="41">
        <v>43308</v>
      </c>
      <c r="K178" s="43" t="s">
        <v>56</v>
      </c>
      <c r="L178" s="43" t="s">
        <v>79</v>
      </c>
      <c r="M178" s="43" t="s">
        <v>125</v>
      </c>
      <c r="N178" s="43" t="s">
        <v>69</v>
      </c>
      <c r="O178" s="44">
        <v>140</v>
      </c>
      <c r="P178" s="43">
        <v>34</v>
      </c>
      <c r="Q178" s="44">
        <v>4760</v>
      </c>
      <c r="R178" s="45">
        <v>480.76</v>
      </c>
    </row>
    <row r="179" spans="1:18" x14ac:dyDescent="0.3">
      <c r="A179" s="28"/>
      <c r="B179" s="52">
        <v>1197</v>
      </c>
      <c r="C179" s="53">
        <v>43307</v>
      </c>
      <c r="D179" s="54">
        <v>26</v>
      </c>
      <c r="E179" s="55" t="s">
        <v>121</v>
      </c>
      <c r="F179" s="55" t="s">
        <v>105</v>
      </c>
      <c r="G179" s="55" t="s">
        <v>105</v>
      </c>
      <c r="H179" s="55" t="s">
        <v>91</v>
      </c>
      <c r="I179" s="55" t="s">
        <v>92</v>
      </c>
      <c r="J179" s="53">
        <v>43309</v>
      </c>
      <c r="K179" s="55" t="s">
        <v>67</v>
      </c>
      <c r="L179" s="55" t="s">
        <v>57</v>
      </c>
      <c r="M179" s="55" t="s">
        <v>126</v>
      </c>
      <c r="N179" s="55" t="s">
        <v>127</v>
      </c>
      <c r="O179" s="56">
        <v>298.89999999999998</v>
      </c>
      <c r="P179" s="55">
        <v>81</v>
      </c>
      <c r="Q179" s="56">
        <v>24210.9</v>
      </c>
      <c r="R179" s="57">
        <v>2493.7199999999998</v>
      </c>
    </row>
    <row r="180" spans="1:18" x14ac:dyDescent="0.3">
      <c r="A180" s="28"/>
      <c r="B180" s="40">
        <v>1198</v>
      </c>
      <c r="C180" s="41">
        <v>43307</v>
      </c>
      <c r="D180" s="42">
        <v>26</v>
      </c>
      <c r="E180" s="43" t="s">
        <v>121</v>
      </c>
      <c r="F180" s="43" t="s">
        <v>105</v>
      </c>
      <c r="G180" s="43" t="s">
        <v>105</v>
      </c>
      <c r="H180" s="43" t="s">
        <v>91</v>
      </c>
      <c r="I180" s="43" t="s">
        <v>92</v>
      </c>
      <c r="J180" s="41">
        <v>43309</v>
      </c>
      <c r="K180" s="43" t="s">
        <v>67</v>
      </c>
      <c r="L180" s="43" t="s">
        <v>57</v>
      </c>
      <c r="M180" s="43" t="s">
        <v>80</v>
      </c>
      <c r="N180" s="43" t="s">
        <v>81</v>
      </c>
      <c r="O180" s="44">
        <v>135.1</v>
      </c>
      <c r="P180" s="43">
        <v>25</v>
      </c>
      <c r="Q180" s="44">
        <v>3377.5</v>
      </c>
      <c r="R180" s="45">
        <v>327.62</v>
      </c>
    </row>
    <row r="181" spans="1:18" x14ac:dyDescent="0.3">
      <c r="A181" s="28"/>
      <c r="B181" s="52">
        <v>1199</v>
      </c>
      <c r="C181" s="53">
        <v>43307</v>
      </c>
      <c r="D181" s="54">
        <v>26</v>
      </c>
      <c r="E181" s="55" t="s">
        <v>121</v>
      </c>
      <c r="F181" s="55" t="s">
        <v>105</v>
      </c>
      <c r="G181" s="55" t="s">
        <v>105</v>
      </c>
      <c r="H181" s="55" t="s">
        <v>91</v>
      </c>
      <c r="I181" s="55" t="s">
        <v>92</v>
      </c>
      <c r="J181" s="53">
        <v>43309</v>
      </c>
      <c r="K181" s="55" t="s">
        <v>67</v>
      </c>
      <c r="L181" s="55" t="s">
        <v>57</v>
      </c>
      <c r="M181" s="55" t="s">
        <v>109</v>
      </c>
      <c r="N181" s="55" t="s">
        <v>110</v>
      </c>
      <c r="O181" s="56">
        <v>257.60000000000002</v>
      </c>
      <c r="P181" s="55">
        <v>12</v>
      </c>
      <c r="Q181" s="56">
        <v>3091.2</v>
      </c>
      <c r="R181" s="57">
        <v>309.12</v>
      </c>
    </row>
    <row r="182" spans="1:18" x14ac:dyDescent="0.3">
      <c r="A182" s="28"/>
      <c r="B182" s="40">
        <v>1200</v>
      </c>
      <c r="C182" s="41">
        <v>43310</v>
      </c>
      <c r="D182" s="42">
        <v>29</v>
      </c>
      <c r="E182" s="43" t="s">
        <v>70</v>
      </c>
      <c r="F182" s="43" t="s">
        <v>71</v>
      </c>
      <c r="G182" s="43" t="s">
        <v>72</v>
      </c>
      <c r="H182" s="43" t="s">
        <v>73</v>
      </c>
      <c r="I182" s="43" t="s">
        <v>45</v>
      </c>
      <c r="J182" s="41">
        <v>43312</v>
      </c>
      <c r="K182" s="43" t="s">
        <v>46</v>
      </c>
      <c r="L182" s="43" t="s">
        <v>47</v>
      </c>
      <c r="M182" s="43" t="s">
        <v>48</v>
      </c>
      <c r="N182" s="43" t="s">
        <v>49</v>
      </c>
      <c r="O182" s="44">
        <v>196</v>
      </c>
      <c r="P182" s="43">
        <v>23</v>
      </c>
      <c r="Q182" s="44">
        <v>4508</v>
      </c>
      <c r="R182" s="45">
        <v>432.77</v>
      </c>
    </row>
    <row r="183" spans="1:18" x14ac:dyDescent="0.3">
      <c r="A183" s="28"/>
      <c r="B183" s="52">
        <v>1201</v>
      </c>
      <c r="C183" s="53">
        <v>43287</v>
      </c>
      <c r="D183" s="54">
        <v>6</v>
      </c>
      <c r="E183" s="55" t="s">
        <v>82</v>
      </c>
      <c r="F183" s="55" t="s">
        <v>83</v>
      </c>
      <c r="G183" s="55" t="s">
        <v>84</v>
      </c>
      <c r="H183" s="55" t="s">
        <v>85</v>
      </c>
      <c r="I183" s="55" t="s">
        <v>6</v>
      </c>
      <c r="J183" s="53">
        <v>43289</v>
      </c>
      <c r="K183" s="55" t="s">
        <v>67</v>
      </c>
      <c r="L183" s="55" t="s">
        <v>47</v>
      </c>
      <c r="M183" s="55" t="s">
        <v>74</v>
      </c>
      <c r="N183" s="55" t="s">
        <v>75</v>
      </c>
      <c r="O183" s="56">
        <v>178.5</v>
      </c>
      <c r="P183" s="55">
        <v>76</v>
      </c>
      <c r="Q183" s="56">
        <v>13566</v>
      </c>
      <c r="R183" s="57">
        <v>1370.17</v>
      </c>
    </row>
    <row r="184" spans="1:18" x14ac:dyDescent="0.3">
      <c r="A184" s="28"/>
      <c r="B184" s="40">
        <v>1203</v>
      </c>
      <c r="C184" s="41">
        <v>43285</v>
      </c>
      <c r="D184" s="42">
        <v>4</v>
      </c>
      <c r="E184" s="43" t="s">
        <v>52</v>
      </c>
      <c r="F184" s="43" t="s">
        <v>53</v>
      </c>
      <c r="G184" s="43" t="s">
        <v>53</v>
      </c>
      <c r="H184" s="43" t="s">
        <v>54</v>
      </c>
      <c r="I184" s="43" t="s">
        <v>55</v>
      </c>
      <c r="J184" s="41">
        <v>43287</v>
      </c>
      <c r="K184" s="43" t="s">
        <v>56</v>
      </c>
      <c r="L184" s="43" t="s">
        <v>57</v>
      </c>
      <c r="M184" s="43" t="s">
        <v>128</v>
      </c>
      <c r="N184" s="43" t="s">
        <v>101</v>
      </c>
      <c r="O184" s="44">
        <v>1134</v>
      </c>
      <c r="P184" s="43">
        <v>55</v>
      </c>
      <c r="Q184" s="44">
        <v>62370</v>
      </c>
      <c r="R184" s="45">
        <v>6237</v>
      </c>
    </row>
    <row r="185" spans="1:18" x14ac:dyDescent="0.3">
      <c r="A185" s="28"/>
      <c r="B185" s="52">
        <v>1204</v>
      </c>
      <c r="C185" s="53">
        <v>43285</v>
      </c>
      <c r="D185" s="54">
        <v>4</v>
      </c>
      <c r="E185" s="55" t="s">
        <v>52</v>
      </c>
      <c r="F185" s="55" t="s">
        <v>53</v>
      </c>
      <c r="G185" s="55" t="s">
        <v>53</v>
      </c>
      <c r="H185" s="55" t="s">
        <v>54</v>
      </c>
      <c r="I185" s="55" t="s">
        <v>55</v>
      </c>
      <c r="J185" s="53">
        <v>43287</v>
      </c>
      <c r="K185" s="55" t="s">
        <v>56</v>
      </c>
      <c r="L185" s="55" t="s">
        <v>57</v>
      </c>
      <c r="M185" s="55" t="s">
        <v>129</v>
      </c>
      <c r="N185" s="55" t="s">
        <v>130</v>
      </c>
      <c r="O185" s="56">
        <v>98</v>
      </c>
      <c r="P185" s="55">
        <v>19</v>
      </c>
      <c r="Q185" s="56">
        <v>1862</v>
      </c>
      <c r="R185" s="57">
        <v>180.61</v>
      </c>
    </row>
    <row r="186" spans="1:18" x14ac:dyDescent="0.3">
      <c r="A186" s="28"/>
      <c r="B186" s="40">
        <v>1206</v>
      </c>
      <c r="C186" s="41">
        <v>43289</v>
      </c>
      <c r="D186" s="42">
        <v>8</v>
      </c>
      <c r="E186" s="43" t="s">
        <v>63</v>
      </c>
      <c r="F186" s="43" t="s">
        <v>64</v>
      </c>
      <c r="G186" s="43" t="s">
        <v>65</v>
      </c>
      <c r="H186" s="43" t="s">
        <v>66</v>
      </c>
      <c r="I186" s="43" t="s">
        <v>6</v>
      </c>
      <c r="J186" s="41">
        <v>43291</v>
      </c>
      <c r="K186" s="43" t="s">
        <v>67</v>
      </c>
      <c r="L186" s="43" t="s">
        <v>57</v>
      </c>
      <c r="M186" s="43" t="s">
        <v>116</v>
      </c>
      <c r="N186" s="43" t="s">
        <v>117</v>
      </c>
      <c r="O186" s="44">
        <v>487.2</v>
      </c>
      <c r="P186" s="43">
        <v>27</v>
      </c>
      <c r="Q186" s="44">
        <v>13154.4</v>
      </c>
      <c r="R186" s="45">
        <v>1249.67</v>
      </c>
    </row>
    <row r="187" spans="1:18" x14ac:dyDescent="0.3">
      <c r="A187" s="28"/>
      <c r="B187" s="52">
        <v>1209</v>
      </c>
      <c r="C187" s="53">
        <v>43284</v>
      </c>
      <c r="D187" s="54">
        <v>3</v>
      </c>
      <c r="E187" s="55" t="s">
        <v>76</v>
      </c>
      <c r="F187" s="55" t="s">
        <v>77</v>
      </c>
      <c r="G187" s="55" t="s">
        <v>78</v>
      </c>
      <c r="H187" s="55" t="s">
        <v>44</v>
      </c>
      <c r="I187" s="55" t="s">
        <v>45</v>
      </c>
      <c r="J187" s="53">
        <v>43286</v>
      </c>
      <c r="K187" s="55" t="s">
        <v>46</v>
      </c>
      <c r="L187" s="55" t="s">
        <v>79</v>
      </c>
      <c r="M187" s="55" t="s">
        <v>118</v>
      </c>
      <c r="N187" s="55" t="s">
        <v>103</v>
      </c>
      <c r="O187" s="56">
        <v>140</v>
      </c>
      <c r="P187" s="55">
        <v>99</v>
      </c>
      <c r="Q187" s="56">
        <v>13860</v>
      </c>
      <c r="R187" s="57">
        <v>1330.56</v>
      </c>
    </row>
    <row r="188" spans="1:18" x14ac:dyDescent="0.3">
      <c r="A188" s="28"/>
      <c r="B188" s="40">
        <v>1210</v>
      </c>
      <c r="C188" s="41">
        <v>43284</v>
      </c>
      <c r="D188" s="42">
        <v>3</v>
      </c>
      <c r="E188" s="43" t="s">
        <v>76</v>
      </c>
      <c r="F188" s="43" t="s">
        <v>77</v>
      </c>
      <c r="G188" s="43" t="s">
        <v>78</v>
      </c>
      <c r="H188" s="43" t="s">
        <v>44</v>
      </c>
      <c r="I188" s="43" t="s">
        <v>45</v>
      </c>
      <c r="J188" s="41">
        <v>43286</v>
      </c>
      <c r="K188" s="43" t="s">
        <v>46</v>
      </c>
      <c r="L188" s="43" t="s">
        <v>79</v>
      </c>
      <c r="M188" s="43" t="s">
        <v>86</v>
      </c>
      <c r="N188" s="43" t="s">
        <v>87</v>
      </c>
      <c r="O188" s="44">
        <v>560</v>
      </c>
      <c r="P188" s="43">
        <v>10</v>
      </c>
      <c r="Q188" s="44">
        <v>5600</v>
      </c>
      <c r="R188" s="45">
        <v>560</v>
      </c>
    </row>
    <row r="189" spans="1:18" x14ac:dyDescent="0.3">
      <c r="A189" s="28"/>
      <c r="B189" s="52">
        <v>1214</v>
      </c>
      <c r="C189" s="53">
        <v>43291</v>
      </c>
      <c r="D189" s="54">
        <v>10</v>
      </c>
      <c r="E189" s="55" t="s">
        <v>93</v>
      </c>
      <c r="F189" s="55" t="s">
        <v>94</v>
      </c>
      <c r="G189" s="55" t="s">
        <v>95</v>
      </c>
      <c r="H189" s="55" t="s">
        <v>96</v>
      </c>
      <c r="I189" s="55" t="s">
        <v>55</v>
      </c>
      <c r="J189" s="53">
        <v>43293</v>
      </c>
      <c r="K189" s="55" t="s">
        <v>46</v>
      </c>
      <c r="L189" s="55" t="s">
        <v>57</v>
      </c>
      <c r="M189" s="55" t="s">
        <v>119</v>
      </c>
      <c r="N189" s="55" t="s">
        <v>51</v>
      </c>
      <c r="O189" s="56">
        <v>140</v>
      </c>
      <c r="P189" s="55">
        <v>80</v>
      </c>
      <c r="Q189" s="56">
        <v>11200</v>
      </c>
      <c r="R189" s="57">
        <v>1086.4000000000001</v>
      </c>
    </row>
    <row r="190" spans="1:18" x14ac:dyDescent="0.3">
      <c r="A190" s="28"/>
      <c r="B190" s="40">
        <v>1216</v>
      </c>
      <c r="C190" s="41">
        <v>43291</v>
      </c>
      <c r="D190" s="42">
        <v>10</v>
      </c>
      <c r="E190" s="43" t="s">
        <v>93</v>
      </c>
      <c r="F190" s="43" t="s">
        <v>94</v>
      </c>
      <c r="G190" s="43" t="s">
        <v>95</v>
      </c>
      <c r="H190" s="43" t="s">
        <v>96</v>
      </c>
      <c r="I190" s="43" t="s">
        <v>55</v>
      </c>
      <c r="J190" s="41"/>
      <c r="K190" s="43" t="s">
        <v>56</v>
      </c>
      <c r="L190" s="43"/>
      <c r="M190" s="43" t="s">
        <v>50</v>
      </c>
      <c r="N190" s="43" t="s">
        <v>51</v>
      </c>
      <c r="O190" s="44">
        <v>49</v>
      </c>
      <c r="P190" s="43">
        <v>27</v>
      </c>
      <c r="Q190" s="44">
        <v>1323</v>
      </c>
      <c r="R190" s="45">
        <v>127.01</v>
      </c>
    </row>
    <row r="191" spans="1:18" x14ac:dyDescent="0.3">
      <c r="A191" s="28"/>
      <c r="B191" s="52">
        <v>1217</v>
      </c>
      <c r="C191" s="53">
        <v>43292</v>
      </c>
      <c r="D191" s="54">
        <v>11</v>
      </c>
      <c r="E191" s="55" t="s">
        <v>104</v>
      </c>
      <c r="F191" s="55" t="s">
        <v>105</v>
      </c>
      <c r="G191" s="55" t="s">
        <v>105</v>
      </c>
      <c r="H191" s="55" t="s">
        <v>91</v>
      </c>
      <c r="I191" s="55" t="s">
        <v>92</v>
      </c>
      <c r="J191" s="53"/>
      <c r="K191" s="55" t="s">
        <v>67</v>
      </c>
      <c r="L191" s="55"/>
      <c r="M191" s="55" t="s">
        <v>86</v>
      </c>
      <c r="N191" s="55" t="s">
        <v>87</v>
      </c>
      <c r="O191" s="56">
        <v>560</v>
      </c>
      <c r="P191" s="55">
        <v>97</v>
      </c>
      <c r="Q191" s="56">
        <v>54320</v>
      </c>
      <c r="R191" s="57">
        <v>5323.36</v>
      </c>
    </row>
    <row r="192" spans="1:18" x14ac:dyDescent="0.3">
      <c r="A192" s="28"/>
      <c r="B192" s="40">
        <v>1218</v>
      </c>
      <c r="C192" s="41">
        <v>43282</v>
      </c>
      <c r="D192" s="42">
        <v>1</v>
      </c>
      <c r="E192" s="43" t="s">
        <v>106</v>
      </c>
      <c r="F192" s="43" t="s">
        <v>107</v>
      </c>
      <c r="G192" s="43" t="s">
        <v>108</v>
      </c>
      <c r="H192" s="43" t="s">
        <v>66</v>
      </c>
      <c r="I192" s="43" t="s">
        <v>6</v>
      </c>
      <c r="J192" s="41"/>
      <c r="K192" s="43" t="s">
        <v>67</v>
      </c>
      <c r="L192" s="43"/>
      <c r="M192" s="43" t="s">
        <v>109</v>
      </c>
      <c r="N192" s="43" t="s">
        <v>110</v>
      </c>
      <c r="O192" s="44">
        <v>257.60000000000002</v>
      </c>
      <c r="P192" s="43">
        <v>42</v>
      </c>
      <c r="Q192" s="44">
        <v>10819.2</v>
      </c>
      <c r="R192" s="45">
        <v>1125.2</v>
      </c>
    </row>
    <row r="193" spans="1:18" x14ac:dyDescent="0.3">
      <c r="A193" s="28"/>
      <c r="B193" s="52">
        <v>1219</v>
      </c>
      <c r="C193" s="53">
        <v>43309</v>
      </c>
      <c r="D193" s="54">
        <v>28</v>
      </c>
      <c r="E193" s="55" t="s">
        <v>88</v>
      </c>
      <c r="F193" s="55" t="s">
        <v>89</v>
      </c>
      <c r="G193" s="55" t="s">
        <v>90</v>
      </c>
      <c r="H193" s="55" t="s">
        <v>91</v>
      </c>
      <c r="I193" s="55" t="s">
        <v>92</v>
      </c>
      <c r="J193" s="53">
        <v>43311</v>
      </c>
      <c r="K193" s="55" t="s">
        <v>67</v>
      </c>
      <c r="L193" s="55" t="s">
        <v>57</v>
      </c>
      <c r="M193" s="55" t="s">
        <v>62</v>
      </c>
      <c r="N193" s="55" t="s">
        <v>49</v>
      </c>
      <c r="O193" s="56">
        <v>644</v>
      </c>
      <c r="P193" s="55">
        <v>24</v>
      </c>
      <c r="Q193" s="56">
        <v>15456</v>
      </c>
      <c r="R193" s="57">
        <v>1483.78</v>
      </c>
    </row>
    <row r="194" spans="1:18" x14ac:dyDescent="0.3">
      <c r="A194" s="28"/>
      <c r="B194" s="40">
        <v>1220</v>
      </c>
      <c r="C194" s="41">
        <v>43290</v>
      </c>
      <c r="D194" s="42">
        <v>9</v>
      </c>
      <c r="E194" s="43" t="s">
        <v>111</v>
      </c>
      <c r="F194" s="43" t="s">
        <v>112</v>
      </c>
      <c r="G194" s="43" t="s">
        <v>72</v>
      </c>
      <c r="H194" s="43" t="s">
        <v>113</v>
      </c>
      <c r="I194" s="43" t="s">
        <v>45</v>
      </c>
      <c r="J194" s="41">
        <v>43292</v>
      </c>
      <c r="K194" s="43" t="s">
        <v>56</v>
      </c>
      <c r="L194" s="43" t="s">
        <v>47</v>
      </c>
      <c r="M194" s="43" t="s">
        <v>80</v>
      </c>
      <c r="N194" s="43" t="s">
        <v>81</v>
      </c>
      <c r="O194" s="44">
        <v>135.1</v>
      </c>
      <c r="P194" s="43">
        <v>90</v>
      </c>
      <c r="Q194" s="44">
        <v>12159</v>
      </c>
      <c r="R194" s="45">
        <v>1167.26</v>
      </c>
    </row>
    <row r="195" spans="1:18" x14ac:dyDescent="0.3">
      <c r="A195" s="28"/>
      <c r="B195" s="52">
        <v>1221</v>
      </c>
      <c r="C195" s="53">
        <v>43287</v>
      </c>
      <c r="D195" s="54">
        <v>6</v>
      </c>
      <c r="E195" s="55" t="s">
        <v>82</v>
      </c>
      <c r="F195" s="55" t="s">
        <v>83</v>
      </c>
      <c r="G195" s="55" t="s">
        <v>84</v>
      </c>
      <c r="H195" s="55" t="s">
        <v>85</v>
      </c>
      <c r="I195" s="55" t="s">
        <v>6</v>
      </c>
      <c r="J195" s="53">
        <v>43289</v>
      </c>
      <c r="K195" s="55" t="s">
        <v>46</v>
      </c>
      <c r="L195" s="55" t="s">
        <v>57</v>
      </c>
      <c r="M195" s="55" t="s">
        <v>74</v>
      </c>
      <c r="N195" s="55" t="s">
        <v>75</v>
      </c>
      <c r="O195" s="56">
        <v>178.5</v>
      </c>
      <c r="P195" s="55">
        <v>28</v>
      </c>
      <c r="Q195" s="56">
        <v>4998</v>
      </c>
      <c r="R195" s="57">
        <v>499.8</v>
      </c>
    </row>
    <row r="196" spans="1:18" x14ac:dyDescent="0.3">
      <c r="A196" s="28"/>
      <c r="B196" s="40">
        <v>1222</v>
      </c>
      <c r="C196" s="41">
        <v>43340</v>
      </c>
      <c r="D196" s="42">
        <v>28</v>
      </c>
      <c r="E196" s="43" t="s">
        <v>88</v>
      </c>
      <c r="F196" s="43" t="s">
        <v>89</v>
      </c>
      <c r="G196" s="43" t="s">
        <v>90</v>
      </c>
      <c r="H196" s="43" t="s">
        <v>91</v>
      </c>
      <c r="I196" s="43" t="s">
        <v>92</v>
      </c>
      <c r="J196" s="41">
        <v>43342</v>
      </c>
      <c r="K196" s="43" t="s">
        <v>67</v>
      </c>
      <c r="L196" s="43" t="s">
        <v>47</v>
      </c>
      <c r="M196" s="43" t="s">
        <v>62</v>
      </c>
      <c r="N196" s="43" t="s">
        <v>49</v>
      </c>
      <c r="O196" s="44">
        <v>644</v>
      </c>
      <c r="P196" s="43">
        <v>28</v>
      </c>
      <c r="Q196" s="44">
        <v>18032</v>
      </c>
      <c r="R196" s="45">
        <v>1875.33</v>
      </c>
    </row>
    <row r="197" spans="1:18" x14ac:dyDescent="0.3">
      <c r="A197" s="28"/>
      <c r="B197" s="52">
        <v>1223</v>
      </c>
      <c r="C197" s="53">
        <v>43320</v>
      </c>
      <c r="D197" s="54">
        <v>8</v>
      </c>
      <c r="E197" s="55" t="s">
        <v>63</v>
      </c>
      <c r="F197" s="55" t="s">
        <v>64</v>
      </c>
      <c r="G197" s="55" t="s">
        <v>65</v>
      </c>
      <c r="H197" s="55" t="s">
        <v>66</v>
      </c>
      <c r="I197" s="55" t="s">
        <v>6</v>
      </c>
      <c r="J197" s="53">
        <v>43322</v>
      </c>
      <c r="K197" s="55" t="s">
        <v>67</v>
      </c>
      <c r="L197" s="55" t="s">
        <v>47</v>
      </c>
      <c r="M197" s="55" t="s">
        <v>74</v>
      </c>
      <c r="N197" s="55" t="s">
        <v>75</v>
      </c>
      <c r="O197" s="56">
        <v>178.5</v>
      </c>
      <c r="P197" s="55">
        <v>57</v>
      </c>
      <c r="Q197" s="56">
        <v>10174.5</v>
      </c>
      <c r="R197" s="57">
        <v>976.75</v>
      </c>
    </row>
    <row r="198" spans="1:18" x14ac:dyDescent="0.3">
      <c r="A198" s="28"/>
      <c r="B198" s="40">
        <v>1224</v>
      </c>
      <c r="C198" s="41">
        <v>43322</v>
      </c>
      <c r="D198" s="42">
        <v>10</v>
      </c>
      <c r="E198" s="43" t="s">
        <v>93</v>
      </c>
      <c r="F198" s="43" t="s">
        <v>94</v>
      </c>
      <c r="G198" s="43" t="s">
        <v>95</v>
      </c>
      <c r="H198" s="43" t="s">
        <v>96</v>
      </c>
      <c r="I198" s="43" t="s">
        <v>55</v>
      </c>
      <c r="J198" s="41">
        <v>43324</v>
      </c>
      <c r="K198" s="43" t="s">
        <v>46</v>
      </c>
      <c r="L198" s="43" t="s">
        <v>57</v>
      </c>
      <c r="M198" s="43" t="s">
        <v>97</v>
      </c>
      <c r="N198" s="43" t="s">
        <v>49</v>
      </c>
      <c r="O198" s="44">
        <v>41.86</v>
      </c>
      <c r="P198" s="43">
        <v>23</v>
      </c>
      <c r="Q198" s="44">
        <v>962.78</v>
      </c>
      <c r="R198" s="45">
        <v>93.39</v>
      </c>
    </row>
    <row r="199" spans="1:18" x14ac:dyDescent="0.3">
      <c r="A199" s="28"/>
      <c r="B199" s="52">
        <v>1225</v>
      </c>
      <c r="C199" s="53">
        <v>43319</v>
      </c>
      <c r="D199" s="54">
        <v>7</v>
      </c>
      <c r="E199" s="55" t="s">
        <v>98</v>
      </c>
      <c r="F199" s="55" t="s">
        <v>99</v>
      </c>
      <c r="G199" s="55" t="s">
        <v>99</v>
      </c>
      <c r="H199" s="55" t="s">
        <v>66</v>
      </c>
      <c r="I199" s="55" t="s">
        <v>6</v>
      </c>
      <c r="J199" s="53"/>
      <c r="K199" s="55"/>
      <c r="L199" s="55"/>
      <c r="M199" s="55" t="s">
        <v>62</v>
      </c>
      <c r="N199" s="55" t="s">
        <v>49</v>
      </c>
      <c r="O199" s="56">
        <v>644</v>
      </c>
      <c r="P199" s="55">
        <v>86</v>
      </c>
      <c r="Q199" s="56">
        <v>55384</v>
      </c>
      <c r="R199" s="57">
        <v>5593.78</v>
      </c>
    </row>
    <row r="200" spans="1:18" x14ac:dyDescent="0.3">
      <c r="A200" s="28"/>
      <c r="B200" s="40">
        <v>1226</v>
      </c>
      <c r="C200" s="41">
        <v>43322</v>
      </c>
      <c r="D200" s="42">
        <v>10</v>
      </c>
      <c r="E200" s="43" t="s">
        <v>93</v>
      </c>
      <c r="F200" s="43" t="s">
        <v>94</v>
      </c>
      <c r="G200" s="43" t="s">
        <v>95</v>
      </c>
      <c r="H200" s="43" t="s">
        <v>96</v>
      </c>
      <c r="I200" s="43" t="s">
        <v>55</v>
      </c>
      <c r="J200" s="41">
        <v>43324</v>
      </c>
      <c r="K200" s="43" t="s">
        <v>56</v>
      </c>
      <c r="L200" s="43"/>
      <c r="M200" s="43" t="s">
        <v>100</v>
      </c>
      <c r="N200" s="43" t="s">
        <v>101</v>
      </c>
      <c r="O200" s="44">
        <v>350</v>
      </c>
      <c r="P200" s="43">
        <v>47</v>
      </c>
      <c r="Q200" s="44">
        <v>16450</v>
      </c>
      <c r="R200" s="45">
        <v>1628.55</v>
      </c>
    </row>
    <row r="201" spans="1:18" x14ac:dyDescent="0.3">
      <c r="A201" s="28"/>
      <c r="B201" s="52">
        <v>1227</v>
      </c>
      <c r="C201" s="53">
        <v>43322</v>
      </c>
      <c r="D201" s="54">
        <v>10</v>
      </c>
      <c r="E201" s="55" t="s">
        <v>93</v>
      </c>
      <c r="F201" s="55" t="s">
        <v>94</v>
      </c>
      <c r="G201" s="55" t="s">
        <v>95</v>
      </c>
      <c r="H201" s="55" t="s">
        <v>96</v>
      </c>
      <c r="I201" s="55" t="s">
        <v>55</v>
      </c>
      <c r="J201" s="53">
        <v>43324</v>
      </c>
      <c r="K201" s="55" t="s">
        <v>56</v>
      </c>
      <c r="L201" s="55"/>
      <c r="M201" s="55" t="s">
        <v>102</v>
      </c>
      <c r="N201" s="55" t="s">
        <v>103</v>
      </c>
      <c r="O201" s="56">
        <v>308</v>
      </c>
      <c r="P201" s="55">
        <v>97</v>
      </c>
      <c r="Q201" s="56">
        <v>29876</v>
      </c>
      <c r="R201" s="57">
        <v>3107.1</v>
      </c>
    </row>
    <row r="202" spans="1:18" x14ac:dyDescent="0.3">
      <c r="A202" s="28"/>
      <c r="B202" s="40">
        <v>1228</v>
      </c>
      <c r="C202" s="41">
        <v>43322</v>
      </c>
      <c r="D202" s="42">
        <v>10</v>
      </c>
      <c r="E202" s="43" t="s">
        <v>93</v>
      </c>
      <c r="F202" s="43" t="s">
        <v>94</v>
      </c>
      <c r="G202" s="43" t="s">
        <v>95</v>
      </c>
      <c r="H202" s="43" t="s">
        <v>96</v>
      </c>
      <c r="I202" s="43" t="s">
        <v>55</v>
      </c>
      <c r="J202" s="41">
        <v>43324</v>
      </c>
      <c r="K202" s="43" t="s">
        <v>56</v>
      </c>
      <c r="L202" s="43"/>
      <c r="M202" s="43" t="s">
        <v>68</v>
      </c>
      <c r="N202" s="43" t="s">
        <v>69</v>
      </c>
      <c r="O202" s="44">
        <v>128.80000000000001</v>
      </c>
      <c r="P202" s="43">
        <v>96</v>
      </c>
      <c r="Q202" s="44">
        <v>12364.8</v>
      </c>
      <c r="R202" s="45">
        <v>1211.75</v>
      </c>
    </row>
    <row r="203" spans="1:18" x14ac:dyDescent="0.3">
      <c r="A203" s="28"/>
      <c r="B203" s="52">
        <v>1229</v>
      </c>
      <c r="C203" s="53">
        <v>43323</v>
      </c>
      <c r="D203" s="54">
        <v>11</v>
      </c>
      <c r="E203" s="55" t="s">
        <v>104</v>
      </c>
      <c r="F203" s="55" t="s">
        <v>105</v>
      </c>
      <c r="G203" s="55" t="s">
        <v>105</v>
      </c>
      <c r="H203" s="55" t="s">
        <v>91</v>
      </c>
      <c r="I203" s="55" t="s">
        <v>92</v>
      </c>
      <c r="J203" s="53"/>
      <c r="K203" s="55" t="s">
        <v>67</v>
      </c>
      <c r="L203" s="55"/>
      <c r="M203" s="55" t="s">
        <v>50</v>
      </c>
      <c r="N203" s="55" t="s">
        <v>51</v>
      </c>
      <c r="O203" s="56">
        <v>49</v>
      </c>
      <c r="P203" s="55">
        <v>31</v>
      </c>
      <c r="Q203" s="56">
        <v>1519</v>
      </c>
      <c r="R203" s="57">
        <v>151.9</v>
      </c>
    </row>
    <row r="204" spans="1:18" x14ac:dyDescent="0.3">
      <c r="A204" s="28"/>
      <c r="B204" s="40">
        <v>1230</v>
      </c>
      <c r="C204" s="41">
        <v>43323</v>
      </c>
      <c r="D204" s="42">
        <v>11</v>
      </c>
      <c r="E204" s="43" t="s">
        <v>104</v>
      </c>
      <c r="F204" s="43" t="s">
        <v>105</v>
      </c>
      <c r="G204" s="43" t="s">
        <v>105</v>
      </c>
      <c r="H204" s="43" t="s">
        <v>91</v>
      </c>
      <c r="I204" s="43" t="s">
        <v>92</v>
      </c>
      <c r="J204" s="41"/>
      <c r="K204" s="43" t="s">
        <v>67</v>
      </c>
      <c r="L204" s="43"/>
      <c r="M204" s="43" t="s">
        <v>97</v>
      </c>
      <c r="N204" s="43" t="s">
        <v>49</v>
      </c>
      <c r="O204" s="44">
        <v>41.86</v>
      </c>
      <c r="P204" s="43">
        <v>52</v>
      </c>
      <c r="Q204" s="44">
        <v>2176.7199999999998</v>
      </c>
      <c r="R204" s="45">
        <v>224.2</v>
      </c>
    </row>
    <row r="205" spans="1:18" x14ac:dyDescent="0.3">
      <c r="A205" s="28"/>
      <c r="B205" s="52">
        <v>1231</v>
      </c>
      <c r="C205" s="53">
        <v>43313</v>
      </c>
      <c r="D205" s="54">
        <v>1</v>
      </c>
      <c r="E205" s="55" t="s">
        <v>106</v>
      </c>
      <c r="F205" s="55" t="s">
        <v>107</v>
      </c>
      <c r="G205" s="55" t="s">
        <v>108</v>
      </c>
      <c r="H205" s="55" t="s">
        <v>66</v>
      </c>
      <c r="I205" s="55" t="s">
        <v>6</v>
      </c>
      <c r="J205" s="53"/>
      <c r="K205" s="55"/>
      <c r="L205" s="55"/>
      <c r="M205" s="55" t="s">
        <v>61</v>
      </c>
      <c r="N205" s="55" t="s">
        <v>49</v>
      </c>
      <c r="O205" s="56">
        <v>252</v>
      </c>
      <c r="P205" s="55">
        <v>91</v>
      </c>
      <c r="Q205" s="56">
        <v>22932</v>
      </c>
      <c r="R205" s="57">
        <v>2224.4</v>
      </c>
    </row>
    <row r="206" spans="1:18" x14ac:dyDescent="0.3">
      <c r="A206" s="28"/>
      <c r="B206" s="40">
        <v>1232</v>
      </c>
      <c r="C206" s="41">
        <v>43313</v>
      </c>
      <c r="D206" s="42">
        <v>1</v>
      </c>
      <c r="E206" s="43" t="s">
        <v>106</v>
      </c>
      <c r="F206" s="43" t="s">
        <v>107</v>
      </c>
      <c r="G206" s="43" t="s">
        <v>108</v>
      </c>
      <c r="H206" s="43" t="s">
        <v>66</v>
      </c>
      <c r="I206" s="43" t="s">
        <v>6</v>
      </c>
      <c r="J206" s="41"/>
      <c r="K206" s="43"/>
      <c r="L206" s="43"/>
      <c r="M206" s="43" t="s">
        <v>62</v>
      </c>
      <c r="N206" s="43" t="s">
        <v>49</v>
      </c>
      <c r="O206" s="44">
        <v>644</v>
      </c>
      <c r="P206" s="43">
        <v>14</v>
      </c>
      <c r="Q206" s="44">
        <v>9016</v>
      </c>
      <c r="R206" s="45">
        <v>892.58</v>
      </c>
    </row>
    <row r="207" spans="1:18" x14ac:dyDescent="0.3">
      <c r="A207" s="28"/>
      <c r="B207" s="52">
        <v>1233</v>
      </c>
      <c r="C207" s="53">
        <v>43313</v>
      </c>
      <c r="D207" s="54">
        <v>1</v>
      </c>
      <c r="E207" s="55" t="s">
        <v>106</v>
      </c>
      <c r="F207" s="55" t="s">
        <v>107</v>
      </c>
      <c r="G207" s="55" t="s">
        <v>108</v>
      </c>
      <c r="H207" s="55" t="s">
        <v>66</v>
      </c>
      <c r="I207" s="55" t="s">
        <v>6</v>
      </c>
      <c r="J207" s="53"/>
      <c r="K207" s="55"/>
      <c r="L207" s="55"/>
      <c r="M207" s="55" t="s">
        <v>97</v>
      </c>
      <c r="N207" s="55" t="s">
        <v>49</v>
      </c>
      <c r="O207" s="56">
        <v>41.86</v>
      </c>
      <c r="P207" s="55">
        <v>44</v>
      </c>
      <c r="Q207" s="56">
        <v>1841.84</v>
      </c>
      <c r="R207" s="57">
        <v>186.03</v>
      </c>
    </row>
    <row r="208" spans="1:18" x14ac:dyDescent="0.3">
      <c r="A208" s="28"/>
      <c r="B208" s="40">
        <v>1234</v>
      </c>
      <c r="C208" s="41">
        <v>43340</v>
      </c>
      <c r="D208" s="42">
        <v>28</v>
      </c>
      <c r="E208" s="43" t="s">
        <v>88</v>
      </c>
      <c r="F208" s="43" t="s">
        <v>89</v>
      </c>
      <c r="G208" s="43" t="s">
        <v>90</v>
      </c>
      <c r="H208" s="43" t="s">
        <v>91</v>
      </c>
      <c r="I208" s="43" t="s">
        <v>92</v>
      </c>
      <c r="J208" s="41">
        <v>43342</v>
      </c>
      <c r="K208" s="43" t="s">
        <v>67</v>
      </c>
      <c r="L208" s="43" t="s">
        <v>57</v>
      </c>
      <c r="M208" s="43" t="s">
        <v>80</v>
      </c>
      <c r="N208" s="43" t="s">
        <v>81</v>
      </c>
      <c r="O208" s="44">
        <v>135.1</v>
      </c>
      <c r="P208" s="43">
        <v>97</v>
      </c>
      <c r="Q208" s="44">
        <v>13104.7</v>
      </c>
      <c r="R208" s="45">
        <v>1336.68</v>
      </c>
    </row>
    <row r="209" spans="1:18" x14ac:dyDescent="0.3">
      <c r="A209" s="28"/>
      <c r="B209" s="52">
        <v>1235</v>
      </c>
      <c r="C209" s="53">
        <v>43340</v>
      </c>
      <c r="D209" s="54">
        <v>28</v>
      </c>
      <c r="E209" s="55" t="s">
        <v>88</v>
      </c>
      <c r="F209" s="55" t="s">
        <v>89</v>
      </c>
      <c r="G209" s="55" t="s">
        <v>90</v>
      </c>
      <c r="H209" s="55" t="s">
        <v>91</v>
      </c>
      <c r="I209" s="55" t="s">
        <v>92</v>
      </c>
      <c r="J209" s="53">
        <v>43342</v>
      </c>
      <c r="K209" s="55" t="s">
        <v>67</v>
      </c>
      <c r="L209" s="55" t="s">
        <v>57</v>
      </c>
      <c r="M209" s="55" t="s">
        <v>109</v>
      </c>
      <c r="N209" s="55" t="s">
        <v>110</v>
      </c>
      <c r="O209" s="56">
        <v>257.60000000000002</v>
      </c>
      <c r="P209" s="55">
        <v>80</v>
      </c>
      <c r="Q209" s="56">
        <v>20608</v>
      </c>
      <c r="R209" s="57">
        <v>2102.02</v>
      </c>
    </row>
    <row r="210" spans="1:18" x14ac:dyDescent="0.3">
      <c r="A210" s="28"/>
      <c r="B210" s="40">
        <v>1236</v>
      </c>
      <c r="C210" s="41">
        <v>43321</v>
      </c>
      <c r="D210" s="42">
        <v>9</v>
      </c>
      <c r="E210" s="43" t="s">
        <v>111</v>
      </c>
      <c r="F210" s="43" t="s">
        <v>112</v>
      </c>
      <c r="G210" s="43" t="s">
        <v>72</v>
      </c>
      <c r="H210" s="43" t="s">
        <v>113</v>
      </c>
      <c r="I210" s="43" t="s">
        <v>45</v>
      </c>
      <c r="J210" s="41">
        <v>43323</v>
      </c>
      <c r="K210" s="43" t="s">
        <v>56</v>
      </c>
      <c r="L210" s="43" t="s">
        <v>47</v>
      </c>
      <c r="M210" s="43" t="s">
        <v>114</v>
      </c>
      <c r="N210" s="43" t="s">
        <v>115</v>
      </c>
      <c r="O210" s="44">
        <v>273</v>
      </c>
      <c r="P210" s="43">
        <v>66</v>
      </c>
      <c r="Q210" s="44">
        <v>18018</v>
      </c>
      <c r="R210" s="45">
        <v>1855.85</v>
      </c>
    </row>
    <row r="211" spans="1:18" x14ac:dyDescent="0.3">
      <c r="A211" s="28"/>
      <c r="B211" s="52">
        <v>1237</v>
      </c>
      <c r="C211" s="53">
        <v>43321</v>
      </c>
      <c r="D211" s="54">
        <v>9</v>
      </c>
      <c r="E211" s="55" t="s">
        <v>111</v>
      </c>
      <c r="F211" s="55" t="s">
        <v>112</v>
      </c>
      <c r="G211" s="55" t="s">
        <v>72</v>
      </c>
      <c r="H211" s="55" t="s">
        <v>113</v>
      </c>
      <c r="I211" s="55" t="s">
        <v>45</v>
      </c>
      <c r="J211" s="53">
        <v>43323</v>
      </c>
      <c r="K211" s="55" t="s">
        <v>56</v>
      </c>
      <c r="L211" s="55" t="s">
        <v>47</v>
      </c>
      <c r="M211" s="55" t="s">
        <v>116</v>
      </c>
      <c r="N211" s="55" t="s">
        <v>117</v>
      </c>
      <c r="O211" s="56">
        <v>487.2</v>
      </c>
      <c r="P211" s="55">
        <v>32</v>
      </c>
      <c r="Q211" s="56">
        <v>15590.4</v>
      </c>
      <c r="R211" s="57">
        <v>1559.04</v>
      </c>
    </row>
    <row r="212" spans="1:18" x14ac:dyDescent="0.3">
      <c r="A212" s="28"/>
      <c r="B212" s="40">
        <v>1238</v>
      </c>
      <c r="C212" s="41">
        <v>43318</v>
      </c>
      <c r="D212" s="42">
        <v>6</v>
      </c>
      <c r="E212" s="43" t="s">
        <v>82</v>
      </c>
      <c r="F212" s="43" t="s">
        <v>83</v>
      </c>
      <c r="G212" s="43" t="s">
        <v>84</v>
      </c>
      <c r="H212" s="43" t="s">
        <v>85</v>
      </c>
      <c r="I212" s="43" t="s">
        <v>6</v>
      </c>
      <c r="J212" s="41">
        <v>43320</v>
      </c>
      <c r="K212" s="43" t="s">
        <v>46</v>
      </c>
      <c r="L212" s="43" t="s">
        <v>57</v>
      </c>
      <c r="M212" s="43" t="s">
        <v>48</v>
      </c>
      <c r="N212" s="43" t="s">
        <v>49</v>
      </c>
      <c r="O212" s="44">
        <v>196</v>
      </c>
      <c r="P212" s="43">
        <v>52</v>
      </c>
      <c r="Q212" s="44">
        <v>10192</v>
      </c>
      <c r="R212" s="45">
        <v>1019.2</v>
      </c>
    </row>
    <row r="213" spans="1:18" x14ac:dyDescent="0.3">
      <c r="A213" s="28"/>
      <c r="B213" s="52">
        <v>1239</v>
      </c>
      <c r="C213" s="53">
        <v>43320</v>
      </c>
      <c r="D213" s="54">
        <v>8</v>
      </c>
      <c r="E213" s="55" t="s">
        <v>63</v>
      </c>
      <c r="F213" s="55" t="s">
        <v>64</v>
      </c>
      <c r="G213" s="55" t="s">
        <v>65</v>
      </c>
      <c r="H213" s="55" t="s">
        <v>66</v>
      </c>
      <c r="I213" s="55" t="s">
        <v>6</v>
      </c>
      <c r="J213" s="53">
        <v>43322</v>
      </c>
      <c r="K213" s="55" t="s">
        <v>46</v>
      </c>
      <c r="L213" s="55" t="s">
        <v>47</v>
      </c>
      <c r="M213" s="55" t="s">
        <v>86</v>
      </c>
      <c r="N213" s="55" t="s">
        <v>87</v>
      </c>
      <c r="O213" s="56">
        <v>560</v>
      </c>
      <c r="P213" s="55">
        <v>78</v>
      </c>
      <c r="Q213" s="56">
        <v>43680</v>
      </c>
      <c r="R213" s="57">
        <v>4455.3599999999997</v>
      </c>
    </row>
    <row r="214" spans="1:18" x14ac:dyDescent="0.3">
      <c r="A214" s="28"/>
      <c r="B214" s="40">
        <v>1240</v>
      </c>
      <c r="C214" s="41">
        <v>43320</v>
      </c>
      <c r="D214" s="42">
        <v>8</v>
      </c>
      <c r="E214" s="43" t="s">
        <v>63</v>
      </c>
      <c r="F214" s="43" t="s">
        <v>64</v>
      </c>
      <c r="G214" s="43" t="s">
        <v>65</v>
      </c>
      <c r="H214" s="43" t="s">
        <v>66</v>
      </c>
      <c r="I214" s="43" t="s">
        <v>6</v>
      </c>
      <c r="J214" s="41">
        <v>43322</v>
      </c>
      <c r="K214" s="43" t="s">
        <v>46</v>
      </c>
      <c r="L214" s="43" t="s">
        <v>47</v>
      </c>
      <c r="M214" s="43" t="s">
        <v>68</v>
      </c>
      <c r="N214" s="43" t="s">
        <v>69</v>
      </c>
      <c r="O214" s="44">
        <v>128.80000000000001</v>
      </c>
      <c r="P214" s="43">
        <v>54</v>
      </c>
      <c r="Q214" s="44">
        <v>6955.2</v>
      </c>
      <c r="R214" s="45">
        <v>688.56</v>
      </c>
    </row>
    <row r="215" spans="1:18" x14ac:dyDescent="0.3">
      <c r="A215" s="28"/>
      <c r="B215" s="52">
        <v>1241</v>
      </c>
      <c r="C215" s="53">
        <v>43337</v>
      </c>
      <c r="D215" s="54">
        <v>25</v>
      </c>
      <c r="E215" s="55" t="s">
        <v>120</v>
      </c>
      <c r="F215" s="55" t="s">
        <v>94</v>
      </c>
      <c r="G215" s="55" t="s">
        <v>95</v>
      </c>
      <c r="H215" s="55" t="s">
        <v>96</v>
      </c>
      <c r="I215" s="55" t="s">
        <v>55</v>
      </c>
      <c r="J215" s="53">
        <v>43339</v>
      </c>
      <c r="K215" s="55" t="s">
        <v>56</v>
      </c>
      <c r="L215" s="55" t="s">
        <v>79</v>
      </c>
      <c r="M215" s="55" t="s">
        <v>125</v>
      </c>
      <c r="N215" s="55" t="s">
        <v>69</v>
      </c>
      <c r="O215" s="56">
        <v>140</v>
      </c>
      <c r="P215" s="55">
        <v>55</v>
      </c>
      <c r="Q215" s="56">
        <v>7700</v>
      </c>
      <c r="R215" s="57">
        <v>731.5</v>
      </c>
    </row>
    <row r="216" spans="1:18" x14ac:dyDescent="0.3">
      <c r="A216" s="28"/>
      <c r="B216" s="40">
        <v>1242</v>
      </c>
      <c r="C216" s="41">
        <v>43338</v>
      </c>
      <c r="D216" s="42">
        <v>26</v>
      </c>
      <c r="E216" s="43" t="s">
        <v>121</v>
      </c>
      <c r="F216" s="43" t="s">
        <v>105</v>
      </c>
      <c r="G216" s="43" t="s">
        <v>105</v>
      </c>
      <c r="H216" s="43" t="s">
        <v>91</v>
      </c>
      <c r="I216" s="43" t="s">
        <v>92</v>
      </c>
      <c r="J216" s="41">
        <v>43340</v>
      </c>
      <c r="K216" s="43" t="s">
        <v>67</v>
      </c>
      <c r="L216" s="43" t="s">
        <v>57</v>
      </c>
      <c r="M216" s="43" t="s">
        <v>126</v>
      </c>
      <c r="N216" s="43" t="s">
        <v>127</v>
      </c>
      <c r="O216" s="44">
        <v>298.89999999999998</v>
      </c>
      <c r="P216" s="43">
        <v>60</v>
      </c>
      <c r="Q216" s="44">
        <v>17934</v>
      </c>
      <c r="R216" s="45">
        <v>1811.33</v>
      </c>
    </row>
    <row r="217" spans="1:18" x14ac:dyDescent="0.3">
      <c r="A217" s="28"/>
      <c r="B217" s="52">
        <v>1243</v>
      </c>
      <c r="C217" s="53">
        <v>43338</v>
      </c>
      <c r="D217" s="54">
        <v>26</v>
      </c>
      <c r="E217" s="55" t="s">
        <v>121</v>
      </c>
      <c r="F217" s="55" t="s">
        <v>105</v>
      </c>
      <c r="G217" s="55" t="s">
        <v>105</v>
      </c>
      <c r="H217" s="55" t="s">
        <v>91</v>
      </c>
      <c r="I217" s="55" t="s">
        <v>92</v>
      </c>
      <c r="J217" s="53">
        <v>43340</v>
      </c>
      <c r="K217" s="55" t="s">
        <v>67</v>
      </c>
      <c r="L217" s="55" t="s">
        <v>57</v>
      </c>
      <c r="M217" s="55" t="s">
        <v>80</v>
      </c>
      <c r="N217" s="55" t="s">
        <v>81</v>
      </c>
      <c r="O217" s="56">
        <v>135.1</v>
      </c>
      <c r="P217" s="55">
        <v>19</v>
      </c>
      <c r="Q217" s="56">
        <v>2566.9</v>
      </c>
      <c r="R217" s="57">
        <v>243.86</v>
      </c>
    </row>
    <row r="218" spans="1:18" x14ac:dyDescent="0.3">
      <c r="A218" s="28"/>
      <c r="B218" s="40">
        <v>1244</v>
      </c>
      <c r="C218" s="41">
        <v>43338</v>
      </c>
      <c r="D218" s="42">
        <v>26</v>
      </c>
      <c r="E218" s="43" t="s">
        <v>121</v>
      </c>
      <c r="F218" s="43" t="s">
        <v>105</v>
      </c>
      <c r="G218" s="43" t="s">
        <v>105</v>
      </c>
      <c r="H218" s="43" t="s">
        <v>91</v>
      </c>
      <c r="I218" s="43" t="s">
        <v>92</v>
      </c>
      <c r="J218" s="41">
        <v>43340</v>
      </c>
      <c r="K218" s="43" t="s">
        <v>67</v>
      </c>
      <c r="L218" s="43" t="s">
        <v>57</v>
      </c>
      <c r="M218" s="43" t="s">
        <v>109</v>
      </c>
      <c r="N218" s="43" t="s">
        <v>110</v>
      </c>
      <c r="O218" s="44">
        <v>257.60000000000002</v>
      </c>
      <c r="P218" s="43">
        <v>66</v>
      </c>
      <c r="Q218" s="44">
        <v>17001.599999999999</v>
      </c>
      <c r="R218" s="45">
        <v>1751.16</v>
      </c>
    </row>
    <row r="219" spans="1:18" x14ac:dyDescent="0.3">
      <c r="A219" s="28"/>
      <c r="B219" s="52">
        <v>1245</v>
      </c>
      <c r="C219" s="53">
        <v>43341</v>
      </c>
      <c r="D219" s="54">
        <v>29</v>
      </c>
      <c r="E219" s="55" t="s">
        <v>70</v>
      </c>
      <c r="F219" s="55" t="s">
        <v>71</v>
      </c>
      <c r="G219" s="55" t="s">
        <v>72</v>
      </c>
      <c r="H219" s="55" t="s">
        <v>73</v>
      </c>
      <c r="I219" s="55" t="s">
        <v>45</v>
      </c>
      <c r="J219" s="53">
        <v>43343</v>
      </c>
      <c r="K219" s="55" t="s">
        <v>46</v>
      </c>
      <c r="L219" s="55" t="s">
        <v>47</v>
      </c>
      <c r="M219" s="55" t="s">
        <v>48</v>
      </c>
      <c r="N219" s="55" t="s">
        <v>49</v>
      </c>
      <c r="O219" s="56">
        <v>196</v>
      </c>
      <c r="P219" s="55">
        <v>42</v>
      </c>
      <c r="Q219" s="56">
        <v>8232</v>
      </c>
      <c r="R219" s="57">
        <v>831.43</v>
      </c>
    </row>
    <row r="220" spans="1:18" x14ac:dyDescent="0.3">
      <c r="A220" s="28"/>
      <c r="B220" s="40">
        <v>1246</v>
      </c>
      <c r="C220" s="41">
        <v>43318</v>
      </c>
      <c r="D220" s="42">
        <v>6</v>
      </c>
      <c r="E220" s="43" t="s">
        <v>82</v>
      </c>
      <c r="F220" s="43" t="s">
        <v>83</v>
      </c>
      <c r="G220" s="43" t="s">
        <v>84</v>
      </c>
      <c r="H220" s="43" t="s">
        <v>85</v>
      </c>
      <c r="I220" s="43" t="s">
        <v>6</v>
      </c>
      <c r="J220" s="41">
        <v>43320</v>
      </c>
      <c r="K220" s="43" t="s">
        <v>67</v>
      </c>
      <c r="L220" s="43" t="s">
        <v>47</v>
      </c>
      <c r="M220" s="43" t="s">
        <v>74</v>
      </c>
      <c r="N220" s="43" t="s">
        <v>75</v>
      </c>
      <c r="O220" s="44">
        <v>178.5</v>
      </c>
      <c r="P220" s="43">
        <v>72</v>
      </c>
      <c r="Q220" s="44">
        <v>12852</v>
      </c>
      <c r="R220" s="45">
        <v>1246.6400000000001</v>
      </c>
    </row>
    <row r="221" spans="1:18" x14ac:dyDescent="0.3">
      <c r="A221" s="28"/>
      <c r="B221" s="52">
        <v>1248</v>
      </c>
      <c r="C221" s="53">
        <v>43316</v>
      </c>
      <c r="D221" s="54">
        <v>4</v>
      </c>
      <c r="E221" s="55" t="s">
        <v>52</v>
      </c>
      <c r="F221" s="55" t="s">
        <v>53</v>
      </c>
      <c r="G221" s="55" t="s">
        <v>53</v>
      </c>
      <c r="H221" s="55" t="s">
        <v>54</v>
      </c>
      <c r="I221" s="55" t="s">
        <v>55</v>
      </c>
      <c r="J221" s="53">
        <v>43318</v>
      </c>
      <c r="K221" s="55" t="s">
        <v>56</v>
      </c>
      <c r="L221" s="55" t="s">
        <v>57</v>
      </c>
      <c r="M221" s="55" t="s">
        <v>128</v>
      </c>
      <c r="N221" s="55" t="s">
        <v>101</v>
      </c>
      <c r="O221" s="56">
        <v>1134</v>
      </c>
      <c r="P221" s="55">
        <v>32</v>
      </c>
      <c r="Q221" s="56">
        <v>36288</v>
      </c>
      <c r="R221" s="57">
        <v>3519.94</v>
      </c>
    </row>
    <row r="222" spans="1:18" x14ac:dyDescent="0.3">
      <c r="A222" s="28"/>
      <c r="B222" s="40">
        <v>1249</v>
      </c>
      <c r="C222" s="41">
        <v>43316</v>
      </c>
      <c r="D222" s="42">
        <v>4</v>
      </c>
      <c r="E222" s="43" t="s">
        <v>52</v>
      </c>
      <c r="F222" s="43" t="s">
        <v>53</v>
      </c>
      <c r="G222" s="43" t="s">
        <v>53</v>
      </c>
      <c r="H222" s="43" t="s">
        <v>54</v>
      </c>
      <c r="I222" s="43" t="s">
        <v>55</v>
      </c>
      <c r="J222" s="41">
        <v>43318</v>
      </c>
      <c r="K222" s="43" t="s">
        <v>56</v>
      </c>
      <c r="L222" s="43" t="s">
        <v>57</v>
      </c>
      <c r="M222" s="43" t="s">
        <v>129</v>
      </c>
      <c r="N222" s="43" t="s">
        <v>130</v>
      </c>
      <c r="O222" s="44">
        <v>98</v>
      </c>
      <c r="P222" s="43">
        <v>76</v>
      </c>
      <c r="Q222" s="44">
        <v>7448</v>
      </c>
      <c r="R222" s="45">
        <v>752.25</v>
      </c>
    </row>
    <row r="223" spans="1:18" x14ac:dyDescent="0.3">
      <c r="A223" s="28"/>
      <c r="B223" s="52">
        <v>1250</v>
      </c>
      <c r="C223" s="53">
        <v>43353</v>
      </c>
      <c r="D223" s="54">
        <v>10</v>
      </c>
      <c r="E223" s="55" t="s">
        <v>93</v>
      </c>
      <c r="F223" s="55" t="s">
        <v>94</v>
      </c>
      <c r="G223" s="55" t="s">
        <v>95</v>
      </c>
      <c r="H223" s="55" t="s">
        <v>96</v>
      </c>
      <c r="I223" s="55" t="s">
        <v>55</v>
      </c>
      <c r="J223" s="53">
        <v>43355</v>
      </c>
      <c r="K223" s="55" t="s">
        <v>56</v>
      </c>
      <c r="L223" s="55"/>
      <c r="M223" s="55" t="s">
        <v>68</v>
      </c>
      <c r="N223" s="55" t="s">
        <v>69</v>
      </c>
      <c r="O223" s="56">
        <v>128.80000000000001</v>
      </c>
      <c r="P223" s="55">
        <v>83</v>
      </c>
      <c r="Q223" s="56">
        <v>10690.4</v>
      </c>
      <c r="R223" s="57">
        <v>1047.6600000000001</v>
      </c>
    </row>
    <row r="224" spans="1:18" x14ac:dyDescent="0.3">
      <c r="A224" s="28"/>
      <c r="B224" s="40">
        <v>1251</v>
      </c>
      <c r="C224" s="41">
        <v>43354</v>
      </c>
      <c r="D224" s="42">
        <v>11</v>
      </c>
      <c r="E224" s="43" t="s">
        <v>104</v>
      </c>
      <c r="F224" s="43" t="s">
        <v>105</v>
      </c>
      <c r="G224" s="43" t="s">
        <v>105</v>
      </c>
      <c r="H224" s="43" t="s">
        <v>91</v>
      </c>
      <c r="I224" s="43" t="s">
        <v>92</v>
      </c>
      <c r="J224" s="41"/>
      <c r="K224" s="43" t="s">
        <v>67</v>
      </c>
      <c r="L224" s="43"/>
      <c r="M224" s="43" t="s">
        <v>50</v>
      </c>
      <c r="N224" s="43" t="s">
        <v>51</v>
      </c>
      <c r="O224" s="44">
        <v>49</v>
      </c>
      <c r="P224" s="43">
        <v>91</v>
      </c>
      <c r="Q224" s="44">
        <v>4459</v>
      </c>
      <c r="R224" s="45">
        <v>436.98</v>
      </c>
    </row>
    <row r="225" spans="1:18" x14ac:dyDescent="0.3">
      <c r="A225" s="28"/>
      <c r="B225" s="52">
        <v>1252</v>
      </c>
      <c r="C225" s="53">
        <v>43354</v>
      </c>
      <c r="D225" s="54">
        <v>11</v>
      </c>
      <c r="E225" s="55" t="s">
        <v>104</v>
      </c>
      <c r="F225" s="55" t="s">
        <v>105</v>
      </c>
      <c r="G225" s="55" t="s">
        <v>105</v>
      </c>
      <c r="H225" s="55" t="s">
        <v>91</v>
      </c>
      <c r="I225" s="55" t="s">
        <v>92</v>
      </c>
      <c r="J225" s="53"/>
      <c r="K225" s="55" t="s">
        <v>67</v>
      </c>
      <c r="L225" s="55"/>
      <c r="M225" s="55" t="s">
        <v>97</v>
      </c>
      <c r="N225" s="55" t="s">
        <v>49</v>
      </c>
      <c r="O225" s="56">
        <v>41.86</v>
      </c>
      <c r="P225" s="55">
        <v>64</v>
      </c>
      <c r="Q225" s="56">
        <v>2679.04</v>
      </c>
      <c r="R225" s="57">
        <v>273.26</v>
      </c>
    </row>
    <row r="226" spans="1:18" x14ac:dyDescent="0.3">
      <c r="A226" s="28"/>
      <c r="B226" s="40">
        <v>1253</v>
      </c>
      <c r="C226" s="41">
        <v>43344</v>
      </c>
      <c r="D226" s="42">
        <v>1</v>
      </c>
      <c r="E226" s="43" t="s">
        <v>106</v>
      </c>
      <c r="F226" s="43" t="s">
        <v>107</v>
      </c>
      <c r="G226" s="43" t="s">
        <v>108</v>
      </c>
      <c r="H226" s="43" t="s">
        <v>66</v>
      </c>
      <c r="I226" s="43" t="s">
        <v>6</v>
      </c>
      <c r="J226" s="41"/>
      <c r="K226" s="43"/>
      <c r="L226" s="43"/>
      <c r="M226" s="43" t="s">
        <v>61</v>
      </c>
      <c r="N226" s="43" t="s">
        <v>49</v>
      </c>
      <c r="O226" s="44">
        <v>252</v>
      </c>
      <c r="P226" s="43">
        <v>58</v>
      </c>
      <c r="Q226" s="44">
        <v>14616</v>
      </c>
      <c r="R226" s="45">
        <v>1446.98</v>
      </c>
    </row>
    <row r="227" spans="1:18" x14ac:dyDescent="0.3">
      <c r="A227" s="28"/>
      <c r="B227" s="52">
        <v>1254</v>
      </c>
      <c r="C227" s="53">
        <v>43344</v>
      </c>
      <c r="D227" s="54">
        <v>1</v>
      </c>
      <c r="E227" s="55" t="s">
        <v>106</v>
      </c>
      <c r="F227" s="55" t="s">
        <v>107</v>
      </c>
      <c r="G227" s="55" t="s">
        <v>108</v>
      </c>
      <c r="H227" s="55" t="s">
        <v>66</v>
      </c>
      <c r="I227" s="55" t="s">
        <v>6</v>
      </c>
      <c r="J227" s="53"/>
      <c r="K227" s="55"/>
      <c r="L227" s="55"/>
      <c r="M227" s="55" t="s">
        <v>62</v>
      </c>
      <c r="N227" s="55" t="s">
        <v>49</v>
      </c>
      <c r="O227" s="56">
        <v>644</v>
      </c>
      <c r="P227" s="55">
        <v>97</v>
      </c>
      <c r="Q227" s="56">
        <v>62468</v>
      </c>
      <c r="R227" s="57">
        <v>6496.67</v>
      </c>
    </row>
    <row r="228" spans="1:18" x14ac:dyDescent="0.3">
      <c r="A228" s="28"/>
      <c r="B228" s="40">
        <v>1255</v>
      </c>
      <c r="C228" s="41">
        <v>43344</v>
      </c>
      <c r="D228" s="42">
        <v>1</v>
      </c>
      <c r="E228" s="43" t="s">
        <v>106</v>
      </c>
      <c r="F228" s="43" t="s">
        <v>107</v>
      </c>
      <c r="G228" s="43" t="s">
        <v>108</v>
      </c>
      <c r="H228" s="43" t="s">
        <v>66</v>
      </c>
      <c r="I228" s="43" t="s">
        <v>6</v>
      </c>
      <c r="J228" s="41"/>
      <c r="K228" s="43"/>
      <c r="L228" s="43"/>
      <c r="M228" s="43" t="s">
        <v>97</v>
      </c>
      <c r="N228" s="43" t="s">
        <v>49</v>
      </c>
      <c r="O228" s="44">
        <v>41.86</v>
      </c>
      <c r="P228" s="43">
        <v>14</v>
      </c>
      <c r="Q228" s="44">
        <v>586.04</v>
      </c>
      <c r="R228" s="45">
        <v>60.95</v>
      </c>
    </row>
    <row r="229" spans="1:18" x14ac:dyDescent="0.3">
      <c r="A229" s="28"/>
      <c r="B229" s="52">
        <v>1256</v>
      </c>
      <c r="C229" s="53">
        <v>43371</v>
      </c>
      <c r="D229" s="54">
        <v>28</v>
      </c>
      <c r="E229" s="55" t="s">
        <v>88</v>
      </c>
      <c r="F229" s="55" t="s">
        <v>89</v>
      </c>
      <c r="G229" s="55" t="s">
        <v>90</v>
      </c>
      <c r="H229" s="55" t="s">
        <v>91</v>
      </c>
      <c r="I229" s="55" t="s">
        <v>92</v>
      </c>
      <c r="J229" s="53">
        <v>43373</v>
      </c>
      <c r="K229" s="55" t="s">
        <v>67</v>
      </c>
      <c r="L229" s="55" t="s">
        <v>57</v>
      </c>
      <c r="M229" s="55" t="s">
        <v>80</v>
      </c>
      <c r="N229" s="55" t="s">
        <v>81</v>
      </c>
      <c r="O229" s="56">
        <v>135.1</v>
      </c>
      <c r="P229" s="55">
        <v>68</v>
      </c>
      <c r="Q229" s="56">
        <v>9186.7999999999993</v>
      </c>
      <c r="R229" s="57">
        <v>900.31</v>
      </c>
    </row>
    <row r="230" spans="1:18" x14ac:dyDescent="0.3">
      <c r="A230" s="28"/>
      <c r="B230" s="40">
        <v>1257</v>
      </c>
      <c r="C230" s="41">
        <v>43371</v>
      </c>
      <c r="D230" s="42">
        <v>28</v>
      </c>
      <c r="E230" s="43" t="s">
        <v>88</v>
      </c>
      <c r="F230" s="43" t="s">
        <v>89</v>
      </c>
      <c r="G230" s="43" t="s">
        <v>90</v>
      </c>
      <c r="H230" s="43" t="s">
        <v>91</v>
      </c>
      <c r="I230" s="43" t="s">
        <v>92</v>
      </c>
      <c r="J230" s="41">
        <v>43373</v>
      </c>
      <c r="K230" s="43" t="s">
        <v>67</v>
      </c>
      <c r="L230" s="43" t="s">
        <v>57</v>
      </c>
      <c r="M230" s="43" t="s">
        <v>109</v>
      </c>
      <c r="N230" s="43" t="s">
        <v>110</v>
      </c>
      <c r="O230" s="44">
        <v>257.60000000000002</v>
      </c>
      <c r="P230" s="43">
        <v>32</v>
      </c>
      <c r="Q230" s="44">
        <v>8243.2000000000007</v>
      </c>
      <c r="R230" s="45">
        <v>824.32</v>
      </c>
    </row>
    <row r="231" spans="1:18" x14ac:dyDescent="0.3">
      <c r="A231" s="28"/>
      <c r="B231" s="52">
        <v>1258</v>
      </c>
      <c r="C231" s="53">
        <v>43352</v>
      </c>
      <c r="D231" s="54">
        <v>9</v>
      </c>
      <c r="E231" s="55" t="s">
        <v>111</v>
      </c>
      <c r="F231" s="55" t="s">
        <v>112</v>
      </c>
      <c r="G231" s="55" t="s">
        <v>72</v>
      </c>
      <c r="H231" s="55" t="s">
        <v>113</v>
      </c>
      <c r="I231" s="55" t="s">
        <v>45</v>
      </c>
      <c r="J231" s="53">
        <v>43354</v>
      </c>
      <c r="K231" s="55" t="s">
        <v>56</v>
      </c>
      <c r="L231" s="55" t="s">
        <v>47</v>
      </c>
      <c r="M231" s="55" t="s">
        <v>114</v>
      </c>
      <c r="N231" s="55" t="s">
        <v>115</v>
      </c>
      <c r="O231" s="56">
        <v>273</v>
      </c>
      <c r="P231" s="55">
        <v>48</v>
      </c>
      <c r="Q231" s="56">
        <v>13104</v>
      </c>
      <c r="R231" s="57">
        <v>1323.5</v>
      </c>
    </row>
    <row r="232" spans="1:18" x14ac:dyDescent="0.3">
      <c r="A232" s="28"/>
      <c r="B232" s="40">
        <v>1259</v>
      </c>
      <c r="C232" s="41">
        <v>43352</v>
      </c>
      <c r="D232" s="42">
        <v>9</v>
      </c>
      <c r="E232" s="43" t="s">
        <v>111</v>
      </c>
      <c r="F232" s="43" t="s">
        <v>112</v>
      </c>
      <c r="G232" s="43" t="s">
        <v>72</v>
      </c>
      <c r="H232" s="43" t="s">
        <v>113</v>
      </c>
      <c r="I232" s="43" t="s">
        <v>45</v>
      </c>
      <c r="J232" s="41">
        <v>43354</v>
      </c>
      <c r="K232" s="43" t="s">
        <v>56</v>
      </c>
      <c r="L232" s="43" t="s">
        <v>47</v>
      </c>
      <c r="M232" s="43" t="s">
        <v>116</v>
      </c>
      <c r="N232" s="43" t="s">
        <v>117</v>
      </c>
      <c r="O232" s="44">
        <v>487.2</v>
      </c>
      <c r="P232" s="43">
        <v>57</v>
      </c>
      <c r="Q232" s="44">
        <v>27770.400000000001</v>
      </c>
      <c r="R232" s="45">
        <v>2721.5</v>
      </c>
    </row>
    <row r="233" spans="1:18" x14ac:dyDescent="0.3">
      <c r="A233" s="28"/>
      <c r="B233" s="52">
        <v>1260</v>
      </c>
      <c r="C233" s="53">
        <v>43349</v>
      </c>
      <c r="D233" s="54">
        <v>6</v>
      </c>
      <c r="E233" s="55" t="s">
        <v>82</v>
      </c>
      <c r="F233" s="55" t="s">
        <v>83</v>
      </c>
      <c r="G233" s="55" t="s">
        <v>84</v>
      </c>
      <c r="H233" s="55" t="s">
        <v>85</v>
      </c>
      <c r="I233" s="55" t="s">
        <v>6</v>
      </c>
      <c r="J233" s="53">
        <v>43351</v>
      </c>
      <c r="K233" s="55" t="s">
        <v>46</v>
      </c>
      <c r="L233" s="55" t="s">
        <v>57</v>
      </c>
      <c r="M233" s="55" t="s">
        <v>48</v>
      </c>
      <c r="N233" s="55" t="s">
        <v>49</v>
      </c>
      <c r="O233" s="56">
        <v>196</v>
      </c>
      <c r="P233" s="55">
        <v>67</v>
      </c>
      <c r="Q233" s="56">
        <v>13132</v>
      </c>
      <c r="R233" s="57">
        <v>1378.86</v>
      </c>
    </row>
    <row r="234" spans="1:18" x14ac:dyDescent="0.3">
      <c r="A234" s="28"/>
      <c r="B234" s="40">
        <v>1261</v>
      </c>
      <c r="C234" s="41">
        <v>43351</v>
      </c>
      <c r="D234" s="42">
        <v>8</v>
      </c>
      <c r="E234" s="43" t="s">
        <v>63</v>
      </c>
      <c r="F234" s="43" t="s">
        <v>64</v>
      </c>
      <c r="G234" s="43" t="s">
        <v>65</v>
      </c>
      <c r="H234" s="43" t="s">
        <v>66</v>
      </c>
      <c r="I234" s="43" t="s">
        <v>6</v>
      </c>
      <c r="J234" s="41">
        <v>43353</v>
      </c>
      <c r="K234" s="43" t="s">
        <v>46</v>
      </c>
      <c r="L234" s="43" t="s">
        <v>47</v>
      </c>
      <c r="M234" s="43" t="s">
        <v>86</v>
      </c>
      <c r="N234" s="43" t="s">
        <v>87</v>
      </c>
      <c r="O234" s="44">
        <v>560</v>
      </c>
      <c r="P234" s="43">
        <v>48</v>
      </c>
      <c r="Q234" s="44">
        <v>26880</v>
      </c>
      <c r="R234" s="45">
        <v>2634.24</v>
      </c>
    </row>
    <row r="235" spans="1:18" x14ac:dyDescent="0.3">
      <c r="A235" s="28"/>
      <c r="B235" s="52">
        <v>1262</v>
      </c>
      <c r="C235" s="53">
        <v>43351</v>
      </c>
      <c r="D235" s="54">
        <v>8</v>
      </c>
      <c r="E235" s="55" t="s">
        <v>63</v>
      </c>
      <c r="F235" s="55" t="s">
        <v>64</v>
      </c>
      <c r="G235" s="55" t="s">
        <v>65</v>
      </c>
      <c r="H235" s="55" t="s">
        <v>66</v>
      </c>
      <c r="I235" s="55" t="s">
        <v>6</v>
      </c>
      <c r="J235" s="53">
        <v>43353</v>
      </c>
      <c r="K235" s="55" t="s">
        <v>46</v>
      </c>
      <c r="L235" s="55" t="s">
        <v>47</v>
      </c>
      <c r="M235" s="55" t="s">
        <v>68</v>
      </c>
      <c r="N235" s="55" t="s">
        <v>69</v>
      </c>
      <c r="O235" s="56">
        <v>128.80000000000001</v>
      </c>
      <c r="P235" s="55">
        <v>77</v>
      </c>
      <c r="Q235" s="56">
        <v>9917.6</v>
      </c>
      <c r="R235" s="57">
        <v>1011.6</v>
      </c>
    </row>
    <row r="236" spans="1:18" x14ac:dyDescent="0.3">
      <c r="A236" s="28"/>
      <c r="B236" s="40">
        <v>1263</v>
      </c>
      <c r="C236" s="41">
        <v>43368</v>
      </c>
      <c r="D236" s="42">
        <v>25</v>
      </c>
      <c r="E236" s="43" t="s">
        <v>120</v>
      </c>
      <c r="F236" s="43" t="s">
        <v>94</v>
      </c>
      <c r="G236" s="43" t="s">
        <v>95</v>
      </c>
      <c r="H236" s="43" t="s">
        <v>96</v>
      </c>
      <c r="I236" s="43" t="s">
        <v>55</v>
      </c>
      <c r="J236" s="41">
        <v>43370</v>
      </c>
      <c r="K236" s="43" t="s">
        <v>56</v>
      </c>
      <c r="L236" s="43" t="s">
        <v>79</v>
      </c>
      <c r="M236" s="43" t="s">
        <v>125</v>
      </c>
      <c r="N236" s="43" t="s">
        <v>69</v>
      </c>
      <c r="O236" s="44">
        <v>140</v>
      </c>
      <c r="P236" s="43">
        <v>94</v>
      </c>
      <c r="Q236" s="44">
        <v>13160</v>
      </c>
      <c r="R236" s="45">
        <v>1368.64</v>
      </c>
    </row>
    <row r="237" spans="1:18" x14ac:dyDescent="0.3">
      <c r="A237" s="28"/>
      <c r="B237" s="52">
        <v>1264</v>
      </c>
      <c r="C237" s="53">
        <v>43369</v>
      </c>
      <c r="D237" s="54">
        <v>26</v>
      </c>
      <c r="E237" s="55" t="s">
        <v>121</v>
      </c>
      <c r="F237" s="55" t="s">
        <v>105</v>
      </c>
      <c r="G237" s="55" t="s">
        <v>105</v>
      </c>
      <c r="H237" s="55" t="s">
        <v>91</v>
      </c>
      <c r="I237" s="55" t="s">
        <v>92</v>
      </c>
      <c r="J237" s="53">
        <v>43371</v>
      </c>
      <c r="K237" s="55" t="s">
        <v>67</v>
      </c>
      <c r="L237" s="55" t="s">
        <v>57</v>
      </c>
      <c r="M237" s="55" t="s">
        <v>126</v>
      </c>
      <c r="N237" s="55" t="s">
        <v>127</v>
      </c>
      <c r="O237" s="56">
        <v>298.89999999999998</v>
      </c>
      <c r="P237" s="55">
        <v>54</v>
      </c>
      <c r="Q237" s="56">
        <v>16140.6</v>
      </c>
      <c r="R237" s="57">
        <v>1694.76</v>
      </c>
    </row>
    <row r="238" spans="1:18" x14ac:dyDescent="0.3">
      <c r="A238" s="28"/>
      <c r="B238" s="40">
        <v>1265</v>
      </c>
      <c r="C238" s="41">
        <v>43369</v>
      </c>
      <c r="D238" s="42">
        <v>26</v>
      </c>
      <c r="E238" s="43" t="s">
        <v>121</v>
      </c>
      <c r="F238" s="43" t="s">
        <v>105</v>
      </c>
      <c r="G238" s="43" t="s">
        <v>105</v>
      </c>
      <c r="H238" s="43" t="s">
        <v>91</v>
      </c>
      <c r="I238" s="43" t="s">
        <v>92</v>
      </c>
      <c r="J238" s="41">
        <v>43371</v>
      </c>
      <c r="K238" s="43" t="s">
        <v>67</v>
      </c>
      <c r="L238" s="43" t="s">
        <v>57</v>
      </c>
      <c r="M238" s="43" t="s">
        <v>80</v>
      </c>
      <c r="N238" s="43" t="s">
        <v>81</v>
      </c>
      <c r="O238" s="44">
        <v>135.1</v>
      </c>
      <c r="P238" s="43">
        <v>43</v>
      </c>
      <c r="Q238" s="44">
        <v>5809.3</v>
      </c>
      <c r="R238" s="45">
        <v>563.5</v>
      </c>
    </row>
    <row r="239" spans="1:18" x14ac:dyDescent="0.3">
      <c r="A239" s="28"/>
      <c r="B239" s="52">
        <v>1266</v>
      </c>
      <c r="C239" s="53">
        <v>43369</v>
      </c>
      <c r="D239" s="54">
        <v>26</v>
      </c>
      <c r="E239" s="55" t="s">
        <v>121</v>
      </c>
      <c r="F239" s="55" t="s">
        <v>105</v>
      </c>
      <c r="G239" s="55" t="s">
        <v>105</v>
      </c>
      <c r="H239" s="55" t="s">
        <v>91</v>
      </c>
      <c r="I239" s="55" t="s">
        <v>92</v>
      </c>
      <c r="J239" s="53">
        <v>43371</v>
      </c>
      <c r="K239" s="55" t="s">
        <v>67</v>
      </c>
      <c r="L239" s="55" t="s">
        <v>57</v>
      </c>
      <c r="M239" s="55" t="s">
        <v>109</v>
      </c>
      <c r="N239" s="55" t="s">
        <v>110</v>
      </c>
      <c r="O239" s="56">
        <v>257.60000000000002</v>
      </c>
      <c r="P239" s="55">
        <v>71</v>
      </c>
      <c r="Q239" s="56">
        <v>18289.599999999999</v>
      </c>
      <c r="R239" s="57">
        <v>1883.83</v>
      </c>
    </row>
    <row r="240" spans="1:18" x14ac:dyDescent="0.3">
      <c r="A240" s="28"/>
      <c r="B240" s="40">
        <v>1267</v>
      </c>
      <c r="C240" s="41">
        <v>43372</v>
      </c>
      <c r="D240" s="42">
        <v>29</v>
      </c>
      <c r="E240" s="43" t="s">
        <v>70</v>
      </c>
      <c r="F240" s="43" t="s">
        <v>71</v>
      </c>
      <c r="G240" s="43" t="s">
        <v>72</v>
      </c>
      <c r="H240" s="43" t="s">
        <v>73</v>
      </c>
      <c r="I240" s="43" t="s">
        <v>45</v>
      </c>
      <c r="J240" s="41">
        <v>43374</v>
      </c>
      <c r="K240" s="43" t="s">
        <v>46</v>
      </c>
      <c r="L240" s="43" t="s">
        <v>47</v>
      </c>
      <c r="M240" s="43" t="s">
        <v>48</v>
      </c>
      <c r="N240" s="43" t="s">
        <v>49</v>
      </c>
      <c r="O240" s="44">
        <v>196</v>
      </c>
      <c r="P240" s="43">
        <v>50</v>
      </c>
      <c r="Q240" s="44">
        <v>9800</v>
      </c>
      <c r="R240" s="45">
        <v>940.8</v>
      </c>
    </row>
    <row r="241" spans="1:18" x14ac:dyDescent="0.3">
      <c r="A241" s="28"/>
      <c r="B241" s="52">
        <v>1268</v>
      </c>
      <c r="C241" s="53">
        <v>43349</v>
      </c>
      <c r="D241" s="54">
        <v>6</v>
      </c>
      <c r="E241" s="55" t="s">
        <v>82</v>
      </c>
      <c r="F241" s="55" t="s">
        <v>83</v>
      </c>
      <c r="G241" s="55" t="s">
        <v>84</v>
      </c>
      <c r="H241" s="55" t="s">
        <v>85</v>
      </c>
      <c r="I241" s="55" t="s">
        <v>6</v>
      </c>
      <c r="J241" s="53">
        <v>43351</v>
      </c>
      <c r="K241" s="55" t="s">
        <v>67</v>
      </c>
      <c r="L241" s="55" t="s">
        <v>47</v>
      </c>
      <c r="M241" s="55" t="s">
        <v>74</v>
      </c>
      <c r="N241" s="55" t="s">
        <v>75</v>
      </c>
      <c r="O241" s="56">
        <v>178.5</v>
      </c>
      <c r="P241" s="55">
        <v>96</v>
      </c>
      <c r="Q241" s="56">
        <v>17136</v>
      </c>
      <c r="R241" s="57">
        <v>1679.33</v>
      </c>
    </row>
    <row r="242" spans="1:18" x14ac:dyDescent="0.3">
      <c r="A242" s="28"/>
      <c r="B242" s="40">
        <v>1270</v>
      </c>
      <c r="C242" s="41">
        <v>43347</v>
      </c>
      <c r="D242" s="42">
        <v>4</v>
      </c>
      <c r="E242" s="43" t="s">
        <v>52</v>
      </c>
      <c r="F242" s="43" t="s">
        <v>53</v>
      </c>
      <c r="G242" s="43" t="s">
        <v>53</v>
      </c>
      <c r="H242" s="43" t="s">
        <v>54</v>
      </c>
      <c r="I242" s="43" t="s">
        <v>55</v>
      </c>
      <c r="J242" s="41">
        <v>43349</v>
      </c>
      <c r="K242" s="43" t="s">
        <v>56</v>
      </c>
      <c r="L242" s="43" t="s">
        <v>57</v>
      </c>
      <c r="M242" s="43" t="s">
        <v>128</v>
      </c>
      <c r="N242" s="43" t="s">
        <v>101</v>
      </c>
      <c r="O242" s="44">
        <v>1134</v>
      </c>
      <c r="P242" s="43">
        <v>54</v>
      </c>
      <c r="Q242" s="44">
        <v>61236</v>
      </c>
      <c r="R242" s="45">
        <v>6123.6</v>
      </c>
    </row>
    <row r="243" spans="1:18" x14ac:dyDescent="0.3">
      <c r="A243" s="28"/>
      <c r="B243" s="52">
        <v>1271</v>
      </c>
      <c r="C243" s="53">
        <v>43347</v>
      </c>
      <c r="D243" s="54">
        <v>4</v>
      </c>
      <c r="E243" s="55" t="s">
        <v>52</v>
      </c>
      <c r="F243" s="55" t="s">
        <v>53</v>
      </c>
      <c r="G243" s="55" t="s">
        <v>53</v>
      </c>
      <c r="H243" s="55" t="s">
        <v>54</v>
      </c>
      <c r="I243" s="55" t="s">
        <v>55</v>
      </c>
      <c r="J243" s="53">
        <v>43349</v>
      </c>
      <c r="K243" s="55" t="s">
        <v>56</v>
      </c>
      <c r="L243" s="55" t="s">
        <v>57</v>
      </c>
      <c r="M243" s="55" t="s">
        <v>129</v>
      </c>
      <c r="N243" s="55" t="s">
        <v>130</v>
      </c>
      <c r="O243" s="56">
        <v>98</v>
      </c>
      <c r="P243" s="55">
        <v>39</v>
      </c>
      <c r="Q243" s="56">
        <v>3822</v>
      </c>
      <c r="R243" s="57">
        <v>382.2</v>
      </c>
    </row>
    <row r="244" spans="1:18" x14ac:dyDescent="0.3">
      <c r="A244" s="28"/>
      <c r="B244" s="40">
        <v>1273</v>
      </c>
      <c r="C244" s="41">
        <v>43351</v>
      </c>
      <c r="D244" s="42">
        <v>8</v>
      </c>
      <c r="E244" s="43" t="s">
        <v>63</v>
      </c>
      <c r="F244" s="43" t="s">
        <v>64</v>
      </c>
      <c r="G244" s="43" t="s">
        <v>65</v>
      </c>
      <c r="H244" s="43" t="s">
        <v>66</v>
      </c>
      <c r="I244" s="43" t="s">
        <v>6</v>
      </c>
      <c r="J244" s="41">
        <v>43353</v>
      </c>
      <c r="K244" s="43" t="s">
        <v>67</v>
      </c>
      <c r="L244" s="43" t="s">
        <v>57</v>
      </c>
      <c r="M244" s="43" t="s">
        <v>116</v>
      </c>
      <c r="N244" s="43" t="s">
        <v>117</v>
      </c>
      <c r="O244" s="44">
        <v>487.2</v>
      </c>
      <c r="P244" s="43">
        <v>63</v>
      </c>
      <c r="Q244" s="44">
        <v>30693.599999999999</v>
      </c>
      <c r="R244" s="45">
        <v>3222.83</v>
      </c>
    </row>
    <row r="245" spans="1:18" x14ac:dyDescent="0.3">
      <c r="A245" s="28"/>
      <c r="B245" s="52">
        <v>1276</v>
      </c>
      <c r="C245" s="53">
        <v>43346</v>
      </c>
      <c r="D245" s="54">
        <v>3</v>
      </c>
      <c r="E245" s="55" t="s">
        <v>76</v>
      </c>
      <c r="F245" s="55" t="s">
        <v>77</v>
      </c>
      <c r="G245" s="55" t="s">
        <v>78</v>
      </c>
      <c r="H245" s="55" t="s">
        <v>44</v>
      </c>
      <c r="I245" s="55" t="s">
        <v>45</v>
      </c>
      <c r="J245" s="53">
        <v>43348</v>
      </c>
      <c r="K245" s="55" t="s">
        <v>46</v>
      </c>
      <c r="L245" s="55" t="s">
        <v>79</v>
      </c>
      <c r="M245" s="55" t="s">
        <v>118</v>
      </c>
      <c r="N245" s="55" t="s">
        <v>103</v>
      </c>
      <c r="O245" s="56">
        <v>140</v>
      </c>
      <c r="P245" s="55">
        <v>71</v>
      </c>
      <c r="Q245" s="56">
        <v>9940</v>
      </c>
      <c r="R245" s="57">
        <v>1023.82</v>
      </c>
    </row>
    <row r="246" spans="1:18" x14ac:dyDescent="0.3">
      <c r="A246" s="28"/>
      <c r="B246" s="40">
        <v>1277</v>
      </c>
      <c r="C246" s="41">
        <v>43346</v>
      </c>
      <c r="D246" s="42">
        <v>3</v>
      </c>
      <c r="E246" s="43" t="s">
        <v>76</v>
      </c>
      <c r="F246" s="43" t="s">
        <v>77</v>
      </c>
      <c r="G246" s="43" t="s">
        <v>78</v>
      </c>
      <c r="H246" s="43" t="s">
        <v>44</v>
      </c>
      <c r="I246" s="43" t="s">
        <v>45</v>
      </c>
      <c r="J246" s="41">
        <v>43348</v>
      </c>
      <c r="K246" s="43" t="s">
        <v>46</v>
      </c>
      <c r="L246" s="43" t="s">
        <v>79</v>
      </c>
      <c r="M246" s="43" t="s">
        <v>86</v>
      </c>
      <c r="N246" s="43" t="s">
        <v>87</v>
      </c>
      <c r="O246" s="44">
        <v>560</v>
      </c>
      <c r="P246" s="43">
        <v>88</v>
      </c>
      <c r="Q246" s="44">
        <v>49280</v>
      </c>
      <c r="R246" s="45">
        <v>5125.12</v>
      </c>
    </row>
    <row r="247" spans="1:18" x14ac:dyDescent="0.3">
      <c r="A247" s="28"/>
      <c r="B247" s="52">
        <v>1281</v>
      </c>
      <c r="C247" s="53">
        <v>43353</v>
      </c>
      <c r="D247" s="54">
        <v>10</v>
      </c>
      <c r="E247" s="55" t="s">
        <v>93</v>
      </c>
      <c r="F247" s="55" t="s">
        <v>94</v>
      </c>
      <c r="G247" s="55" t="s">
        <v>95</v>
      </c>
      <c r="H247" s="55" t="s">
        <v>96</v>
      </c>
      <c r="I247" s="55" t="s">
        <v>55</v>
      </c>
      <c r="J247" s="53">
        <v>43355</v>
      </c>
      <c r="K247" s="55" t="s">
        <v>46</v>
      </c>
      <c r="L247" s="55" t="s">
        <v>57</v>
      </c>
      <c r="M247" s="55" t="s">
        <v>119</v>
      </c>
      <c r="N247" s="55" t="s">
        <v>51</v>
      </c>
      <c r="O247" s="56">
        <v>140</v>
      </c>
      <c r="P247" s="55">
        <v>59</v>
      </c>
      <c r="Q247" s="56">
        <v>8260</v>
      </c>
      <c r="R247" s="57">
        <v>834.26</v>
      </c>
    </row>
    <row r="248" spans="1:18" x14ac:dyDescent="0.3">
      <c r="A248" s="28"/>
      <c r="B248" s="40">
        <v>1282</v>
      </c>
      <c r="C248" s="41">
        <v>43379</v>
      </c>
      <c r="D248" s="42">
        <v>6</v>
      </c>
      <c r="E248" s="43" t="s">
        <v>82</v>
      </c>
      <c r="F248" s="43" t="s">
        <v>83</v>
      </c>
      <c r="G248" s="43" t="s">
        <v>84</v>
      </c>
      <c r="H248" s="43" t="s">
        <v>85</v>
      </c>
      <c r="I248" s="43" t="s">
        <v>6</v>
      </c>
      <c r="J248" s="41">
        <v>43381</v>
      </c>
      <c r="K248" s="43" t="s">
        <v>46</v>
      </c>
      <c r="L248" s="43" t="s">
        <v>57</v>
      </c>
      <c r="M248" s="43" t="s">
        <v>86</v>
      </c>
      <c r="N248" s="43" t="s">
        <v>87</v>
      </c>
      <c r="O248" s="44">
        <v>560</v>
      </c>
      <c r="P248" s="43">
        <v>94</v>
      </c>
      <c r="Q248" s="44">
        <v>52640</v>
      </c>
      <c r="R248" s="45">
        <v>5264</v>
      </c>
    </row>
    <row r="249" spans="1:18" x14ac:dyDescent="0.3">
      <c r="A249" s="28"/>
      <c r="B249" s="40">
        <v>1283</v>
      </c>
      <c r="C249" s="34">
        <v>43401</v>
      </c>
      <c r="D249" s="33">
        <v>28</v>
      </c>
      <c r="E249" s="28" t="s">
        <v>88</v>
      </c>
      <c r="F249" s="28" t="s">
        <v>89</v>
      </c>
      <c r="G249" s="28" t="s">
        <v>90</v>
      </c>
      <c r="H249" s="28" t="s">
        <v>91</v>
      </c>
      <c r="I249" s="28" t="s">
        <v>92</v>
      </c>
      <c r="J249" s="34">
        <v>43403</v>
      </c>
      <c r="K249" s="28" t="s">
        <v>67</v>
      </c>
      <c r="L249" s="28" t="s">
        <v>47</v>
      </c>
      <c r="M249" s="28" t="s">
        <v>62</v>
      </c>
      <c r="N249" s="28" t="s">
        <v>49</v>
      </c>
      <c r="O249" s="35">
        <v>644</v>
      </c>
      <c r="P249" s="28">
        <v>86</v>
      </c>
      <c r="Q249" s="35">
        <v>55384</v>
      </c>
      <c r="R249" s="35">
        <v>5316.86</v>
      </c>
    </row>
    <row r="250" spans="1:18" x14ac:dyDescent="0.3">
      <c r="A250" s="28"/>
      <c r="B250" s="52">
        <v>1284</v>
      </c>
      <c r="C250" s="30">
        <v>43381</v>
      </c>
      <c r="D250" s="29">
        <v>8</v>
      </c>
      <c r="E250" s="31" t="s">
        <v>63</v>
      </c>
      <c r="F250" s="31" t="s">
        <v>64</v>
      </c>
      <c r="G250" s="31" t="s">
        <v>65</v>
      </c>
      <c r="H250" s="31" t="s">
        <v>66</v>
      </c>
      <c r="I250" s="31" t="s">
        <v>6</v>
      </c>
      <c r="J250" s="30">
        <v>43383</v>
      </c>
      <c r="K250" s="31" t="s">
        <v>67</v>
      </c>
      <c r="L250" s="31" t="s">
        <v>47</v>
      </c>
      <c r="M250" s="31" t="s">
        <v>74</v>
      </c>
      <c r="N250" s="31" t="s">
        <v>75</v>
      </c>
      <c r="O250" s="32">
        <v>178.5</v>
      </c>
      <c r="P250" s="31">
        <v>61</v>
      </c>
      <c r="Q250" s="32">
        <v>10888.5</v>
      </c>
      <c r="R250" s="32">
        <v>1099.74</v>
      </c>
    </row>
    <row r="251" spans="1:18" x14ac:dyDescent="0.3">
      <c r="A251" s="28"/>
      <c r="B251" s="40">
        <v>1285</v>
      </c>
      <c r="C251" s="34">
        <v>43383</v>
      </c>
      <c r="D251" s="33">
        <v>10</v>
      </c>
      <c r="E251" s="28" t="s">
        <v>93</v>
      </c>
      <c r="F251" s="28" t="s">
        <v>94</v>
      </c>
      <c r="G251" s="28" t="s">
        <v>95</v>
      </c>
      <c r="H251" s="28" t="s">
        <v>96</v>
      </c>
      <c r="I251" s="28" t="s">
        <v>55</v>
      </c>
      <c r="J251" s="34">
        <v>43385</v>
      </c>
      <c r="K251" s="28" t="s">
        <v>46</v>
      </c>
      <c r="L251" s="28" t="s">
        <v>57</v>
      </c>
      <c r="M251" s="28" t="s">
        <v>97</v>
      </c>
      <c r="N251" s="28" t="s">
        <v>49</v>
      </c>
      <c r="O251" s="35">
        <v>41.86</v>
      </c>
      <c r="P251" s="28">
        <v>32</v>
      </c>
      <c r="Q251" s="35">
        <v>1339.52</v>
      </c>
      <c r="R251" s="35">
        <v>136.63</v>
      </c>
    </row>
    <row r="252" spans="1:18" x14ac:dyDescent="0.3">
      <c r="A252" s="28"/>
      <c r="B252" s="52">
        <v>1286</v>
      </c>
      <c r="C252" s="30">
        <v>43380</v>
      </c>
      <c r="D252" s="29">
        <v>7</v>
      </c>
      <c r="E252" s="31" t="s">
        <v>98</v>
      </c>
      <c r="F252" s="31" t="s">
        <v>99</v>
      </c>
      <c r="G252" s="31" t="s">
        <v>99</v>
      </c>
      <c r="H252" s="31" t="s">
        <v>66</v>
      </c>
      <c r="I252" s="31" t="s">
        <v>6</v>
      </c>
      <c r="J252" s="29"/>
      <c r="K252" s="31"/>
      <c r="L252" s="31"/>
      <c r="M252" s="31" t="s">
        <v>62</v>
      </c>
      <c r="N252" s="31" t="s">
        <v>49</v>
      </c>
      <c r="O252" s="32">
        <v>644</v>
      </c>
      <c r="P252" s="31">
        <v>62</v>
      </c>
      <c r="Q252" s="32">
        <v>39928</v>
      </c>
      <c r="R252" s="32">
        <v>4072.66</v>
      </c>
    </row>
    <row r="253" spans="1:18" x14ac:dyDescent="0.3">
      <c r="A253" s="28"/>
      <c r="B253" s="40">
        <v>1287</v>
      </c>
      <c r="C253" s="34">
        <v>43383</v>
      </c>
      <c r="D253" s="33">
        <v>10</v>
      </c>
      <c r="E253" s="28" t="s">
        <v>93</v>
      </c>
      <c r="F253" s="28" t="s">
        <v>94</v>
      </c>
      <c r="G253" s="28" t="s">
        <v>95</v>
      </c>
      <c r="H253" s="28" t="s">
        <v>96</v>
      </c>
      <c r="I253" s="28" t="s">
        <v>55</v>
      </c>
      <c r="J253" s="34">
        <v>43385</v>
      </c>
      <c r="K253" s="28" t="s">
        <v>56</v>
      </c>
      <c r="L253" s="28"/>
      <c r="M253" s="28" t="s">
        <v>100</v>
      </c>
      <c r="N253" s="28" t="s">
        <v>101</v>
      </c>
      <c r="O253" s="35">
        <v>350</v>
      </c>
      <c r="P253" s="28">
        <v>60</v>
      </c>
      <c r="Q253" s="35">
        <v>21000</v>
      </c>
      <c r="R253" s="35">
        <v>2163</v>
      </c>
    </row>
    <row r="254" spans="1:18" x14ac:dyDescent="0.3">
      <c r="A254" s="28"/>
      <c r="B254" s="52">
        <v>1288</v>
      </c>
      <c r="C254" s="30">
        <v>43383</v>
      </c>
      <c r="D254" s="29">
        <v>10</v>
      </c>
      <c r="E254" s="31" t="s">
        <v>93</v>
      </c>
      <c r="F254" s="31" t="s">
        <v>94</v>
      </c>
      <c r="G254" s="31" t="s">
        <v>95</v>
      </c>
      <c r="H254" s="31" t="s">
        <v>96</v>
      </c>
      <c r="I254" s="31" t="s">
        <v>55</v>
      </c>
      <c r="J254" s="30">
        <v>43385</v>
      </c>
      <c r="K254" s="31" t="s">
        <v>56</v>
      </c>
      <c r="L254" s="31"/>
      <c r="M254" s="31" t="s">
        <v>102</v>
      </c>
      <c r="N254" s="31" t="s">
        <v>103</v>
      </c>
      <c r="O254" s="32">
        <v>308</v>
      </c>
      <c r="P254" s="31">
        <v>51</v>
      </c>
      <c r="Q254" s="32">
        <v>15708</v>
      </c>
      <c r="R254" s="32">
        <v>1539.38</v>
      </c>
    </row>
    <row r="255" spans="1:18" x14ac:dyDescent="0.3">
      <c r="A255" s="28"/>
      <c r="B255" s="40">
        <v>1289</v>
      </c>
      <c r="C255" s="34">
        <v>43383</v>
      </c>
      <c r="D255" s="33">
        <v>10</v>
      </c>
      <c r="E255" s="28" t="s">
        <v>93</v>
      </c>
      <c r="F255" s="28" t="s">
        <v>94</v>
      </c>
      <c r="G255" s="28" t="s">
        <v>95</v>
      </c>
      <c r="H255" s="28" t="s">
        <v>96</v>
      </c>
      <c r="I255" s="28" t="s">
        <v>55</v>
      </c>
      <c r="J255" s="34">
        <v>43385</v>
      </c>
      <c r="K255" s="28" t="s">
        <v>56</v>
      </c>
      <c r="L255" s="28"/>
      <c r="M255" s="28" t="s">
        <v>68</v>
      </c>
      <c r="N255" s="28" t="s">
        <v>69</v>
      </c>
      <c r="O255" s="35">
        <v>128.80000000000001</v>
      </c>
      <c r="P255" s="28">
        <v>49</v>
      </c>
      <c r="Q255" s="35">
        <v>6311.2</v>
      </c>
      <c r="R255" s="35">
        <v>624.80999999999995</v>
      </c>
    </row>
    <row r="256" spans="1:18" x14ac:dyDescent="0.3">
      <c r="A256" s="28"/>
      <c r="B256" s="52">
        <v>1290</v>
      </c>
      <c r="C256" s="30">
        <v>43384</v>
      </c>
      <c r="D256" s="29">
        <v>11</v>
      </c>
      <c r="E256" s="31" t="s">
        <v>104</v>
      </c>
      <c r="F256" s="31" t="s">
        <v>105</v>
      </c>
      <c r="G256" s="31" t="s">
        <v>105</v>
      </c>
      <c r="H256" s="31" t="s">
        <v>91</v>
      </c>
      <c r="I256" s="31" t="s">
        <v>92</v>
      </c>
      <c r="J256" s="29"/>
      <c r="K256" s="31" t="s">
        <v>67</v>
      </c>
      <c r="L256" s="31"/>
      <c r="M256" s="31" t="s">
        <v>50</v>
      </c>
      <c r="N256" s="31" t="s">
        <v>51</v>
      </c>
      <c r="O256" s="32">
        <v>49</v>
      </c>
      <c r="P256" s="31">
        <v>20</v>
      </c>
      <c r="Q256" s="32">
        <v>980</v>
      </c>
      <c r="R256" s="32">
        <v>97.02</v>
      </c>
    </row>
    <row r="257" spans="1:18" x14ac:dyDescent="0.3">
      <c r="A257" s="28"/>
      <c r="B257" s="40">
        <v>1291</v>
      </c>
      <c r="C257" s="34">
        <v>43384</v>
      </c>
      <c r="D257" s="33">
        <v>11</v>
      </c>
      <c r="E257" s="28" t="s">
        <v>104</v>
      </c>
      <c r="F257" s="28" t="s">
        <v>105</v>
      </c>
      <c r="G257" s="28" t="s">
        <v>105</v>
      </c>
      <c r="H257" s="28" t="s">
        <v>91</v>
      </c>
      <c r="I257" s="28" t="s">
        <v>92</v>
      </c>
      <c r="J257" s="33"/>
      <c r="K257" s="28" t="s">
        <v>67</v>
      </c>
      <c r="L257" s="28"/>
      <c r="M257" s="28" t="s">
        <v>97</v>
      </c>
      <c r="N257" s="28" t="s">
        <v>49</v>
      </c>
      <c r="O257" s="35">
        <v>41.86</v>
      </c>
      <c r="P257" s="28">
        <v>49</v>
      </c>
      <c r="Q257" s="35">
        <v>2051.14</v>
      </c>
      <c r="R257" s="35">
        <v>205.11</v>
      </c>
    </row>
    <row r="258" spans="1:18" x14ac:dyDescent="0.3">
      <c r="A258" s="28"/>
      <c r="B258" s="52">
        <v>1292</v>
      </c>
      <c r="C258" s="30">
        <v>43374</v>
      </c>
      <c r="D258" s="29">
        <v>1</v>
      </c>
      <c r="E258" s="31" t="s">
        <v>106</v>
      </c>
      <c r="F258" s="31" t="s">
        <v>107</v>
      </c>
      <c r="G258" s="31" t="s">
        <v>108</v>
      </c>
      <c r="H258" s="31" t="s">
        <v>66</v>
      </c>
      <c r="I258" s="31" t="s">
        <v>6</v>
      </c>
      <c r="J258" s="29"/>
      <c r="K258" s="31"/>
      <c r="L258" s="31"/>
      <c r="M258" s="31" t="s">
        <v>61</v>
      </c>
      <c r="N258" s="31" t="s">
        <v>49</v>
      </c>
      <c r="O258" s="32">
        <v>252</v>
      </c>
      <c r="P258" s="31">
        <v>22</v>
      </c>
      <c r="Q258" s="32">
        <v>5544</v>
      </c>
      <c r="R258" s="32">
        <v>532.22</v>
      </c>
    </row>
    <row r="259" spans="1:18" x14ac:dyDescent="0.3">
      <c r="A259" s="28"/>
      <c r="B259" s="40">
        <v>1293</v>
      </c>
      <c r="C259" s="34">
        <v>43374</v>
      </c>
      <c r="D259" s="33">
        <v>1</v>
      </c>
      <c r="E259" s="28" t="s">
        <v>106</v>
      </c>
      <c r="F259" s="28" t="s">
        <v>107</v>
      </c>
      <c r="G259" s="28" t="s">
        <v>108</v>
      </c>
      <c r="H259" s="28" t="s">
        <v>66</v>
      </c>
      <c r="I259" s="28" t="s">
        <v>6</v>
      </c>
      <c r="J259" s="33"/>
      <c r="K259" s="28"/>
      <c r="L259" s="28"/>
      <c r="M259" s="28" t="s">
        <v>62</v>
      </c>
      <c r="N259" s="28" t="s">
        <v>49</v>
      </c>
      <c r="O259" s="35">
        <v>644</v>
      </c>
      <c r="P259" s="28">
        <v>73</v>
      </c>
      <c r="Q259" s="35">
        <v>47012</v>
      </c>
      <c r="R259" s="35">
        <v>4748.21</v>
      </c>
    </row>
    <row r="260" spans="1:18" x14ac:dyDescent="0.3">
      <c r="A260" s="28"/>
      <c r="B260" s="52">
        <v>1294</v>
      </c>
      <c r="C260" s="30">
        <v>43374</v>
      </c>
      <c r="D260" s="29">
        <v>1</v>
      </c>
      <c r="E260" s="31" t="s">
        <v>106</v>
      </c>
      <c r="F260" s="31" t="s">
        <v>107</v>
      </c>
      <c r="G260" s="31" t="s">
        <v>108</v>
      </c>
      <c r="H260" s="31" t="s">
        <v>66</v>
      </c>
      <c r="I260" s="31" t="s">
        <v>6</v>
      </c>
      <c r="J260" s="29"/>
      <c r="K260" s="31"/>
      <c r="L260" s="31"/>
      <c r="M260" s="31" t="s">
        <v>97</v>
      </c>
      <c r="N260" s="31" t="s">
        <v>49</v>
      </c>
      <c r="O260" s="32">
        <v>41.86</v>
      </c>
      <c r="P260" s="31">
        <v>85</v>
      </c>
      <c r="Q260" s="32">
        <v>3558.1</v>
      </c>
      <c r="R260" s="32">
        <v>345.14</v>
      </c>
    </row>
    <row r="261" spans="1:18" x14ac:dyDescent="0.3">
      <c r="A261" s="28"/>
      <c r="B261" s="40">
        <v>1295</v>
      </c>
      <c r="C261" s="34">
        <v>43401</v>
      </c>
      <c r="D261" s="33">
        <v>28</v>
      </c>
      <c r="E261" s="28" t="s">
        <v>88</v>
      </c>
      <c r="F261" s="28" t="s">
        <v>89</v>
      </c>
      <c r="G261" s="28" t="s">
        <v>90</v>
      </c>
      <c r="H261" s="28" t="s">
        <v>91</v>
      </c>
      <c r="I261" s="28" t="s">
        <v>92</v>
      </c>
      <c r="J261" s="34">
        <v>43403</v>
      </c>
      <c r="K261" s="28" t="s">
        <v>67</v>
      </c>
      <c r="L261" s="28" t="s">
        <v>57</v>
      </c>
      <c r="M261" s="28" t="s">
        <v>80</v>
      </c>
      <c r="N261" s="28" t="s">
        <v>81</v>
      </c>
      <c r="O261" s="35">
        <v>135.1</v>
      </c>
      <c r="P261" s="28">
        <v>44</v>
      </c>
      <c r="Q261" s="35">
        <v>5944.4</v>
      </c>
      <c r="R261" s="35">
        <v>618.22</v>
      </c>
    </row>
    <row r="262" spans="1:18" x14ac:dyDescent="0.3">
      <c r="A262" s="28"/>
      <c r="B262" s="52">
        <v>1296</v>
      </c>
      <c r="C262" s="30">
        <v>43401</v>
      </c>
      <c r="D262" s="29">
        <v>28</v>
      </c>
      <c r="E262" s="31" t="s">
        <v>88</v>
      </c>
      <c r="F262" s="31" t="s">
        <v>89</v>
      </c>
      <c r="G262" s="31" t="s">
        <v>90</v>
      </c>
      <c r="H262" s="31" t="s">
        <v>91</v>
      </c>
      <c r="I262" s="31" t="s">
        <v>92</v>
      </c>
      <c r="J262" s="30">
        <v>43403</v>
      </c>
      <c r="K262" s="31" t="s">
        <v>67</v>
      </c>
      <c r="L262" s="31" t="s">
        <v>57</v>
      </c>
      <c r="M262" s="31" t="s">
        <v>109</v>
      </c>
      <c r="N262" s="31" t="s">
        <v>110</v>
      </c>
      <c r="O262" s="32">
        <v>257.60000000000002</v>
      </c>
      <c r="P262" s="31">
        <v>24</v>
      </c>
      <c r="Q262" s="32">
        <v>6182.4</v>
      </c>
      <c r="R262" s="32">
        <v>599.69000000000005</v>
      </c>
    </row>
    <row r="263" spans="1:18" x14ac:dyDescent="0.3">
      <c r="A263" s="28"/>
      <c r="B263" s="40">
        <v>1297</v>
      </c>
      <c r="C263" s="34">
        <v>43382</v>
      </c>
      <c r="D263" s="33">
        <v>9</v>
      </c>
      <c r="E263" s="28" t="s">
        <v>111</v>
      </c>
      <c r="F263" s="28" t="s">
        <v>112</v>
      </c>
      <c r="G263" s="28" t="s">
        <v>72</v>
      </c>
      <c r="H263" s="28" t="s">
        <v>113</v>
      </c>
      <c r="I263" s="28" t="s">
        <v>45</v>
      </c>
      <c r="J263" s="34">
        <v>43384</v>
      </c>
      <c r="K263" s="28" t="s">
        <v>56</v>
      </c>
      <c r="L263" s="28" t="s">
        <v>47</v>
      </c>
      <c r="M263" s="28" t="s">
        <v>114</v>
      </c>
      <c r="N263" s="28" t="s">
        <v>115</v>
      </c>
      <c r="O263" s="35">
        <v>273</v>
      </c>
      <c r="P263" s="28">
        <v>64</v>
      </c>
      <c r="Q263" s="35">
        <v>17472</v>
      </c>
      <c r="R263" s="35">
        <v>1677.31</v>
      </c>
    </row>
    <row r="264" spans="1:18" x14ac:dyDescent="0.3">
      <c r="A264" s="28"/>
      <c r="B264" s="52">
        <v>1298</v>
      </c>
      <c r="C264" s="30">
        <v>43382</v>
      </c>
      <c r="D264" s="29">
        <v>9</v>
      </c>
      <c r="E264" s="31" t="s">
        <v>111</v>
      </c>
      <c r="F264" s="31" t="s">
        <v>112</v>
      </c>
      <c r="G264" s="31" t="s">
        <v>72</v>
      </c>
      <c r="H264" s="31" t="s">
        <v>113</v>
      </c>
      <c r="I264" s="31" t="s">
        <v>45</v>
      </c>
      <c r="J264" s="30">
        <v>43384</v>
      </c>
      <c r="K264" s="31" t="s">
        <v>56</v>
      </c>
      <c r="L264" s="31" t="s">
        <v>47</v>
      </c>
      <c r="M264" s="31" t="s">
        <v>116</v>
      </c>
      <c r="N264" s="31" t="s">
        <v>117</v>
      </c>
      <c r="O264" s="32">
        <v>487.2</v>
      </c>
      <c r="P264" s="31">
        <v>70</v>
      </c>
      <c r="Q264" s="32">
        <v>34104</v>
      </c>
      <c r="R264" s="32">
        <v>3444.5</v>
      </c>
    </row>
    <row r="265" spans="1:18" x14ac:dyDescent="0.3">
      <c r="A265" s="28"/>
      <c r="B265" s="40">
        <v>1299</v>
      </c>
      <c r="C265" s="34">
        <v>43379</v>
      </c>
      <c r="D265" s="33">
        <v>6</v>
      </c>
      <c r="E265" s="28" t="s">
        <v>82</v>
      </c>
      <c r="F265" s="28" t="s">
        <v>83</v>
      </c>
      <c r="G265" s="28" t="s">
        <v>84</v>
      </c>
      <c r="H265" s="28" t="s">
        <v>85</v>
      </c>
      <c r="I265" s="28" t="s">
        <v>6</v>
      </c>
      <c r="J265" s="34">
        <v>43381</v>
      </c>
      <c r="K265" s="28" t="s">
        <v>46</v>
      </c>
      <c r="L265" s="28" t="s">
        <v>57</v>
      </c>
      <c r="M265" s="28" t="s">
        <v>48</v>
      </c>
      <c r="N265" s="28" t="s">
        <v>49</v>
      </c>
      <c r="O265" s="35">
        <v>196</v>
      </c>
      <c r="P265" s="28">
        <v>98</v>
      </c>
      <c r="Q265" s="35">
        <v>19208</v>
      </c>
      <c r="R265" s="35">
        <v>1940.01</v>
      </c>
    </row>
    <row r="266" spans="1:18" x14ac:dyDescent="0.3">
      <c r="A266" s="28"/>
      <c r="B266" s="52">
        <v>1300</v>
      </c>
      <c r="C266" s="30">
        <v>43381</v>
      </c>
      <c r="D266" s="29">
        <v>8</v>
      </c>
      <c r="E266" s="31" t="s">
        <v>63</v>
      </c>
      <c r="F266" s="31" t="s">
        <v>64</v>
      </c>
      <c r="G266" s="31" t="s">
        <v>65</v>
      </c>
      <c r="H266" s="31" t="s">
        <v>66</v>
      </c>
      <c r="I266" s="31" t="s">
        <v>6</v>
      </c>
      <c r="J266" s="30">
        <v>43383</v>
      </c>
      <c r="K266" s="31" t="s">
        <v>46</v>
      </c>
      <c r="L266" s="31" t="s">
        <v>47</v>
      </c>
      <c r="M266" s="31" t="s">
        <v>86</v>
      </c>
      <c r="N266" s="31" t="s">
        <v>87</v>
      </c>
      <c r="O266" s="32">
        <v>560</v>
      </c>
      <c r="P266" s="31">
        <v>48</v>
      </c>
      <c r="Q266" s="32">
        <v>26880</v>
      </c>
      <c r="R266" s="32">
        <v>2634.24</v>
      </c>
    </row>
    <row r="267" spans="1:18" x14ac:dyDescent="0.3">
      <c r="A267" s="28"/>
      <c r="B267" s="40">
        <v>1301</v>
      </c>
      <c r="C267" s="34">
        <v>43381</v>
      </c>
      <c r="D267" s="33">
        <v>8</v>
      </c>
      <c r="E267" s="28" t="s">
        <v>63</v>
      </c>
      <c r="F267" s="28" t="s">
        <v>64</v>
      </c>
      <c r="G267" s="28" t="s">
        <v>65</v>
      </c>
      <c r="H267" s="28" t="s">
        <v>66</v>
      </c>
      <c r="I267" s="28" t="s">
        <v>6</v>
      </c>
      <c r="J267" s="34">
        <v>43383</v>
      </c>
      <c r="K267" s="28" t="s">
        <v>46</v>
      </c>
      <c r="L267" s="28" t="s">
        <v>47</v>
      </c>
      <c r="M267" s="28" t="s">
        <v>68</v>
      </c>
      <c r="N267" s="28" t="s">
        <v>69</v>
      </c>
      <c r="O267" s="35">
        <v>128.80000000000001</v>
      </c>
      <c r="P267" s="28">
        <v>100</v>
      </c>
      <c r="Q267" s="35">
        <v>12880</v>
      </c>
      <c r="R267" s="35">
        <v>1275.1199999999999</v>
      </c>
    </row>
    <row r="268" spans="1:18" x14ac:dyDescent="0.3">
      <c r="A268" s="28"/>
      <c r="B268" s="52">
        <v>1302</v>
      </c>
      <c r="C268" s="30">
        <v>43398</v>
      </c>
      <c r="D268" s="29">
        <v>25</v>
      </c>
      <c r="E268" s="31" t="s">
        <v>120</v>
      </c>
      <c r="F268" s="31" t="s">
        <v>94</v>
      </c>
      <c r="G268" s="31" t="s">
        <v>95</v>
      </c>
      <c r="H268" s="31" t="s">
        <v>96</v>
      </c>
      <c r="I268" s="31" t="s">
        <v>55</v>
      </c>
      <c r="J268" s="30">
        <v>43400</v>
      </c>
      <c r="K268" s="31" t="s">
        <v>56</v>
      </c>
      <c r="L268" s="31" t="s">
        <v>79</v>
      </c>
      <c r="M268" s="31" t="s">
        <v>125</v>
      </c>
      <c r="N268" s="31" t="s">
        <v>69</v>
      </c>
      <c r="O268" s="32">
        <v>140</v>
      </c>
      <c r="P268" s="31">
        <v>90</v>
      </c>
      <c r="Q268" s="32">
        <v>12600</v>
      </c>
      <c r="R268" s="32">
        <v>1222.2</v>
      </c>
    </row>
    <row r="269" spans="1:18" x14ac:dyDescent="0.3">
      <c r="A269" s="28"/>
      <c r="B269" s="40">
        <v>1303</v>
      </c>
      <c r="C269" s="34">
        <v>43399</v>
      </c>
      <c r="D269" s="33">
        <v>26</v>
      </c>
      <c r="E269" s="28" t="s">
        <v>121</v>
      </c>
      <c r="F269" s="28" t="s">
        <v>105</v>
      </c>
      <c r="G269" s="28" t="s">
        <v>105</v>
      </c>
      <c r="H269" s="28" t="s">
        <v>91</v>
      </c>
      <c r="I269" s="28" t="s">
        <v>92</v>
      </c>
      <c r="J269" s="34">
        <v>43401</v>
      </c>
      <c r="K269" s="28" t="s">
        <v>67</v>
      </c>
      <c r="L269" s="28" t="s">
        <v>57</v>
      </c>
      <c r="M269" s="28" t="s">
        <v>126</v>
      </c>
      <c r="N269" s="28" t="s">
        <v>127</v>
      </c>
      <c r="O269" s="35">
        <v>298.89999999999998</v>
      </c>
      <c r="P269" s="28">
        <v>49</v>
      </c>
      <c r="Q269" s="35">
        <v>14646.1</v>
      </c>
      <c r="R269" s="35">
        <v>1435.32</v>
      </c>
    </row>
    <row r="270" spans="1:18" x14ac:dyDescent="0.3">
      <c r="A270" s="28"/>
      <c r="B270" s="52">
        <v>1304</v>
      </c>
      <c r="C270" s="30">
        <v>43399</v>
      </c>
      <c r="D270" s="29">
        <v>26</v>
      </c>
      <c r="E270" s="31" t="s">
        <v>121</v>
      </c>
      <c r="F270" s="31" t="s">
        <v>105</v>
      </c>
      <c r="G270" s="31" t="s">
        <v>105</v>
      </c>
      <c r="H270" s="31" t="s">
        <v>91</v>
      </c>
      <c r="I270" s="31" t="s">
        <v>92</v>
      </c>
      <c r="J270" s="30">
        <v>43401</v>
      </c>
      <c r="K270" s="31" t="s">
        <v>67</v>
      </c>
      <c r="L270" s="31" t="s">
        <v>57</v>
      </c>
      <c r="M270" s="31" t="s">
        <v>80</v>
      </c>
      <c r="N270" s="31" t="s">
        <v>81</v>
      </c>
      <c r="O270" s="32">
        <v>135.1</v>
      </c>
      <c r="P270" s="31">
        <v>71</v>
      </c>
      <c r="Q270" s="32">
        <v>9592.1</v>
      </c>
      <c r="R270" s="32">
        <v>920.84</v>
      </c>
    </row>
    <row r="271" spans="1:18" x14ac:dyDescent="0.3">
      <c r="A271" s="28"/>
      <c r="B271" s="40">
        <v>1305</v>
      </c>
      <c r="C271" s="34">
        <v>43399</v>
      </c>
      <c r="D271" s="33">
        <v>26</v>
      </c>
      <c r="E271" s="28" t="s">
        <v>121</v>
      </c>
      <c r="F271" s="28" t="s">
        <v>105</v>
      </c>
      <c r="G271" s="28" t="s">
        <v>105</v>
      </c>
      <c r="H271" s="28" t="s">
        <v>91</v>
      </c>
      <c r="I271" s="28" t="s">
        <v>92</v>
      </c>
      <c r="J271" s="34">
        <v>43401</v>
      </c>
      <c r="K271" s="28" t="s">
        <v>67</v>
      </c>
      <c r="L271" s="28" t="s">
        <v>57</v>
      </c>
      <c r="M271" s="28" t="s">
        <v>109</v>
      </c>
      <c r="N271" s="28" t="s">
        <v>110</v>
      </c>
      <c r="O271" s="35">
        <v>257.60000000000002</v>
      </c>
      <c r="P271" s="28">
        <v>10</v>
      </c>
      <c r="Q271" s="35">
        <v>2576</v>
      </c>
      <c r="R271" s="35">
        <v>267.89999999999998</v>
      </c>
    </row>
    <row r="272" spans="1:18" x14ac:dyDescent="0.3">
      <c r="A272" s="28"/>
      <c r="B272" s="52">
        <v>1306</v>
      </c>
      <c r="C272" s="30">
        <v>43402</v>
      </c>
      <c r="D272" s="29">
        <v>29</v>
      </c>
      <c r="E272" s="31" t="s">
        <v>70</v>
      </c>
      <c r="F272" s="31" t="s">
        <v>71</v>
      </c>
      <c r="G272" s="31" t="s">
        <v>72</v>
      </c>
      <c r="H272" s="31" t="s">
        <v>73</v>
      </c>
      <c r="I272" s="31" t="s">
        <v>45</v>
      </c>
      <c r="J272" s="30">
        <v>43404</v>
      </c>
      <c r="K272" s="31" t="s">
        <v>46</v>
      </c>
      <c r="L272" s="31" t="s">
        <v>47</v>
      </c>
      <c r="M272" s="31" t="s">
        <v>48</v>
      </c>
      <c r="N272" s="31" t="s">
        <v>49</v>
      </c>
      <c r="O272" s="32">
        <v>196</v>
      </c>
      <c r="P272" s="31">
        <v>78</v>
      </c>
      <c r="Q272" s="32">
        <v>15288</v>
      </c>
      <c r="R272" s="32">
        <v>1574.66</v>
      </c>
    </row>
    <row r="273" spans="1:18" x14ac:dyDescent="0.3">
      <c r="A273" s="28"/>
      <c r="B273" s="40">
        <v>1307</v>
      </c>
      <c r="C273" s="34">
        <v>43379</v>
      </c>
      <c r="D273" s="33">
        <v>6</v>
      </c>
      <c r="E273" s="28" t="s">
        <v>82</v>
      </c>
      <c r="F273" s="28" t="s">
        <v>83</v>
      </c>
      <c r="G273" s="28" t="s">
        <v>84</v>
      </c>
      <c r="H273" s="28" t="s">
        <v>85</v>
      </c>
      <c r="I273" s="28" t="s">
        <v>6</v>
      </c>
      <c r="J273" s="34">
        <v>43381</v>
      </c>
      <c r="K273" s="28" t="s">
        <v>67</v>
      </c>
      <c r="L273" s="28" t="s">
        <v>47</v>
      </c>
      <c r="M273" s="28" t="s">
        <v>74</v>
      </c>
      <c r="N273" s="28" t="s">
        <v>75</v>
      </c>
      <c r="O273" s="35">
        <v>178.5</v>
      </c>
      <c r="P273" s="28">
        <v>44</v>
      </c>
      <c r="Q273" s="35">
        <v>7854</v>
      </c>
      <c r="R273" s="35">
        <v>753.98</v>
      </c>
    </row>
    <row r="274" spans="1:18" x14ac:dyDescent="0.3">
      <c r="A274" s="28"/>
      <c r="B274" s="52">
        <v>1309</v>
      </c>
      <c r="C274" s="30">
        <v>43377</v>
      </c>
      <c r="D274" s="29">
        <v>4</v>
      </c>
      <c r="E274" s="31" t="s">
        <v>52</v>
      </c>
      <c r="F274" s="31" t="s">
        <v>53</v>
      </c>
      <c r="G274" s="31" t="s">
        <v>53</v>
      </c>
      <c r="H274" s="31" t="s">
        <v>54</v>
      </c>
      <c r="I274" s="31" t="s">
        <v>55</v>
      </c>
      <c r="J274" s="30">
        <v>43379</v>
      </c>
      <c r="K274" s="31" t="s">
        <v>56</v>
      </c>
      <c r="L274" s="31" t="s">
        <v>57</v>
      </c>
      <c r="M274" s="31" t="s">
        <v>128</v>
      </c>
      <c r="N274" s="31" t="s">
        <v>101</v>
      </c>
      <c r="O274" s="32">
        <v>1134</v>
      </c>
      <c r="P274" s="31">
        <v>82</v>
      </c>
      <c r="Q274" s="32">
        <v>92988</v>
      </c>
      <c r="R274" s="32">
        <v>9763.74</v>
      </c>
    </row>
    <row r="275" spans="1:18" x14ac:dyDescent="0.3">
      <c r="A275" s="28"/>
      <c r="B275" s="40">
        <v>1310</v>
      </c>
      <c r="C275" s="34">
        <v>43377</v>
      </c>
      <c r="D275" s="33">
        <v>4</v>
      </c>
      <c r="E275" s="28" t="s">
        <v>52</v>
      </c>
      <c r="F275" s="28" t="s">
        <v>53</v>
      </c>
      <c r="G275" s="28" t="s">
        <v>53</v>
      </c>
      <c r="H275" s="28" t="s">
        <v>54</v>
      </c>
      <c r="I275" s="28" t="s">
        <v>55</v>
      </c>
      <c r="J275" s="34">
        <v>43379</v>
      </c>
      <c r="K275" s="28" t="s">
        <v>56</v>
      </c>
      <c r="L275" s="28" t="s">
        <v>57</v>
      </c>
      <c r="M275" s="28" t="s">
        <v>129</v>
      </c>
      <c r="N275" s="28" t="s">
        <v>130</v>
      </c>
      <c r="O275" s="35">
        <v>98</v>
      </c>
      <c r="P275" s="28">
        <v>29</v>
      </c>
      <c r="Q275" s="35">
        <v>2842</v>
      </c>
      <c r="R275" s="35">
        <v>284.2</v>
      </c>
    </row>
    <row r="276" spans="1:18" x14ac:dyDescent="0.3">
      <c r="A276" s="28"/>
      <c r="B276" s="52">
        <v>1312</v>
      </c>
      <c r="C276" s="30">
        <v>43381</v>
      </c>
      <c r="D276" s="29">
        <v>8</v>
      </c>
      <c r="E276" s="31" t="s">
        <v>63</v>
      </c>
      <c r="F276" s="31" t="s">
        <v>64</v>
      </c>
      <c r="G276" s="31" t="s">
        <v>65</v>
      </c>
      <c r="H276" s="31" t="s">
        <v>66</v>
      </c>
      <c r="I276" s="31" t="s">
        <v>6</v>
      </c>
      <c r="J276" s="30">
        <v>43383</v>
      </c>
      <c r="K276" s="31" t="s">
        <v>67</v>
      </c>
      <c r="L276" s="31" t="s">
        <v>57</v>
      </c>
      <c r="M276" s="31" t="s">
        <v>116</v>
      </c>
      <c r="N276" s="31" t="s">
        <v>117</v>
      </c>
      <c r="O276" s="32">
        <v>487.2</v>
      </c>
      <c r="P276" s="31">
        <v>93</v>
      </c>
      <c r="Q276" s="32">
        <v>45309.599999999999</v>
      </c>
      <c r="R276" s="32">
        <v>4395.03</v>
      </c>
    </row>
    <row r="277" spans="1:18" x14ac:dyDescent="0.3">
      <c r="A277" s="28"/>
      <c r="B277" s="40">
        <v>1315</v>
      </c>
      <c r="C277" s="34">
        <v>43376</v>
      </c>
      <c r="D277" s="33">
        <v>3</v>
      </c>
      <c r="E277" s="28" t="s">
        <v>76</v>
      </c>
      <c r="F277" s="28" t="s">
        <v>77</v>
      </c>
      <c r="G277" s="28" t="s">
        <v>78</v>
      </c>
      <c r="H277" s="28" t="s">
        <v>44</v>
      </c>
      <c r="I277" s="28" t="s">
        <v>45</v>
      </c>
      <c r="J277" s="34">
        <v>43378</v>
      </c>
      <c r="K277" s="28" t="s">
        <v>46</v>
      </c>
      <c r="L277" s="28" t="s">
        <v>79</v>
      </c>
      <c r="M277" s="28" t="s">
        <v>118</v>
      </c>
      <c r="N277" s="28" t="s">
        <v>103</v>
      </c>
      <c r="O277" s="35">
        <v>140</v>
      </c>
      <c r="P277" s="28">
        <v>11</v>
      </c>
      <c r="Q277" s="35">
        <v>1540</v>
      </c>
      <c r="R277" s="35">
        <v>160.16</v>
      </c>
    </row>
    <row r="278" spans="1:18" x14ac:dyDescent="0.3">
      <c r="A278" s="28"/>
      <c r="B278" s="52">
        <v>1316</v>
      </c>
      <c r="C278" s="30">
        <v>43376</v>
      </c>
      <c r="D278" s="29">
        <v>3</v>
      </c>
      <c r="E278" s="31" t="s">
        <v>76</v>
      </c>
      <c r="F278" s="31" t="s">
        <v>77</v>
      </c>
      <c r="G278" s="31" t="s">
        <v>78</v>
      </c>
      <c r="H278" s="31" t="s">
        <v>44</v>
      </c>
      <c r="I278" s="31" t="s">
        <v>45</v>
      </c>
      <c r="J278" s="30">
        <v>43378</v>
      </c>
      <c r="K278" s="31" t="s">
        <v>46</v>
      </c>
      <c r="L278" s="31" t="s">
        <v>79</v>
      </c>
      <c r="M278" s="31" t="s">
        <v>86</v>
      </c>
      <c r="N278" s="31" t="s">
        <v>87</v>
      </c>
      <c r="O278" s="32">
        <v>560</v>
      </c>
      <c r="P278" s="31">
        <v>91</v>
      </c>
      <c r="Q278" s="32">
        <v>50960</v>
      </c>
      <c r="R278" s="32">
        <v>5096</v>
      </c>
    </row>
    <row r="279" spans="1:18" x14ac:dyDescent="0.3">
      <c r="A279" s="28"/>
      <c r="B279" s="40">
        <v>1320</v>
      </c>
      <c r="C279" s="34">
        <v>43383</v>
      </c>
      <c r="D279" s="33">
        <v>10</v>
      </c>
      <c r="E279" s="28" t="s">
        <v>93</v>
      </c>
      <c r="F279" s="28" t="s">
        <v>94</v>
      </c>
      <c r="G279" s="28" t="s">
        <v>95</v>
      </c>
      <c r="H279" s="28" t="s">
        <v>96</v>
      </c>
      <c r="I279" s="28" t="s">
        <v>55</v>
      </c>
      <c r="J279" s="34">
        <v>43385</v>
      </c>
      <c r="K279" s="28" t="s">
        <v>46</v>
      </c>
      <c r="L279" s="28" t="s">
        <v>57</v>
      </c>
      <c r="M279" s="28" t="s">
        <v>119</v>
      </c>
      <c r="N279" s="28" t="s">
        <v>51</v>
      </c>
      <c r="O279" s="35">
        <v>140</v>
      </c>
      <c r="P279" s="28">
        <v>12</v>
      </c>
      <c r="Q279" s="35">
        <v>1680</v>
      </c>
      <c r="R279" s="35">
        <v>173.04</v>
      </c>
    </row>
    <row r="280" spans="1:18" x14ac:dyDescent="0.3">
      <c r="A280" s="28"/>
      <c r="B280" s="52">
        <v>1322</v>
      </c>
      <c r="C280" s="30">
        <v>43383</v>
      </c>
      <c r="D280" s="29">
        <v>10</v>
      </c>
      <c r="E280" s="31" t="s">
        <v>93</v>
      </c>
      <c r="F280" s="31" t="s">
        <v>94</v>
      </c>
      <c r="G280" s="31" t="s">
        <v>95</v>
      </c>
      <c r="H280" s="31" t="s">
        <v>96</v>
      </c>
      <c r="I280" s="31" t="s">
        <v>55</v>
      </c>
      <c r="J280" s="29"/>
      <c r="K280" s="31" t="s">
        <v>56</v>
      </c>
      <c r="L280" s="31"/>
      <c r="M280" s="31" t="s">
        <v>50</v>
      </c>
      <c r="N280" s="31" t="s">
        <v>51</v>
      </c>
      <c r="O280" s="32">
        <v>49</v>
      </c>
      <c r="P280" s="31">
        <v>78</v>
      </c>
      <c r="Q280" s="32">
        <v>3822</v>
      </c>
      <c r="R280" s="32">
        <v>382.2</v>
      </c>
    </row>
    <row r="281" spans="1:18" x14ac:dyDescent="0.3">
      <c r="A281" s="28"/>
      <c r="B281" s="40">
        <v>1323</v>
      </c>
      <c r="C281" s="34">
        <v>43384</v>
      </c>
      <c r="D281" s="33">
        <v>11</v>
      </c>
      <c r="E281" s="28" t="s">
        <v>104</v>
      </c>
      <c r="F281" s="28" t="s">
        <v>105</v>
      </c>
      <c r="G281" s="28" t="s">
        <v>105</v>
      </c>
      <c r="H281" s="28" t="s">
        <v>91</v>
      </c>
      <c r="I281" s="28" t="s">
        <v>92</v>
      </c>
      <c r="J281" s="33"/>
      <c r="K281" s="28" t="s">
        <v>67</v>
      </c>
      <c r="L281" s="28"/>
      <c r="M281" s="28" t="s">
        <v>86</v>
      </c>
      <c r="N281" s="28" t="s">
        <v>87</v>
      </c>
      <c r="O281" s="35">
        <v>560</v>
      </c>
      <c r="P281" s="28">
        <v>60</v>
      </c>
      <c r="Q281" s="35">
        <v>33600</v>
      </c>
      <c r="R281" s="35">
        <v>3192</v>
      </c>
    </row>
    <row r="282" spans="1:18" x14ac:dyDescent="0.3">
      <c r="A282" s="28"/>
      <c r="B282" s="52">
        <v>1324</v>
      </c>
      <c r="C282" s="30">
        <v>43374</v>
      </c>
      <c r="D282" s="29">
        <v>1</v>
      </c>
      <c r="E282" s="31" t="s">
        <v>106</v>
      </c>
      <c r="F282" s="31" t="s">
        <v>107</v>
      </c>
      <c r="G282" s="31" t="s">
        <v>108</v>
      </c>
      <c r="H282" s="31" t="s">
        <v>66</v>
      </c>
      <c r="I282" s="31" t="s">
        <v>6</v>
      </c>
      <c r="J282" s="29"/>
      <c r="K282" s="31" t="s">
        <v>67</v>
      </c>
      <c r="L282" s="31"/>
      <c r="M282" s="31" t="s">
        <v>109</v>
      </c>
      <c r="N282" s="31" t="s">
        <v>110</v>
      </c>
      <c r="O282" s="32">
        <v>257.60000000000002</v>
      </c>
      <c r="P282" s="31">
        <v>23</v>
      </c>
      <c r="Q282" s="32">
        <v>5924.8</v>
      </c>
      <c r="R282" s="32">
        <v>610.25</v>
      </c>
    </row>
    <row r="283" spans="1:18" x14ac:dyDescent="0.3">
      <c r="A283" s="28"/>
      <c r="B283" s="40">
        <v>1325</v>
      </c>
      <c r="C283" s="34">
        <v>43401</v>
      </c>
      <c r="D283" s="33">
        <v>28</v>
      </c>
      <c r="E283" s="28" t="s">
        <v>88</v>
      </c>
      <c r="F283" s="28" t="s">
        <v>89</v>
      </c>
      <c r="G283" s="28" t="s">
        <v>90</v>
      </c>
      <c r="H283" s="28" t="s">
        <v>91</v>
      </c>
      <c r="I283" s="28" t="s">
        <v>92</v>
      </c>
      <c r="J283" s="34">
        <v>43403</v>
      </c>
      <c r="K283" s="28" t="s">
        <v>67</v>
      </c>
      <c r="L283" s="28" t="s">
        <v>57</v>
      </c>
      <c r="M283" s="28" t="s">
        <v>62</v>
      </c>
      <c r="N283" s="28" t="s">
        <v>49</v>
      </c>
      <c r="O283" s="35">
        <v>644</v>
      </c>
      <c r="P283" s="28">
        <v>34</v>
      </c>
      <c r="Q283" s="35">
        <v>21896</v>
      </c>
      <c r="R283" s="35">
        <v>2211.5</v>
      </c>
    </row>
    <row r="284" spans="1:18" x14ac:dyDescent="0.3">
      <c r="A284" s="28"/>
      <c r="B284" s="52">
        <v>1326</v>
      </c>
      <c r="C284" s="30">
        <v>43382</v>
      </c>
      <c r="D284" s="29">
        <v>9</v>
      </c>
      <c r="E284" s="31" t="s">
        <v>111</v>
      </c>
      <c r="F284" s="31" t="s">
        <v>112</v>
      </c>
      <c r="G284" s="31" t="s">
        <v>72</v>
      </c>
      <c r="H284" s="31" t="s">
        <v>113</v>
      </c>
      <c r="I284" s="31" t="s">
        <v>45</v>
      </c>
      <c r="J284" s="30">
        <v>43384</v>
      </c>
      <c r="K284" s="31" t="s">
        <v>56</v>
      </c>
      <c r="L284" s="31" t="s">
        <v>47</v>
      </c>
      <c r="M284" s="31" t="s">
        <v>80</v>
      </c>
      <c r="N284" s="31" t="s">
        <v>81</v>
      </c>
      <c r="O284" s="32">
        <v>135.1</v>
      </c>
      <c r="P284" s="31">
        <v>89</v>
      </c>
      <c r="Q284" s="32">
        <v>12023.9</v>
      </c>
      <c r="R284" s="32">
        <v>1214.4100000000001</v>
      </c>
    </row>
    <row r="285" spans="1:18" x14ac:dyDescent="0.3">
      <c r="A285" s="28"/>
      <c r="B285" s="40">
        <v>1327</v>
      </c>
      <c r="C285" s="34">
        <v>43379</v>
      </c>
      <c r="D285" s="33">
        <v>6</v>
      </c>
      <c r="E285" s="28" t="s">
        <v>82</v>
      </c>
      <c r="F285" s="28" t="s">
        <v>83</v>
      </c>
      <c r="G285" s="28" t="s">
        <v>84</v>
      </c>
      <c r="H285" s="28" t="s">
        <v>85</v>
      </c>
      <c r="I285" s="28" t="s">
        <v>6</v>
      </c>
      <c r="J285" s="34">
        <v>43381</v>
      </c>
      <c r="K285" s="28" t="s">
        <v>46</v>
      </c>
      <c r="L285" s="28" t="s">
        <v>57</v>
      </c>
      <c r="M285" s="28" t="s">
        <v>74</v>
      </c>
      <c r="N285" s="28" t="s">
        <v>75</v>
      </c>
      <c r="O285" s="35">
        <v>178.5</v>
      </c>
      <c r="P285" s="28">
        <v>82</v>
      </c>
      <c r="Q285" s="35">
        <v>14637</v>
      </c>
      <c r="R285" s="35">
        <v>1449.06</v>
      </c>
    </row>
    <row r="286" spans="1:18" x14ac:dyDescent="0.3">
      <c r="A286" s="28"/>
      <c r="B286" s="52">
        <v>1328</v>
      </c>
      <c r="C286" s="30">
        <v>43381</v>
      </c>
      <c r="D286" s="29">
        <v>8</v>
      </c>
      <c r="E286" s="31" t="s">
        <v>63</v>
      </c>
      <c r="F286" s="31" t="s">
        <v>64</v>
      </c>
      <c r="G286" s="31" t="s">
        <v>65</v>
      </c>
      <c r="H286" s="31" t="s">
        <v>66</v>
      </c>
      <c r="I286" s="31" t="s">
        <v>6</v>
      </c>
      <c r="J286" s="30">
        <v>43383</v>
      </c>
      <c r="K286" s="31" t="s">
        <v>46</v>
      </c>
      <c r="L286" s="31" t="s">
        <v>47</v>
      </c>
      <c r="M286" s="31" t="s">
        <v>74</v>
      </c>
      <c r="N286" s="31" t="s">
        <v>75</v>
      </c>
      <c r="O286" s="32">
        <v>178.5</v>
      </c>
      <c r="P286" s="31">
        <v>43</v>
      </c>
      <c r="Q286" s="32">
        <v>7675.5</v>
      </c>
      <c r="R286" s="32">
        <v>736.85</v>
      </c>
    </row>
    <row r="287" spans="1:18" x14ac:dyDescent="0.3">
      <c r="A287" s="28"/>
      <c r="B287" s="40">
        <v>1329</v>
      </c>
      <c r="C287" s="34">
        <v>43414</v>
      </c>
      <c r="D287" s="33">
        <v>10</v>
      </c>
      <c r="E287" s="28" t="s">
        <v>93</v>
      </c>
      <c r="F287" s="28" t="s">
        <v>94</v>
      </c>
      <c r="G287" s="28" t="s">
        <v>95</v>
      </c>
      <c r="H287" s="28" t="s">
        <v>96</v>
      </c>
      <c r="I287" s="28" t="s">
        <v>55</v>
      </c>
      <c r="J287" s="34">
        <v>43416</v>
      </c>
      <c r="K287" s="28" t="s">
        <v>56</v>
      </c>
      <c r="L287" s="28"/>
      <c r="M287" s="28" t="s">
        <v>102</v>
      </c>
      <c r="N287" s="28" t="s">
        <v>103</v>
      </c>
      <c r="O287" s="35">
        <v>308</v>
      </c>
      <c r="P287" s="28">
        <v>96</v>
      </c>
      <c r="Q287" s="35">
        <v>29568</v>
      </c>
      <c r="R287" s="35">
        <v>3104.64</v>
      </c>
    </row>
    <row r="288" spans="1:18" x14ac:dyDescent="0.3">
      <c r="A288" s="28"/>
      <c r="B288" s="52">
        <v>1330</v>
      </c>
      <c r="C288" s="30">
        <v>43414</v>
      </c>
      <c r="D288" s="29">
        <v>10</v>
      </c>
      <c r="E288" s="31" t="s">
        <v>93</v>
      </c>
      <c r="F288" s="31" t="s">
        <v>94</v>
      </c>
      <c r="G288" s="31" t="s">
        <v>95</v>
      </c>
      <c r="H288" s="31" t="s">
        <v>96</v>
      </c>
      <c r="I288" s="31" t="s">
        <v>55</v>
      </c>
      <c r="J288" s="30">
        <v>43416</v>
      </c>
      <c r="K288" s="31" t="s">
        <v>56</v>
      </c>
      <c r="L288" s="31"/>
      <c r="M288" s="31" t="s">
        <v>68</v>
      </c>
      <c r="N288" s="31" t="s">
        <v>69</v>
      </c>
      <c r="O288" s="32">
        <v>128.80000000000001</v>
      </c>
      <c r="P288" s="31">
        <v>34</v>
      </c>
      <c r="Q288" s="32">
        <v>4379.2</v>
      </c>
      <c r="R288" s="32">
        <v>437.92</v>
      </c>
    </row>
    <row r="289" spans="1:18" x14ac:dyDescent="0.3">
      <c r="A289" s="28"/>
      <c r="B289" s="40">
        <v>1331</v>
      </c>
      <c r="C289" s="34">
        <v>43415</v>
      </c>
      <c r="D289" s="33">
        <v>11</v>
      </c>
      <c r="E289" s="28" t="s">
        <v>104</v>
      </c>
      <c r="F289" s="28" t="s">
        <v>105</v>
      </c>
      <c r="G289" s="28" t="s">
        <v>105</v>
      </c>
      <c r="H289" s="28" t="s">
        <v>91</v>
      </c>
      <c r="I289" s="28" t="s">
        <v>92</v>
      </c>
      <c r="J289" s="33"/>
      <c r="K289" s="28" t="s">
        <v>67</v>
      </c>
      <c r="L289" s="28"/>
      <c r="M289" s="28" t="s">
        <v>50</v>
      </c>
      <c r="N289" s="28" t="s">
        <v>51</v>
      </c>
      <c r="O289" s="35">
        <v>49</v>
      </c>
      <c r="P289" s="28">
        <v>42</v>
      </c>
      <c r="Q289" s="35">
        <v>2058</v>
      </c>
      <c r="R289" s="35">
        <v>211.97</v>
      </c>
    </row>
    <row r="290" spans="1:18" x14ac:dyDescent="0.3">
      <c r="A290" s="28"/>
      <c r="B290" s="52">
        <v>1332</v>
      </c>
      <c r="C290" s="30">
        <v>43415</v>
      </c>
      <c r="D290" s="29">
        <v>11</v>
      </c>
      <c r="E290" s="31" t="s">
        <v>104</v>
      </c>
      <c r="F290" s="31" t="s">
        <v>105</v>
      </c>
      <c r="G290" s="31" t="s">
        <v>105</v>
      </c>
      <c r="H290" s="31" t="s">
        <v>91</v>
      </c>
      <c r="I290" s="31" t="s">
        <v>92</v>
      </c>
      <c r="J290" s="29"/>
      <c r="K290" s="31" t="s">
        <v>67</v>
      </c>
      <c r="L290" s="31"/>
      <c r="M290" s="31" t="s">
        <v>97</v>
      </c>
      <c r="N290" s="31" t="s">
        <v>49</v>
      </c>
      <c r="O290" s="32">
        <v>41.86</v>
      </c>
      <c r="P290" s="31">
        <v>100</v>
      </c>
      <c r="Q290" s="32">
        <v>4186</v>
      </c>
      <c r="R290" s="32">
        <v>426.97</v>
      </c>
    </row>
    <row r="291" spans="1:18" x14ac:dyDescent="0.3">
      <c r="A291" s="28"/>
      <c r="B291" s="40">
        <v>1333</v>
      </c>
      <c r="C291" s="34">
        <v>43405</v>
      </c>
      <c r="D291" s="33">
        <v>1</v>
      </c>
      <c r="E291" s="28" t="s">
        <v>106</v>
      </c>
      <c r="F291" s="28" t="s">
        <v>107</v>
      </c>
      <c r="G291" s="28" t="s">
        <v>108</v>
      </c>
      <c r="H291" s="28" t="s">
        <v>66</v>
      </c>
      <c r="I291" s="28" t="s">
        <v>6</v>
      </c>
      <c r="J291" s="33"/>
      <c r="K291" s="28"/>
      <c r="L291" s="28"/>
      <c r="M291" s="28" t="s">
        <v>61</v>
      </c>
      <c r="N291" s="28" t="s">
        <v>49</v>
      </c>
      <c r="O291" s="35">
        <v>252</v>
      </c>
      <c r="P291" s="28">
        <v>42</v>
      </c>
      <c r="Q291" s="35">
        <v>10584</v>
      </c>
      <c r="R291" s="35">
        <v>1068.98</v>
      </c>
    </row>
    <row r="292" spans="1:18" x14ac:dyDescent="0.3">
      <c r="A292" s="28"/>
      <c r="B292" s="52">
        <v>1334</v>
      </c>
      <c r="C292" s="30">
        <v>43405</v>
      </c>
      <c r="D292" s="29">
        <v>1</v>
      </c>
      <c r="E292" s="31" t="s">
        <v>106</v>
      </c>
      <c r="F292" s="31" t="s">
        <v>107</v>
      </c>
      <c r="G292" s="31" t="s">
        <v>108</v>
      </c>
      <c r="H292" s="31" t="s">
        <v>66</v>
      </c>
      <c r="I292" s="31" t="s">
        <v>6</v>
      </c>
      <c r="J292" s="29"/>
      <c r="K292" s="31"/>
      <c r="L292" s="31"/>
      <c r="M292" s="31" t="s">
        <v>62</v>
      </c>
      <c r="N292" s="31" t="s">
        <v>49</v>
      </c>
      <c r="O292" s="32">
        <v>644</v>
      </c>
      <c r="P292" s="31">
        <v>16</v>
      </c>
      <c r="Q292" s="32">
        <v>10304</v>
      </c>
      <c r="R292" s="32">
        <v>989.18</v>
      </c>
    </row>
    <row r="293" spans="1:18" x14ac:dyDescent="0.3">
      <c r="A293" s="28"/>
      <c r="B293" s="40">
        <v>1335</v>
      </c>
      <c r="C293" s="34">
        <v>43405</v>
      </c>
      <c r="D293" s="33">
        <v>1</v>
      </c>
      <c r="E293" s="28" t="s">
        <v>106</v>
      </c>
      <c r="F293" s="28" t="s">
        <v>107</v>
      </c>
      <c r="G293" s="28" t="s">
        <v>108</v>
      </c>
      <c r="H293" s="28" t="s">
        <v>66</v>
      </c>
      <c r="I293" s="28" t="s">
        <v>6</v>
      </c>
      <c r="J293" s="33"/>
      <c r="K293" s="28"/>
      <c r="L293" s="28"/>
      <c r="M293" s="28" t="s">
        <v>97</v>
      </c>
      <c r="N293" s="28" t="s">
        <v>49</v>
      </c>
      <c r="O293" s="35">
        <v>41.86</v>
      </c>
      <c r="P293" s="28">
        <v>22</v>
      </c>
      <c r="Q293" s="35">
        <v>920.92</v>
      </c>
      <c r="R293" s="35">
        <v>89.33</v>
      </c>
    </row>
    <row r="294" spans="1:18" x14ac:dyDescent="0.3">
      <c r="A294" s="28"/>
      <c r="B294" s="52">
        <v>1336</v>
      </c>
      <c r="C294" s="30">
        <v>43432</v>
      </c>
      <c r="D294" s="29">
        <v>28</v>
      </c>
      <c r="E294" s="31" t="s">
        <v>88</v>
      </c>
      <c r="F294" s="31" t="s">
        <v>89</v>
      </c>
      <c r="G294" s="31" t="s">
        <v>90</v>
      </c>
      <c r="H294" s="31" t="s">
        <v>91</v>
      </c>
      <c r="I294" s="31" t="s">
        <v>92</v>
      </c>
      <c r="J294" s="30">
        <v>43434</v>
      </c>
      <c r="K294" s="31" t="s">
        <v>67</v>
      </c>
      <c r="L294" s="31" t="s">
        <v>57</v>
      </c>
      <c r="M294" s="31" t="s">
        <v>80</v>
      </c>
      <c r="N294" s="31" t="s">
        <v>81</v>
      </c>
      <c r="O294" s="32">
        <v>135.1</v>
      </c>
      <c r="P294" s="31">
        <v>46</v>
      </c>
      <c r="Q294" s="32">
        <v>6214.6</v>
      </c>
      <c r="R294" s="32">
        <v>640.1</v>
      </c>
    </row>
    <row r="295" spans="1:18" x14ac:dyDescent="0.3">
      <c r="A295" s="28"/>
      <c r="B295" s="40">
        <v>1337</v>
      </c>
      <c r="C295" s="34">
        <v>43432</v>
      </c>
      <c r="D295" s="33">
        <v>28</v>
      </c>
      <c r="E295" s="28" t="s">
        <v>88</v>
      </c>
      <c r="F295" s="28" t="s">
        <v>89</v>
      </c>
      <c r="G295" s="28" t="s">
        <v>90</v>
      </c>
      <c r="H295" s="28" t="s">
        <v>91</v>
      </c>
      <c r="I295" s="28" t="s">
        <v>92</v>
      </c>
      <c r="J295" s="34">
        <v>43434</v>
      </c>
      <c r="K295" s="28" t="s">
        <v>67</v>
      </c>
      <c r="L295" s="28" t="s">
        <v>57</v>
      </c>
      <c r="M295" s="28" t="s">
        <v>109</v>
      </c>
      <c r="N295" s="28" t="s">
        <v>110</v>
      </c>
      <c r="O295" s="35">
        <v>257.60000000000002</v>
      </c>
      <c r="P295" s="28">
        <v>100</v>
      </c>
      <c r="Q295" s="35">
        <v>25760</v>
      </c>
      <c r="R295" s="35">
        <v>2576</v>
      </c>
    </row>
    <row r="296" spans="1:18" x14ac:dyDescent="0.3">
      <c r="A296" s="28"/>
      <c r="B296" s="52">
        <v>1338</v>
      </c>
      <c r="C296" s="30">
        <v>43413</v>
      </c>
      <c r="D296" s="29">
        <v>9</v>
      </c>
      <c r="E296" s="31" t="s">
        <v>111</v>
      </c>
      <c r="F296" s="31" t="s">
        <v>112</v>
      </c>
      <c r="G296" s="31" t="s">
        <v>72</v>
      </c>
      <c r="H296" s="31" t="s">
        <v>113</v>
      </c>
      <c r="I296" s="31" t="s">
        <v>45</v>
      </c>
      <c r="J296" s="30">
        <v>43415</v>
      </c>
      <c r="K296" s="31" t="s">
        <v>56</v>
      </c>
      <c r="L296" s="31" t="s">
        <v>47</v>
      </c>
      <c r="M296" s="31" t="s">
        <v>114</v>
      </c>
      <c r="N296" s="31" t="s">
        <v>115</v>
      </c>
      <c r="O296" s="32">
        <v>273</v>
      </c>
      <c r="P296" s="31">
        <v>87</v>
      </c>
      <c r="Q296" s="32">
        <v>23751</v>
      </c>
      <c r="R296" s="32">
        <v>2446.35</v>
      </c>
    </row>
    <row r="297" spans="1:18" x14ac:dyDescent="0.3">
      <c r="A297" s="28"/>
      <c r="B297" s="40">
        <v>1339</v>
      </c>
      <c r="C297" s="34">
        <v>43413</v>
      </c>
      <c r="D297" s="33">
        <v>9</v>
      </c>
      <c r="E297" s="28" t="s">
        <v>111</v>
      </c>
      <c r="F297" s="28" t="s">
        <v>112</v>
      </c>
      <c r="G297" s="28" t="s">
        <v>72</v>
      </c>
      <c r="H297" s="28" t="s">
        <v>113</v>
      </c>
      <c r="I297" s="28" t="s">
        <v>45</v>
      </c>
      <c r="J297" s="34">
        <v>43415</v>
      </c>
      <c r="K297" s="28" t="s">
        <v>56</v>
      </c>
      <c r="L297" s="28" t="s">
        <v>47</v>
      </c>
      <c r="M297" s="28" t="s">
        <v>116</v>
      </c>
      <c r="N297" s="28" t="s">
        <v>117</v>
      </c>
      <c r="O297" s="35">
        <v>487.2</v>
      </c>
      <c r="P297" s="28">
        <v>58</v>
      </c>
      <c r="Q297" s="35">
        <v>28257.599999999999</v>
      </c>
      <c r="R297" s="35">
        <v>2882.28</v>
      </c>
    </row>
    <row r="298" spans="1:18" x14ac:dyDescent="0.3">
      <c r="A298" s="28"/>
      <c r="B298" s="52">
        <v>1340</v>
      </c>
      <c r="C298" s="30">
        <v>43410</v>
      </c>
      <c r="D298" s="29">
        <v>6</v>
      </c>
      <c r="E298" s="31" t="s">
        <v>82</v>
      </c>
      <c r="F298" s="31" t="s">
        <v>83</v>
      </c>
      <c r="G298" s="31" t="s">
        <v>84</v>
      </c>
      <c r="H298" s="31" t="s">
        <v>85</v>
      </c>
      <c r="I298" s="31" t="s">
        <v>6</v>
      </c>
      <c r="J298" s="30">
        <v>43412</v>
      </c>
      <c r="K298" s="31" t="s">
        <v>46</v>
      </c>
      <c r="L298" s="31" t="s">
        <v>57</v>
      </c>
      <c r="M298" s="31" t="s">
        <v>48</v>
      </c>
      <c r="N298" s="31" t="s">
        <v>49</v>
      </c>
      <c r="O298" s="32">
        <v>196</v>
      </c>
      <c r="P298" s="31">
        <v>85</v>
      </c>
      <c r="Q298" s="32">
        <v>16660</v>
      </c>
      <c r="R298" s="32">
        <v>1682.66</v>
      </c>
    </row>
    <row r="299" spans="1:18" x14ac:dyDescent="0.3">
      <c r="A299" s="28"/>
      <c r="B299" s="40">
        <v>1341</v>
      </c>
      <c r="C299" s="34">
        <v>43412</v>
      </c>
      <c r="D299" s="33">
        <v>8</v>
      </c>
      <c r="E299" s="28" t="s">
        <v>63</v>
      </c>
      <c r="F299" s="28" t="s">
        <v>64</v>
      </c>
      <c r="G299" s="28" t="s">
        <v>65</v>
      </c>
      <c r="H299" s="28" t="s">
        <v>66</v>
      </c>
      <c r="I299" s="28" t="s">
        <v>6</v>
      </c>
      <c r="J299" s="34">
        <v>43414</v>
      </c>
      <c r="K299" s="28" t="s">
        <v>46</v>
      </c>
      <c r="L299" s="28" t="s">
        <v>47</v>
      </c>
      <c r="M299" s="28" t="s">
        <v>86</v>
      </c>
      <c r="N299" s="28" t="s">
        <v>87</v>
      </c>
      <c r="O299" s="35">
        <v>560</v>
      </c>
      <c r="P299" s="28">
        <v>28</v>
      </c>
      <c r="Q299" s="35">
        <v>15680</v>
      </c>
      <c r="R299" s="35">
        <v>1552.32</v>
      </c>
    </row>
    <row r="300" spans="1:18" x14ac:dyDescent="0.3">
      <c r="A300" s="28"/>
      <c r="B300" s="52">
        <v>1342</v>
      </c>
      <c r="C300" s="30">
        <v>43412</v>
      </c>
      <c r="D300" s="29">
        <v>8</v>
      </c>
      <c r="E300" s="31" t="s">
        <v>63</v>
      </c>
      <c r="F300" s="31" t="s">
        <v>64</v>
      </c>
      <c r="G300" s="31" t="s">
        <v>65</v>
      </c>
      <c r="H300" s="31" t="s">
        <v>66</v>
      </c>
      <c r="I300" s="31" t="s">
        <v>6</v>
      </c>
      <c r="J300" s="30">
        <v>43414</v>
      </c>
      <c r="K300" s="31" t="s">
        <v>46</v>
      </c>
      <c r="L300" s="31" t="s">
        <v>47</v>
      </c>
      <c r="M300" s="31" t="s">
        <v>68</v>
      </c>
      <c r="N300" s="31" t="s">
        <v>69</v>
      </c>
      <c r="O300" s="32">
        <v>128.80000000000001</v>
      </c>
      <c r="P300" s="31">
        <v>19</v>
      </c>
      <c r="Q300" s="32">
        <v>2447.1999999999998</v>
      </c>
      <c r="R300" s="32">
        <v>239.83</v>
      </c>
    </row>
    <row r="301" spans="1:18" x14ac:dyDescent="0.3">
      <c r="A301" s="28"/>
      <c r="B301" s="40">
        <v>1343</v>
      </c>
      <c r="C301" s="34">
        <v>43429</v>
      </c>
      <c r="D301" s="33">
        <v>25</v>
      </c>
      <c r="E301" s="28" t="s">
        <v>120</v>
      </c>
      <c r="F301" s="28" t="s">
        <v>94</v>
      </c>
      <c r="G301" s="28" t="s">
        <v>95</v>
      </c>
      <c r="H301" s="28" t="s">
        <v>96</v>
      </c>
      <c r="I301" s="28" t="s">
        <v>55</v>
      </c>
      <c r="J301" s="34">
        <v>43431</v>
      </c>
      <c r="K301" s="28" t="s">
        <v>56</v>
      </c>
      <c r="L301" s="28" t="s">
        <v>79</v>
      </c>
      <c r="M301" s="28" t="s">
        <v>125</v>
      </c>
      <c r="N301" s="28" t="s">
        <v>69</v>
      </c>
      <c r="O301" s="35">
        <v>140</v>
      </c>
      <c r="P301" s="28">
        <v>99</v>
      </c>
      <c r="Q301" s="35">
        <v>13860</v>
      </c>
      <c r="R301" s="35">
        <v>1441.44</v>
      </c>
    </row>
    <row r="302" spans="1:18" x14ac:dyDescent="0.3">
      <c r="A302" s="28"/>
      <c r="B302" s="52">
        <v>1344</v>
      </c>
      <c r="C302" s="30">
        <v>43430</v>
      </c>
      <c r="D302" s="29">
        <v>26</v>
      </c>
      <c r="E302" s="31" t="s">
        <v>121</v>
      </c>
      <c r="F302" s="31" t="s">
        <v>105</v>
      </c>
      <c r="G302" s="31" t="s">
        <v>105</v>
      </c>
      <c r="H302" s="31" t="s">
        <v>91</v>
      </c>
      <c r="I302" s="31" t="s">
        <v>92</v>
      </c>
      <c r="J302" s="30">
        <v>43432</v>
      </c>
      <c r="K302" s="31" t="s">
        <v>67</v>
      </c>
      <c r="L302" s="31" t="s">
        <v>57</v>
      </c>
      <c r="M302" s="31" t="s">
        <v>126</v>
      </c>
      <c r="N302" s="31" t="s">
        <v>127</v>
      </c>
      <c r="O302" s="32">
        <v>298.89999999999998</v>
      </c>
      <c r="P302" s="31">
        <v>69</v>
      </c>
      <c r="Q302" s="32">
        <v>20624.099999999999</v>
      </c>
      <c r="R302" s="32">
        <v>2144.91</v>
      </c>
    </row>
    <row r="303" spans="1:18" x14ac:dyDescent="0.3">
      <c r="A303" s="28"/>
      <c r="B303" s="40">
        <v>1345</v>
      </c>
      <c r="C303" s="34">
        <v>43430</v>
      </c>
      <c r="D303" s="33">
        <v>26</v>
      </c>
      <c r="E303" s="28" t="s">
        <v>121</v>
      </c>
      <c r="F303" s="28" t="s">
        <v>105</v>
      </c>
      <c r="G303" s="28" t="s">
        <v>105</v>
      </c>
      <c r="H303" s="28" t="s">
        <v>91</v>
      </c>
      <c r="I303" s="28" t="s">
        <v>92</v>
      </c>
      <c r="J303" s="34">
        <v>43432</v>
      </c>
      <c r="K303" s="28" t="s">
        <v>67</v>
      </c>
      <c r="L303" s="28" t="s">
        <v>57</v>
      </c>
      <c r="M303" s="28" t="s">
        <v>80</v>
      </c>
      <c r="N303" s="28" t="s">
        <v>81</v>
      </c>
      <c r="O303" s="35">
        <v>135.1</v>
      </c>
      <c r="P303" s="28">
        <v>37</v>
      </c>
      <c r="Q303" s="35">
        <v>4998.7</v>
      </c>
      <c r="R303" s="35">
        <v>474.88</v>
      </c>
    </row>
    <row r="304" spans="1:18" x14ac:dyDescent="0.3">
      <c r="A304" s="28"/>
      <c r="B304" s="52">
        <v>1346</v>
      </c>
      <c r="C304" s="30">
        <v>43430</v>
      </c>
      <c r="D304" s="29">
        <v>26</v>
      </c>
      <c r="E304" s="31" t="s">
        <v>121</v>
      </c>
      <c r="F304" s="31" t="s">
        <v>105</v>
      </c>
      <c r="G304" s="31" t="s">
        <v>105</v>
      </c>
      <c r="H304" s="31" t="s">
        <v>91</v>
      </c>
      <c r="I304" s="31" t="s">
        <v>92</v>
      </c>
      <c r="J304" s="30">
        <v>43432</v>
      </c>
      <c r="K304" s="31" t="s">
        <v>67</v>
      </c>
      <c r="L304" s="31" t="s">
        <v>57</v>
      </c>
      <c r="M304" s="31" t="s">
        <v>109</v>
      </c>
      <c r="N304" s="31" t="s">
        <v>110</v>
      </c>
      <c r="O304" s="32">
        <v>257.60000000000002</v>
      </c>
      <c r="P304" s="31">
        <v>64</v>
      </c>
      <c r="Q304" s="32">
        <v>16486.400000000001</v>
      </c>
      <c r="R304" s="32">
        <v>1665.13</v>
      </c>
    </row>
    <row r="305" spans="1:18" x14ac:dyDescent="0.3">
      <c r="A305" s="28"/>
      <c r="B305" s="40">
        <v>1347</v>
      </c>
      <c r="C305" s="34">
        <v>43433</v>
      </c>
      <c r="D305" s="33">
        <v>29</v>
      </c>
      <c r="E305" s="28" t="s">
        <v>70</v>
      </c>
      <c r="F305" s="28" t="s">
        <v>71</v>
      </c>
      <c r="G305" s="28" t="s">
        <v>72</v>
      </c>
      <c r="H305" s="28" t="s">
        <v>73</v>
      </c>
      <c r="I305" s="28" t="s">
        <v>45</v>
      </c>
      <c r="J305" s="34">
        <v>43435</v>
      </c>
      <c r="K305" s="28" t="s">
        <v>46</v>
      </c>
      <c r="L305" s="28" t="s">
        <v>47</v>
      </c>
      <c r="M305" s="28" t="s">
        <v>48</v>
      </c>
      <c r="N305" s="28" t="s">
        <v>49</v>
      </c>
      <c r="O305" s="35">
        <v>196</v>
      </c>
      <c r="P305" s="28">
        <v>38</v>
      </c>
      <c r="Q305" s="35">
        <v>7448</v>
      </c>
      <c r="R305" s="35">
        <v>774.59</v>
      </c>
    </row>
    <row r="306" spans="1:18" x14ac:dyDescent="0.3">
      <c r="A306" s="28"/>
      <c r="B306" s="52">
        <v>1348</v>
      </c>
      <c r="C306" s="30">
        <v>43410</v>
      </c>
      <c r="D306" s="29">
        <v>6</v>
      </c>
      <c r="E306" s="31" t="s">
        <v>82</v>
      </c>
      <c r="F306" s="31" t="s">
        <v>83</v>
      </c>
      <c r="G306" s="31" t="s">
        <v>84</v>
      </c>
      <c r="H306" s="31" t="s">
        <v>85</v>
      </c>
      <c r="I306" s="31" t="s">
        <v>6</v>
      </c>
      <c r="J306" s="30">
        <v>43412</v>
      </c>
      <c r="K306" s="31" t="s">
        <v>67</v>
      </c>
      <c r="L306" s="31" t="s">
        <v>47</v>
      </c>
      <c r="M306" s="31" t="s">
        <v>74</v>
      </c>
      <c r="N306" s="31" t="s">
        <v>75</v>
      </c>
      <c r="O306" s="32">
        <v>178.5</v>
      </c>
      <c r="P306" s="31">
        <v>15</v>
      </c>
      <c r="Q306" s="32">
        <v>2677.5</v>
      </c>
      <c r="R306" s="32">
        <v>259.72000000000003</v>
      </c>
    </row>
    <row r="307" spans="1:18" x14ac:dyDescent="0.3">
      <c r="A307" s="28"/>
      <c r="B307" s="40">
        <v>1350</v>
      </c>
      <c r="C307" s="34">
        <v>43408</v>
      </c>
      <c r="D307" s="33">
        <v>4</v>
      </c>
      <c r="E307" s="28" t="s">
        <v>52</v>
      </c>
      <c r="F307" s="28" t="s">
        <v>53</v>
      </c>
      <c r="G307" s="28" t="s">
        <v>53</v>
      </c>
      <c r="H307" s="28" t="s">
        <v>54</v>
      </c>
      <c r="I307" s="28" t="s">
        <v>55</v>
      </c>
      <c r="J307" s="34">
        <v>43410</v>
      </c>
      <c r="K307" s="28" t="s">
        <v>56</v>
      </c>
      <c r="L307" s="28" t="s">
        <v>57</v>
      </c>
      <c r="M307" s="28" t="s">
        <v>128</v>
      </c>
      <c r="N307" s="28" t="s">
        <v>101</v>
      </c>
      <c r="O307" s="35">
        <v>1134</v>
      </c>
      <c r="P307" s="28">
        <v>52</v>
      </c>
      <c r="Q307" s="35">
        <v>58968</v>
      </c>
      <c r="R307" s="35">
        <v>5778.86</v>
      </c>
    </row>
    <row r="308" spans="1:18" x14ac:dyDescent="0.3">
      <c r="A308" s="28"/>
      <c r="B308" s="52">
        <v>1351</v>
      </c>
      <c r="C308" s="30">
        <v>43408</v>
      </c>
      <c r="D308" s="29">
        <v>4</v>
      </c>
      <c r="E308" s="31" t="s">
        <v>52</v>
      </c>
      <c r="F308" s="31" t="s">
        <v>53</v>
      </c>
      <c r="G308" s="31" t="s">
        <v>53</v>
      </c>
      <c r="H308" s="31" t="s">
        <v>54</v>
      </c>
      <c r="I308" s="31" t="s">
        <v>55</v>
      </c>
      <c r="J308" s="30">
        <v>43410</v>
      </c>
      <c r="K308" s="31" t="s">
        <v>56</v>
      </c>
      <c r="L308" s="31" t="s">
        <v>57</v>
      </c>
      <c r="M308" s="31" t="s">
        <v>129</v>
      </c>
      <c r="N308" s="31" t="s">
        <v>130</v>
      </c>
      <c r="O308" s="32">
        <v>98</v>
      </c>
      <c r="P308" s="31">
        <v>37</v>
      </c>
      <c r="Q308" s="32">
        <v>3626</v>
      </c>
      <c r="R308" s="32">
        <v>355.35</v>
      </c>
    </row>
    <row r="309" spans="1:18" x14ac:dyDescent="0.3">
      <c r="A309" s="28"/>
      <c r="B309" s="40">
        <v>1353</v>
      </c>
      <c r="C309" s="34">
        <v>43412</v>
      </c>
      <c r="D309" s="33">
        <v>8</v>
      </c>
      <c r="E309" s="28" t="s">
        <v>63</v>
      </c>
      <c r="F309" s="28" t="s">
        <v>64</v>
      </c>
      <c r="G309" s="28" t="s">
        <v>65</v>
      </c>
      <c r="H309" s="28" t="s">
        <v>66</v>
      </c>
      <c r="I309" s="28" t="s">
        <v>6</v>
      </c>
      <c r="J309" s="34">
        <v>43414</v>
      </c>
      <c r="K309" s="28" t="s">
        <v>67</v>
      </c>
      <c r="L309" s="28" t="s">
        <v>57</v>
      </c>
      <c r="M309" s="28" t="s">
        <v>116</v>
      </c>
      <c r="N309" s="28" t="s">
        <v>117</v>
      </c>
      <c r="O309" s="35">
        <v>487.2</v>
      </c>
      <c r="P309" s="28">
        <v>24</v>
      </c>
      <c r="Q309" s="35">
        <v>11692.8</v>
      </c>
      <c r="R309" s="35">
        <v>1122.51</v>
      </c>
    </row>
    <row r="310" spans="1:18" x14ac:dyDescent="0.3">
      <c r="A310" s="28"/>
      <c r="B310" s="52">
        <v>1356</v>
      </c>
      <c r="C310" s="30">
        <v>43407</v>
      </c>
      <c r="D310" s="29">
        <v>3</v>
      </c>
      <c r="E310" s="31" t="s">
        <v>76</v>
      </c>
      <c r="F310" s="31" t="s">
        <v>77</v>
      </c>
      <c r="G310" s="31" t="s">
        <v>78</v>
      </c>
      <c r="H310" s="31" t="s">
        <v>44</v>
      </c>
      <c r="I310" s="31" t="s">
        <v>45</v>
      </c>
      <c r="J310" s="30">
        <v>43409</v>
      </c>
      <c r="K310" s="31" t="s">
        <v>46</v>
      </c>
      <c r="L310" s="31" t="s">
        <v>79</v>
      </c>
      <c r="M310" s="31" t="s">
        <v>118</v>
      </c>
      <c r="N310" s="31" t="s">
        <v>103</v>
      </c>
      <c r="O310" s="32">
        <v>140</v>
      </c>
      <c r="P310" s="31">
        <v>36</v>
      </c>
      <c r="Q310" s="32">
        <v>5040</v>
      </c>
      <c r="R310" s="32">
        <v>519.12</v>
      </c>
    </row>
    <row r="311" spans="1:18" x14ac:dyDescent="0.3">
      <c r="A311" s="28"/>
      <c r="B311" s="40">
        <v>1357</v>
      </c>
      <c r="C311" s="34">
        <v>43407</v>
      </c>
      <c r="D311" s="33">
        <v>3</v>
      </c>
      <c r="E311" s="28" t="s">
        <v>76</v>
      </c>
      <c r="F311" s="28" t="s">
        <v>77</v>
      </c>
      <c r="G311" s="28" t="s">
        <v>78</v>
      </c>
      <c r="H311" s="28" t="s">
        <v>44</v>
      </c>
      <c r="I311" s="28" t="s">
        <v>45</v>
      </c>
      <c r="J311" s="34">
        <v>43409</v>
      </c>
      <c r="K311" s="28" t="s">
        <v>46</v>
      </c>
      <c r="L311" s="28" t="s">
        <v>79</v>
      </c>
      <c r="M311" s="28" t="s">
        <v>86</v>
      </c>
      <c r="N311" s="28" t="s">
        <v>87</v>
      </c>
      <c r="O311" s="35">
        <v>560</v>
      </c>
      <c r="P311" s="28">
        <v>24</v>
      </c>
      <c r="Q311" s="35">
        <v>13440</v>
      </c>
      <c r="R311" s="35">
        <v>1344</v>
      </c>
    </row>
    <row r="312" spans="1:18" x14ac:dyDescent="0.3">
      <c r="A312" s="28"/>
      <c r="B312" s="52">
        <v>1361</v>
      </c>
      <c r="C312" s="30">
        <v>43414</v>
      </c>
      <c r="D312" s="29">
        <v>10</v>
      </c>
      <c r="E312" s="31" t="s">
        <v>93</v>
      </c>
      <c r="F312" s="31" t="s">
        <v>94</v>
      </c>
      <c r="G312" s="31" t="s">
        <v>95</v>
      </c>
      <c r="H312" s="31" t="s">
        <v>96</v>
      </c>
      <c r="I312" s="31" t="s">
        <v>55</v>
      </c>
      <c r="J312" s="30">
        <v>43416</v>
      </c>
      <c r="K312" s="31" t="s">
        <v>46</v>
      </c>
      <c r="L312" s="31" t="s">
        <v>57</v>
      </c>
      <c r="M312" s="31" t="s">
        <v>119</v>
      </c>
      <c r="N312" s="31" t="s">
        <v>51</v>
      </c>
      <c r="O312" s="32">
        <v>140</v>
      </c>
      <c r="P312" s="31">
        <v>20</v>
      </c>
      <c r="Q312" s="32">
        <v>2800</v>
      </c>
      <c r="R312" s="32">
        <v>280</v>
      </c>
    </row>
    <row r="313" spans="1:18" x14ac:dyDescent="0.3">
      <c r="A313" s="28"/>
      <c r="B313" s="40">
        <v>1363</v>
      </c>
      <c r="C313" s="34">
        <v>43414</v>
      </c>
      <c r="D313" s="33">
        <v>10</v>
      </c>
      <c r="E313" s="28" t="s">
        <v>93</v>
      </c>
      <c r="F313" s="28" t="s">
        <v>94</v>
      </c>
      <c r="G313" s="28" t="s">
        <v>95</v>
      </c>
      <c r="H313" s="28" t="s">
        <v>96</v>
      </c>
      <c r="I313" s="28" t="s">
        <v>55</v>
      </c>
      <c r="J313" s="33"/>
      <c r="K313" s="28" t="s">
        <v>56</v>
      </c>
      <c r="L313" s="28"/>
      <c r="M313" s="28" t="s">
        <v>50</v>
      </c>
      <c r="N313" s="28" t="s">
        <v>51</v>
      </c>
      <c r="O313" s="35">
        <v>49</v>
      </c>
      <c r="P313" s="28">
        <v>11</v>
      </c>
      <c r="Q313" s="35">
        <v>539</v>
      </c>
      <c r="R313" s="35">
        <v>52.28</v>
      </c>
    </row>
    <row r="314" spans="1:18" x14ac:dyDescent="0.3">
      <c r="A314" s="28"/>
      <c r="B314" s="52">
        <v>1364</v>
      </c>
      <c r="C314" s="30">
        <v>43415</v>
      </c>
      <c r="D314" s="29">
        <v>11</v>
      </c>
      <c r="E314" s="31" t="s">
        <v>104</v>
      </c>
      <c r="F314" s="31" t="s">
        <v>105</v>
      </c>
      <c r="G314" s="31" t="s">
        <v>105</v>
      </c>
      <c r="H314" s="31" t="s">
        <v>91</v>
      </c>
      <c r="I314" s="31" t="s">
        <v>92</v>
      </c>
      <c r="J314" s="29"/>
      <c r="K314" s="31" t="s">
        <v>67</v>
      </c>
      <c r="L314" s="31"/>
      <c r="M314" s="31" t="s">
        <v>86</v>
      </c>
      <c r="N314" s="31" t="s">
        <v>87</v>
      </c>
      <c r="O314" s="32">
        <v>560</v>
      </c>
      <c r="P314" s="31">
        <v>78</v>
      </c>
      <c r="Q314" s="32">
        <v>43680</v>
      </c>
      <c r="R314" s="32">
        <v>4193.28</v>
      </c>
    </row>
    <row r="315" spans="1:18" x14ac:dyDescent="0.3">
      <c r="A315" s="28"/>
      <c r="B315" s="40">
        <v>1365</v>
      </c>
      <c r="C315" s="34">
        <v>43405</v>
      </c>
      <c r="D315" s="33">
        <v>1</v>
      </c>
      <c r="E315" s="28" t="s">
        <v>106</v>
      </c>
      <c r="F315" s="28" t="s">
        <v>107</v>
      </c>
      <c r="G315" s="28" t="s">
        <v>108</v>
      </c>
      <c r="H315" s="28" t="s">
        <v>66</v>
      </c>
      <c r="I315" s="28" t="s">
        <v>6</v>
      </c>
      <c r="J315" s="33"/>
      <c r="K315" s="28" t="s">
        <v>67</v>
      </c>
      <c r="L315" s="28"/>
      <c r="M315" s="28" t="s">
        <v>109</v>
      </c>
      <c r="N315" s="28" t="s">
        <v>110</v>
      </c>
      <c r="O315" s="35">
        <v>257.60000000000002</v>
      </c>
      <c r="P315" s="28">
        <v>76</v>
      </c>
      <c r="Q315" s="35">
        <v>19577.599999999999</v>
      </c>
      <c r="R315" s="35">
        <v>2016.49</v>
      </c>
    </row>
    <row r="316" spans="1:18" x14ac:dyDescent="0.3">
      <c r="A316" s="28"/>
      <c r="B316" s="52">
        <v>1366</v>
      </c>
      <c r="C316" s="30">
        <v>43432</v>
      </c>
      <c r="D316" s="29">
        <v>28</v>
      </c>
      <c r="E316" s="31" t="s">
        <v>88</v>
      </c>
      <c r="F316" s="31" t="s">
        <v>89</v>
      </c>
      <c r="G316" s="31" t="s">
        <v>90</v>
      </c>
      <c r="H316" s="31" t="s">
        <v>91</v>
      </c>
      <c r="I316" s="31" t="s">
        <v>92</v>
      </c>
      <c r="J316" s="30">
        <v>43434</v>
      </c>
      <c r="K316" s="31" t="s">
        <v>67</v>
      </c>
      <c r="L316" s="31" t="s">
        <v>57</v>
      </c>
      <c r="M316" s="31" t="s">
        <v>62</v>
      </c>
      <c r="N316" s="31" t="s">
        <v>49</v>
      </c>
      <c r="O316" s="32">
        <v>644</v>
      </c>
      <c r="P316" s="31">
        <v>57</v>
      </c>
      <c r="Q316" s="32">
        <v>36708</v>
      </c>
      <c r="R316" s="32">
        <v>3817.63</v>
      </c>
    </row>
    <row r="317" spans="1:18" x14ac:dyDescent="0.3">
      <c r="A317" s="28"/>
      <c r="B317" s="40">
        <v>1367</v>
      </c>
      <c r="C317" s="34">
        <v>43413</v>
      </c>
      <c r="D317" s="33">
        <v>9</v>
      </c>
      <c r="E317" s="28" t="s">
        <v>111</v>
      </c>
      <c r="F317" s="28" t="s">
        <v>112</v>
      </c>
      <c r="G317" s="28" t="s">
        <v>72</v>
      </c>
      <c r="H317" s="28" t="s">
        <v>113</v>
      </c>
      <c r="I317" s="28" t="s">
        <v>45</v>
      </c>
      <c r="J317" s="34">
        <v>43415</v>
      </c>
      <c r="K317" s="28" t="s">
        <v>56</v>
      </c>
      <c r="L317" s="28" t="s">
        <v>47</v>
      </c>
      <c r="M317" s="28" t="s">
        <v>80</v>
      </c>
      <c r="N317" s="28" t="s">
        <v>81</v>
      </c>
      <c r="O317" s="35">
        <v>135.1</v>
      </c>
      <c r="P317" s="28">
        <v>14</v>
      </c>
      <c r="Q317" s="35">
        <v>1891.4</v>
      </c>
      <c r="R317" s="35">
        <v>181.57</v>
      </c>
    </row>
    <row r="318" spans="1:18" x14ac:dyDescent="0.3">
      <c r="A318" s="28"/>
      <c r="B318" s="52">
        <v>1368</v>
      </c>
      <c r="C318" s="30">
        <v>43461</v>
      </c>
      <c r="D318" s="29">
        <v>27</v>
      </c>
      <c r="E318" s="31" t="s">
        <v>41</v>
      </c>
      <c r="F318" s="31" t="s">
        <v>42</v>
      </c>
      <c r="G318" s="31" t="s">
        <v>43</v>
      </c>
      <c r="H318" s="31" t="s">
        <v>44</v>
      </c>
      <c r="I318" s="31" t="s">
        <v>45</v>
      </c>
      <c r="J318" s="30">
        <v>43463</v>
      </c>
      <c r="K318" s="31" t="s">
        <v>46</v>
      </c>
      <c r="L318" s="31" t="s">
        <v>47</v>
      </c>
      <c r="M318" s="31" t="s">
        <v>48</v>
      </c>
      <c r="N318" s="31" t="s">
        <v>49</v>
      </c>
      <c r="O318" s="32">
        <v>196</v>
      </c>
      <c r="P318" s="31">
        <v>14</v>
      </c>
      <c r="Q318" s="32">
        <v>2744</v>
      </c>
      <c r="R318" s="32">
        <v>277.14</v>
      </c>
    </row>
    <row r="319" spans="1:18" x14ac:dyDescent="0.3">
      <c r="A319" s="28"/>
      <c r="B319" s="40">
        <v>1369</v>
      </c>
      <c r="C319" s="34">
        <v>43461</v>
      </c>
      <c r="D319" s="33">
        <v>27</v>
      </c>
      <c r="E319" s="28" t="s">
        <v>41</v>
      </c>
      <c r="F319" s="28" t="s">
        <v>42</v>
      </c>
      <c r="G319" s="28" t="s">
        <v>43</v>
      </c>
      <c r="H319" s="28" t="s">
        <v>44</v>
      </c>
      <c r="I319" s="28" t="s">
        <v>45</v>
      </c>
      <c r="J319" s="34">
        <v>43463</v>
      </c>
      <c r="K319" s="28" t="s">
        <v>46</v>
      </c>
      <c r="L319" s="28" t="s">
        <v>47</v>
      </c>
      <c r="M319" s="28" t="s">
        <v>50</v>
      </c>
      <c r="N319" s="28" t="s">
        <v>51</v>
      </c>
      <c r="O319" s="35">
        <v>49</v>
      </c>
      <c r="P319" s="28">
        <v>70</v>
      </c>
      <c r="Q319" s="35">
        <v>3430</v>
      </c>
      <c r="R319" s="35">
        <v>353.29</v>
      </c>
    </row>
    <row r="320" spans="1:18" x14ac:dyDescent="0.3">
      <c r="A320" s="28"/>
      <c r="B320" s="52">
        <v>1370</v>
      </c>
      <c r="C320" s="30">
        <v>43438</v>
      </c>
      <c r="D320" s="29">
        <v>4</v>
      </c>
      <c r="E320" s="31" t="s">
        <v>52</v>
      </c>
      <c r="F320" s="31" t="s">
        <v>53</v>
      </c>
      <c r="G320" s="31" t="s">
        <v>53</v>
      </c>
      <c r="H320" s="31" t="s">
        <v>54</v>
      </c>
      <c r="I320" s="31" t="s">
        <v>55</v>
      </c>
      <c r="J320" s="30">
        <v>43440</v>
      </c>
      <c r="K320" s="31" t="s">
        <v>56</v>
      </c>
      <c r="L320" s="31" t="s">
        <v>57</v>
      </c>
      <c r="M320" s="31" t="s">
        <v>58</v>
      </c>
      <c r="N320" s="31" t="s">
        <v>51</v>
      </c>
      <c r="O320" s="32">
        <v>420</v>
      </c>
      <c r="P320" s="31">
        <v>100</v>
      </c>
      <c r="Q320" s="32">
        <v>42000</v>
      </c>
      <c r="R320" s="32">
        <v>4074</v>
      </c>
    </row>
    <row r="321" spans="1:18" x14ac:dyDescent="0.3">
      <c r="A321" s="28"/>
      <c r="B321" s="40">
        <v>1371</v>
      </c>
      <c r="C321" s="34">
        <v>43438</v>
      </c>
      <c r="D321" s="33">
        <v>4</v>
      </c>
      <c r="E321" s="28" t="s">
        <v>52</v>
      </c>
      <c r="F321" s="28" t="s">
        <v>53</v>
      </c>
      <c r="G321" s="28" t="s">
        <v>53</v>
      </c>
      <c r="H321" s="28" t="s">
        <v>54</v>
      </c>
      <c r="I321" s="28" t="s">
        <v>55</v>
      </c>
      <c r="J321" s="34">
        <v>43440</v>
      </c>
      <c r="K321" s="28" t="s">
        <v>56</v>
      </c>
      <c r="L321" s="28" t="s">
        <v>57</v>
      </c>
      <c r="M321" s="28" t="s">
        <v>59</v>
      </c>
      <c r="N321" s="28" t="s">
        <v>51</v>
      </c>
      <c r="O321" s="35">
        <v>742</v>
      </c>
      <c r="P321" s="28">
        <v>27</v>
      </c>
      <c r="Q321" s="35">
        <v>20034</v>
      </c>
      <c r="R321" s="35">
        <v>2003.4</v>
      </c>
    </row>
    <row r="322" spans="1:18" x14ac:dyDescent="0.3">
      <c r="A322" s="28"/>
      <c r="B322" s="52">
        <v>1372</v>
      </c>
      <c r="C322" s="30">
        <v>43438</v>
      </c>
      <c r="D322" s="29">
        <v>4</v>
      </c>
      <c r="E322" s="31" t="s">
        <v>52</v>
      </c>
      <c r="F322" s="31" t="s">
        <v>53</v>
      </c>
      <c r="G322" s="31" t="s">
        <v>53</v>
      </c>
      <c r="H322" s="31" t="s">
        <v>54</v>
      </c>
      <c r="I322" s="31" t="s">
        <v>55</v>
      </c>
      <c r="J322" s="30">
        <v>43440</v>
      </c>
      <c r="K322" s="31" t="s">
        <v>56</v>
      </c>
      <c r="L322" s="31" t="s">
        <v>57</v>
      </c>
      <c r="M322" s="31" t="s">
        <v>50</v>
      </c>
      <c r="N322" s="31" t="s">
        <v>51</v>
      </c>
      <c r="O322" s="32">
        <v>49</v>
      </c>
      <c r="P322" s="31">
        <v>70</v>
      </c>
      <c r="Q322" s="32">
        <v>3430</v>
      </c>
      <c r="R322" s="32">
        <v>336.14</v>
      </c>
    </row>
    <row r="323" spans="1:18" x14ac:dyDescent="0.3">
      <c r="A323" s="28"/>
      <c r="B323" s="40">
        <v>1373</v>
      </c>
      <c r="C323" s="34">
        <v>43446</v>
      </c>
      <c r="D323" s="33">
        <v>12</v>
      </c>
      <c r="E323" s="28" t="s">
        <v>60</v>
      </c>
      <c r="F323" s="28" t="s">
        <v>42</v>
      </c>
      <c r="G323" s="28" t="s">
        <v>43</v>
      </c>
      <c r="H323" s="28" t="s">
        <v>44</v>
      </c>
      <c r="I323" s="28" t="s">
        <v>45</v>
      </c>
      <c r="J323" s="34">
        <v>43448</v>
      </c>
      <c r="K323" s="28" t="s">
        <v>46</v>
      </c>
      <c r="L323" s="28" t="s">
        <v>57</v>
      </c>
      <c r="M323" s="28" t="s">
        <v>61</v>
      </c>
      <c r="N323" s="28" t="s">
        <v>49</v>
      </c>
      <c r="O323" s="35">
        <v>252</v>
      </c>
      <c r="P323" s="28">
        <v>57</v>
      </c>
      <c r="Q323" s="35">
        <v>14364</v>
      </c>
      <c r="R323" s="35">
        <v>1436.4</v>
      </c>
    </row>
    <row r="324" spans="1:18" x14ac:dyDescent="0.3">
      <c r="A324" s="28"/>
      <c r="B324" s="52">
        <v>1374</v>
      </c>
      <c r="C324" s="30">
        <v>43446</v>
      </c>
      <c r="D324" s="29">
        <v>12</v>
      </c>
      <c r="E324" s="31" t="s">
        <v>60</v>
      </c>
      <c r="F324" s="31" t="s">
        <v>42</v>
      </c>
      <c r="G324" s="31" t="s">
        <v>43</v>
      </c>
      <c r="H324" s="31" t="s">
        <v>44</v>
      </c>
      <c r="I324" s="31" t="s">
        <v>45</v>
      </c>
      <c r="J324" s="30">
        <v>43448</v>
      </c>
      <c r="K324" s="31" t="s">
        <v>46</v>
      </c>
      <c r="L324" s="31" t="s">
        <v>57</v>
      </c>
      <c r="M324" s="31" t="s">
        <v>62</v>
      </c>
      <c r="N324" s="31" t="s">
        <v>49</v>
      </c>
      <c r="O324" s="32">
        <v>644</v>
      </c>
      <c r="P324" s="31">
        <v>83</v>
      </c>
      <c r="Q324" s="32">
        <v>53452</v>
      </c>
      <c r="R324" s="32">
        <v>5238.3</v>
      </c>
    </row>
    <row r="325" spans="1:18" x14ac:dyDescent="0.3">
      <c r="A325" s="28"/>
      <c r="B325" s="40">
        <v>1375</v>
      </c>
      <c r="C325" s="34">
        <v>43442</v>
      </c>
      <c r="D325" s="33">
        <v>8</v>
      </c>
      <c r="E325" s="28" t="s">
        <v>63</v>
      </c>
      <c r="F325" s="28" t="s">
        <v>64</v>
      </c>
      <c r="G325" s="28" t="s">
        <v>65</v>
      </c>
      <c r="H325" s="28" t="s">
        <v>66</v>
      </c>
      <c r="I325" s="28" t="s">
        <v>6</v>
      </c>
      <c r="J325" s="34">
        <v>43444</v>
      </c>
      <c r="K325" s="28" t="s">
        <v>67</v>
      </c>
      <c r="L325" s="28" t="s">
        <v>57</v>
      </c>
      <c r="M325" s="28" t="s">
        <v>68</v>
      </c>
      <c r="N325" s="28" t="s">
        <v>69</v>
      </c>
      <c r="O325" s="35">
        <v>128.80000000000001</v>
      </c>
      <c r="P325" s="28">
        <v>76</v>
      </c>
      <c r="Q325" s="35">
        <v>9788.7999999999993</v>
      </c>
      <c r="R325" s="35">
        <v>939.72</v>
      </c>
    </row>
    <row r="326" spans="1:18" x14ac:dyDescent="0.3">
      <c r="A326" s="28"/>
      <c r="B326" s="52">
        <v>1376</v>
      </c>
      <c r="C326" s="30">
        <v>43438</v>
      </c>
      <c r="D326" s="29">
        <v>4</v>
      </c>
      <c r="E326" s="31" t="s">
        <v>52</v>
      </c>
      <c r="F326" s="31" t="s">
        <v>53</v>
      </c>
      <c r="G326" s="31" t="s">
        <v>53</v>
      </c>
      <c r="H326" s="31" t="s">
        <v>54</v>
      </c>
      <c r="I326" s="31" t="s">
        <v>55</v>
      </c>
      <c r="J326" s="30">
        <v>43440</v>
      </c>
      <c r="K326" s="31" t="s">
        <v>67</v>
      </c>
      <c r="L326" s="31" t="s">
        <v>47</v>
      </c>
      <c r="M326" s="31" t="s">
        <v>68</v>
      </c>
      <c r="N326" s="31" t="s">
        <v>69</v>
      </c>
      <c r="O326" s="32">
        <v>128.80000000000001</v>
      </c>
      <c r="P326" s="31">
        <v>80</v>
      </c>
      <c r="Q326" s="32">
        <v>10304</v>
      </c>
      <c r="R326" s="32">
        <v>1020.1</v>
      </c>
    </row>
    <row r="327" spans="1:18" x14ac:dyDescent="0.3">
      <c r="A327" s="28"/>
      <c r="B327" s="40">
        <v>1377</v>
      </c>
      <c r="C327" s="34">
        <v>43463</v>
      </c>
      <c r="D327" s="33">
        <v>29</v>
      </c>
      <c r="E327" s="28" t="s">
        <v>70</v>
      </c>
      <c r="F327" s="28" t="s">
        <v>71</v>
      </c>
      <c r="G327" s="28" t="s">
        <v>72</v>
      </c>
      <c r="H327" s="28" t="s">
        <v>73</v>
      </c>
      <c r="I327" s="28" t="s">
        <v>45</v>
      </c>
      <c r="J327" s="34">
        <v>43465</v>
      </c>
      <c r="K327" s="28" t="s">
        <v>46</v>
      </c>
      <c r="L327" s="28" t="s">
        <v>47</v>
      </c>
      <c r="M327" s="28" t="s">
        <v>74</v>
      </c>
      <c r="N327" s="28" t="s">
        <v>75</v>
      </c>
      <c r="O327" s="35">
        <v>178.5</v>
      </c>
      <c r="P327" s="28">
        <v>47</v>
      </c>
      <c r="Q327" s="35">
        <v>8389.5</v>
      </c>
      <c r="R327" s="35">
        <v>830.56</v>
      </c>
    </row>
    <row r="328" spans="1:18" x14ac:dyDescent="0.3">
      <c r="A328" s="28"/>
      <c r="B328" s="52">
        <v>1378</v>
      </c>
      <c r="C328" s="30">
        <v>43437</v>
      </c>
      <c r="D328" s="29">
        <v>3</v>
      </c>
      <c r="E328" s="31" t="s">
        <v>76</v>
      </c>
      <c r="F328" s="31" t="s">
        <v>77</v>
      </c>
      <c r="G328" s="31" t="s">
        <v>78</v>
      </c>
      <c r="H328" s="31" t="s">
        <v>44</v>
      </c>
      <c r="I328" s="31" t="s">
        <v>45</v>
      </c>
      <c r="J328" s="30">
        <v>43439</v>
      </c>
      <c r="K328" s="31" t="s">
        <v>46</v>
      </c>
      <c r="L328" s="31" t="s">
        <v>79</v>
      </c>
      <c r="M328" s="31" t="s">
        <v>80</v>
      </c>
      <c r="N328" s="31" t="s">
        <v>81</v>
      </c>
      <c r="O328" s="32">
        <v>135.1</v>
      </c>
      <c r="P328" s="31">
        <v>96</v>
      </c>
      <c r="Q328" s="32">
        <v>12969.6</v>
      </c>
      <c r="R328" s="32">
        <v>1322.9</v>
      </c>
    </row>
    <row r="329" spans="1:18" x14ac:dyDescent="0.3">
      <c r="A329" s="28"/>
      <c r="B329" s="40">
        <v>1379</v>
      </c>
      <c r="C329" s="34">
        <v>43440</v>
      </c>
      <c r="D329" s="33">
        <v>6</v>
      </c>
      <c r="E329" s="28" t="s">
        <v>82</v>
      </c>
      <c r="F329" s="28" t="s">
        <v>83</v>
      </c>
      <c r="G329" s="28" t="s">
        <v>84</v>
      </c>
      <c r="H329" s="28" t="s">
        <v>85</v>
      </c>
      <c r="I329" s="28" t="s">
        <v>6</v>
      </c>
      <c r="J329" s="34">
        <v>43442</v>
      </c>
      <c r="K329" s="28" t="s">
        <v>46</v>
      </c>
      <c r="L329" s="28" t="s">
        <v>57</v>
      </c>
      <c r="M329" s="28" t="s">
        <v>86</v>
      </c>
      <c r="N329" s="28" t="s">
        <v>87</v>
      </c>
      <c r="O329" s="35">
        <v>560</v>
      </c>
      <c r="P329" s="28">
        <v>32</v>
      </c>
      <c r="Q329" s="35">
        <v>17920</v>
      </c>
      <c r="R329" s="35">
        <v>1881.6</v>
      </c>
    </row>
    <row r="330" spans="1:18" x14ac:dyDescent="0.3">
      <c r="A330" s="28"/>
      <c r="B330" s="52">
        <v>1380</v>
      </c>
      <c r="C330" s="30">
        <v>43462</v>
      </c>
      <c r="D330" s="29">
        <v>28</v>
      </c>
      <c r="E330" s="31" t="s">
        <v>88</v>
      </c>
      <c r="F330" s="31" t="s">
        <v>89</v>
      </c>
      <c r="G330" s="31" t="s">
        <v>90</v>
      </c>
      <c r="H330" s="31" t="s">
        <v>91</v>
      </c>
      <c r="I330" s="31" t="s">
        <v>92</v>
      </c>
      <c r="J330" s="30">
        <v>43464</v>
      </c>
      <c r="K330" s="31" t="s">
        <v>67</v>
      </c>
      <c r="L330" s="31" t="s">
        <v>47</v>
      </c>
      <c r="M330" s="31" t="s">
        <v>62</v>
      </c>
      <c r="N330" s="31" t="s">
        <v>49</v>
      </c>
      <c r="O330" s="32">
        <v>644</v>
      </c>
      <c r="P330" s="31">
        <v>16</v>
      </c>
      <c r="Q330" s="32">
        <v>10304</v>
      </c>
      <c r="R330" s="32">
        <v>1030.4000000000001</v>
      </c>
    </row>
    <row r="331" spans="1:18" x14ac:dyDescent="0.3">
      <c r="A331" s="28"/>
      <c r="B331" s="40">
        <v>1381</v>
      </c>
      <c r="C331" s="34">
        <v>43442</v>
      </c>
      <c r="D331" s="33">
        <v>8</v>
      </c>
      <c r="E331" s="28" t="s">
        <v>63</v>
      </c>
      <c r="F331" s="28" t="s">
        <v>64</v>
      </c>
      <c r="G331" s="28" t="s">
        <v>65</v>
      </c>
      <c r="H331" s="28" t="s">
        <v>66</v>
      </c>
      <c r="I331" s="28" t="s">
        <v>6</v>
      </c>
      <c r="J331" s="34">
        <v>43444</v>
      </c>
      <c r="K331" s="28" t="s">
        <v>67</v>
      </c>
      <c r="L331" s="28" t="s">
        <v>47</v>
      </c>
      <c r="M331" s="28" t="s">
        <v>74</v>
      </c>
      <c r="N331" s="28" t="s">
        <v>75</v>
      </c>
      <c r="O331" s="35">
        <v>178.5</v>
      </c>
      <c r="P331" s="28">
        <v>41</v>
      </c>
      <c r="Q331" s="35">
        <v>7318.5</v>
      </c>
      <c r="R331" s="35">
        <v>717.21</v>
      </c>
    </row>
    <row r="332" spans="1:18" x14ac:dyDescent="0.3">
      <c r="A332" s="28"/>
      <c r="B332" s="52">
        <v>1382</v>
      </c>
      <c r="C332" s="30">
        <v>43444</v>
      </c>
      <c r="D332" s="29">
        <v>10</v>
      </c>
      <c r="E332" s="31" t="s">
        <v>93</v>
      </c>
      <c r="F332" s="31" t="s">
        <v>94</v>
      </c>
      <c r="G332" s="31" t="s">
        <v>95</v>
      </c>
      <c r="H332" s="31" t="s">
        <v>96</v>
      </c>
      <c r="I332" s="31" t="s">
        <v>55</v>
      </c>
      <c r="J332" s="30">
        <v>43446</v>
      </c>
      <c r="K332" s="31" t="s">
        <v>46</v>
      </c>
      <c r="L332" s="31" t="s">
        <v>57</v>
      </c>
      <c r="M332" s="31" t="s">
        <v>97</v>
      </c>
      <c r="N332" s="31" t="s">
        <v>49</v>
      </c>
      <c r="O332" s="32">
        <v>41.86</v>
      </c>
      <c r="P332" s="31">
        <v>41</v>
      </c>
      <c r="Q332" s="32">
        <v>1716.26</v>
      </c>
      <c r="R332" s="32">
        <v>180.21</v>
      </c>
    </row>
    <row r="333" spans="1:18" x14ac:dyDescent="0.3">
      <c r="A333" s="28"/>
      <c r="B333" s="40">
        <v>1383</v>
      </c>
      <c r="C333" s="34">
        <v>43441</v>
      </c>
      <c r="D333" s="33">
        <v>7</v>
      </c>
      <c r="E333" s="28" t="s">
        <v>98</v>
      </c>
      <c r="F333" s="28" t="s">
        <v>99</v>
      </c>
      <c r="G333" s="28" t="s">
        <v>99</v>
      </c>
      <c r="H333" s="28" t="s">
        <v>66</v>
      </c>
      <c r="I333" s="28" t="s">
        <v>6</v>
      </c>
      <c r="J333" s="33"/>
      <c r="K333" s="28"/>
      <c r="L333" s="28"/>
      <c r="M333" s="28" t="s">
        <v>62</v>
      </c>
      <c r="N333" s="28" t="s">
        <v>49</v>
      </c>
      <c r="O333" s="35">
        <v>644</v>
      </c>
      <c r="P333" s="28">
        <v>41</v>
      </c>
      <c r="Q333" s="35">
        <v>26404</v>
      </c>
      <c r="R333" s="35">
        <v>2719.61</v>
      </c>
    </row>
    <row r="334" spans="1:18" x14ac:dyDescent="0.3">
      <c r="A334" s="28"/>
      <c r="B334" s="52">
        <v>1384</v>
      </c>
      <c r="C334" s="30">
        <v>43444</v>
      </c>
      <c r="D334" s="29">
        <v>10</v>
      </c>
      <c r="E334" s="31" t="s">
        <v>93</v>
      </c>
      <c r="F334" s="31" t="s">
        <v>94</v>
      </c>
      <c r="G334" s="31" t="s">
        <v>95</v>
      </c>
      <c r="H334" s="31" t="s">
        <v>96</v>
      </c>
      <c r="I334" s="31" t="s">
        <v>55</v>
      </c>
      <c r="J334" s="30">
        <v>43446</v>
      </c>
      <c r="K334" s="31" t="s">
        <v>56</v>
      </c>
      <c r="L334" s="31"/>
      <c r="M334" s="31" t="s">
        <v>100</v>
      </c>
      <c r="N334" s="31" t="s">
        <v>101</v>
      </c>
      <c r="O334" s="32">
        <v>350</v>
      </c>
      <c r="P334" s="31">
        <v>94</v>
      </c>
      <c r="Q334" s="32">
        <v>32900</v>
      </c>
      <c r="R334" s="32">
        <v>3290</v>
      </c>
    </row>
    <row r="335" spans="1:18" x14ac:dyDescent="0.3">
      <c r="A335" s="28"/>
      <c r="B335" s="40">
        <v>1385</v>
      </c>
      <c r="C335" s="34">
        <v>43444</v>
      </c>
      <c r="D335" s="33">
        <v>10</v>
      </c>
      <c r="E335" s="28" t="s">
        <v>93</v>
      </c>
      <c r="F335" s="28" t="s">
        <v>94</v>
      </c>
      <c r="G335" s="28" t="s">
        <v>95</v>
      </c>
      <c r="H335" s="28" t="s">
        <v>96</v>
      </c>
      <c r="I335" s="28" t="s">
        <v>55</v>
      </c>
      <c r="J335" s="34">
        <v>43446</v>
      </c>
      <c r="K335" s="28" t="s">
        <v>56</v>
      </c>
      <c r="L335" s="28"/>
      <c r="M335" s="28" t="s">
        <v>102</v>
      </c>
      <c r="N335" s="28" t="s">
        <v>103</v>
      </c>
      <c r="O335" s="35">
        <v>308</v>
      </c>
      <c r="P335" s="28">
        <v>20</v>
      </c>
      <c r="Q335" s="35">
        <v>6160</v>
      </c>
      <c r="R335" s="35">
        <v>646.79999999999995</v>
      </c>
    </row>
    <row r="336" spans="1:18" x14ac:dyDescent="0.3">
      <c r="A336" s="28"/>
      <c r="B336" s="52">
        <v>1386</v>
      </c>
      <c r="C336" s="30">
        <v>43444</v>
      </c>
      <c r="D336" s="29">
        <v>10</v>
      </c>
      <c r="E336" s="31" t="s">
        <v>93</v>
      </c>
      <c r="F336" s="31" t="s">
        <v>94</v>
      </c>
      <c r="G336" s="31" t="s">
        <v>95</v>
      </c>
      <c r="H336" s="31" t="s">
        <v>96</v>
      </c>
      <c r="I336" s="31" t="s">
        <v>55</v>
      </c>
      <c r="J336" s="30">
        <v>43446</v>
      </c>
      <c r="K336" s="31" t="s">
        <v>56</v>
      </c>
      <c r="L336" s="31"/>
      <c r="M336" s="31" t="s">
        <v>68</v>
      </c>
      <c r="N336" s="31" t="s">
        <v>69</v>
      </c>
      <c r="O336" s="32">
        <v>128.80000000000001</v>
      </c>
      <c r="P336" s="31">
        <v>13</v>
      </c>
      <c r="Q336" s="32">
        <v>1674.4</v>
      </c>
      <c r="R336" s="32">
        <v>174.14</v>
      </c>
    </row>
    <row r="337" spans="1:18" x14ac:dyDescent="0.3">
      <c r="A337" s="28"/>
      <c r="B337" s="40">
        <v>1387</v>
      </c>
      <c r="C337" s="34">
        <v>43445</v>
      </c>
      <c r="D337" s="33">
        <v>11</v>
      </c>
      <c r="E337" s="28" t="s">
        <v>104</v>
      </c>
      <c r="F337" s="28" t="s">
        <v>105</v>
      </c>
      <c r="G337" s="28" t="s">
        <v>105</v>
      </c>
      <c r="H337" s="28" t="s">
        <v>91</v>
      </c>
      <c r="I337" s="28" t="s">
        <v>92</v>
      </c>
      <c r="J337" s="33"/>
      <c r="K337" s="28" t="s">
        <v>67</v>
      </c>
      <c r="L337" s="28"/>
      <c r="M337" s="28" t="s">
        <v>50</v>
      </c>
      <c r="N337" s="28" t="s">
        <v>51</v>
      </c>
      <c r="O337" s="35">
        <v>49</v>
      </c>
      <c r="P337" s="28">
        <v>74</v>
      </c>
      <c r="Q337" s="35">
        <v>3626</v>
      </c>
      <c r="R337" s="35">
        <v>377.1</v>
      </c>
    </row>
    <row r="338" spans="1:18" x14ac:dyDescent="0.3">
      <c r="A338" s="28"/>
      <c r="B338" s="52">
        <v>1388</v>
      </c>
      <c r="C338" s="30">
        <v>43445</v>
      </c>
      <c r="D338" s="29">
        <v>11</v>
      </c>
      <c r="E338" s="31" t="s">
        <v>104</v>
      </c>
      <c r="F338" s="31" t="s">
        <v>105</v>
      </c>
      <c r="G338" s="31" t="s">
        <v>105</v>
      </c>
      <c r="H338" s="31" t="s">
        <v>91</v>
      </c>
      <c r="I338" s="31" t="s">
        <v>92</v>
      </c>
      <c r="J338" s="29"/>
      <c r="K338" s="31" t="s">
        <v>67</v>
      </c>
      <c r="L338" s="31"/>
      <c r="M338" s="31" t="s">
        <v>97</v>
      </c>
      <c r="N338" s="31" t="s">
        <v>49</v>
      </c>
      <c r="O338" s="32">
        <v>41.86</v>
      </c>
      <c r="P338" s="31">
        <v>53</v>
      </c>
      <c r="Q338" s="32">
        <v>2218.58</v>
      </c>
      <c r="R338" s="32">
        <v>224.08</v>
      </c>
    </row>
    <row r="339" spans="1:18" x14ac:dyDescent="0.3">
      <c r="A339" s="28"/>
      <c r="B339" s="40">
        <v>1389</v>
      </c>
      <c r="C339" s="34">
        <v>43435</v>
      </c>
      <c r="D339" s="33">
        <v>1</v>
      </c>
      <c r="E339" s="28" t="s">
        <v>106</v>
      </c>
      <c r="F339" s="28" t="s">
        <v>107</v>
      </c>
      <c r="G339" s="28" t="s">
        <v>108</v>
      </c>
      <c r="H339" s="28" t="s">
        <v>66</v>
      </c>
      <c r="I339" s="28" t="s">
        <v>6</v>
      </c>
      <c r="J339" s="33"/>
      <c r="K339" s="28"/>
      <c r="L339" s="28"/>
      <c r="M339" s="28" t="s">
        <v>61</v>
      </c>
      <c r="N339" s="28" t="s">
        <v>49</v>
      </c>
      <c r="O339" s="35">
        <v>252</v>
      </c>
      <c r="P339" s="28">
        <v>99</v>
      </c>
      <c r="Q339" s="35">
        <v>24948</v>
      </c>
      <c r="R339" s="35">
        <v>2444.9</v>
      </c>
    </row>
    <row r="340" spans="1:18" x14ac:dyDescent="0.3">
      <c r="A340" s="28"/>
      <c r="B340" s="52">
        <v>1390</v>
      </c>
      <c r="C340" s="30">
        <v>43435</v>
      </c>
      <c r="D340" s="29">
        <v>1</v>
      </c>
      <c r="E340" s="31" t="s">
        <v>106</v>
      </c>
      <c r="F340" s="31" t="s">
        <v>107</v>
      </c>
      <c r="G340" s="31" t="s">
        <v>108</v>
      </c>
      <c r="H340" s="31" t="s">
        <v>66</v>
      </c>
      <c r="I340" s="31" t="s">
        <v>6</v>
      </c>
      <c r="J340" s="29"/>
      <c r="K340" s="31"/>
      <c r="L340" s="31"/>
      <c r="M340" s="31" t="s">
        <v>62</v>
      </c>
      <c r="N340" s="31" t="s">
        <v>49</v>
      </c>
      <c r="O340" s="32">
        <v>644</v>
      </c>
      <c r="P340" s="31">
        <v>89</v>
      </c>
      <c r="Q340" s="32">
        <v>57316</v>
      </c>
      <c r="R340" s="32">
        <v>5445.02</v>
      </c>
    </row>
    <row r="341" spans="1:18" x14ac:dyDescent="0.3">
      <c r="A341" s="28"/>
      <c r="B341" s="40">
        <v>1391</v>
      </c>
      <c r="C341" s="34">
        <v>43435</v>
      </c>
      <c r="D341" s="33">
        <v>1</v>
      </c>
      <c r="E341" s="28" t="s">
        <v>106</v>
      </c>
      <c r="F341" s="28" t="s">
        <v>107</v>
      </c>
      <c r="G341" s="28" t="s">
        <v>108</v>
      </c>
      <c r="H341" s="28" t="s">
        <v>66</v>
      </c>
      <c r="I341" s="28" t="s">
        <v>6</v>
      </c>
      <c r="J341" s="33"/>
      <c r="K341" s="28"/>
      <c r="L341" s="28"/>
      <c r="M341" s="28" t="s">
        <v>97</v>
      </c>
      <c r="N341" s="28" t="s">
        <v>49</v>
      </c>
      <c r="O341" s="35">
        <v>41.86</v>
      </c>
      <c r="P341" s="28">
        <v>64</v>
      </c>
      <c r="Q341" s="35">
        <v>2679.04</v>
      </c>
      <c r="R341" s="35">
        <v>273.26</v>
      </c>
    </row>
    <row r="342" spans="1:18" x14ac:dyDescent="0.3">
      <c r="A342" s="28"/>
      <c r="B342" s="52">
        <v>1392</v>
      </c>
      <c r="C342" s="30">
        <v>43462</v>
      </c>
      <c r="D342" s="29">
        <v>28</v>
      </c>
      <c r="E342" s="31" t="s">
        <v>88</v>
      </c>
      <c r="F342" s="31" t="s">
        <v>89</v>
      </c>
      <c r="G342" s="31" t="s">
        <v>90</v>
      </c>
      <c r="H342" s="31" t="s">
        <v>91</v>
      </c>
      <c r="I342" s="31" t="s">
        <v>92</v>
      </c>
      <c r="J342" s="30">
        <v>43464</v>
      </c>
      <c r="K342" s="31" t="s">
        <v>67</v>
      </c>
      <c r="L342" s="31" t="s">
        <v>57</v>
      </c>
      <c r="M342" s="31" t="s">
        <v>80</v>
      </c>
      <c r="N342" s="31" t="s">
        <v>81</v>
      </c>
      <c r="O342" s="32">
        <v>135.1</v>
      </c>
      <c r="P342" s="31">
        <v>98</v>
      </c>
      <c r="Q342" s="32">
        <v>13239.8</v>
      </c>
      <c r="R342" s="32">
        <v>1350.46</v>
      </c>
    </row>
    <row r="343" spans="1:18" x14ac:dyDescent="0.3">
      <c r="A343" s="28"/>
      <c r="B343" s="40">
        <v>1393</v>
      </c>
      <c r="C343" s="34">
        <v>43462</v>
      </c>
      <c r="D343" s="33">
        <v>28</v>
      </c>
      <c r="E343" s="28" t="s">
        <v>88</v>
      </c>
      <c r="F343" s="28" t="s">
        <v>89</v>
      </c>
      <c r="G343" s="28" t="s">
        <v>90</v>
      </c>
      <c r="H343" s="28" t="s">
        <v>91</v>
      </c>
      <c r="I343" s="28" t="s">
        <v>92</v>
      </c>
      <c r="J343" s="34">
        <v>43464</v>
      </c>
      <c r="K343" s="28" t="s">
        <v>67</v>
      </c>
      <c r="L343" s="28" t="s">
        <v>57</v>
      </c>
      <c r="M343" s="28" t="s">
        <v>109</v>
      </c>
      <c r="N343" s="28" t="s">
        <v>110</v>
      </c>
      <c r="O343" s="35">
        <v>257.60000000000002</v>
      </c>
      <c r="P343" s="28">
        <v>86</v>
      </c>
      <c r="Q343" s="35">
        <v>22153.599999999999</v>
      </c>
      <c r="R343" s="35">
        <v>2171.0500000000002</v>
      </c>
    </row>
    <row r="344" spans="1:18" x14ac:dyDescent="0.3">
      <c r="A344" s="28"/>
      <c r="B344" s="52">
        <v>1394</v>
      </c>
      <c r="C344" s="30">
        <v>43443</v>
      </c>
      <c r="D344" s="29">
        <v>9</v>
      </c>
      <c r="E344" s="31" t="s">
        <v>111</v>
      </c>
      <c r="F344" s="31" t="s">
        <v>112</v>
      </c>
      <c r="G344" s="31" t="s">
        <v>72</v>
      </c>
      <c r="H344" s="31" t="s">
        <v>113</v>
      </c>
      <c r="I344" s="31" t="s">
        <v>45</v>
      </c>
      <c r="J344" s="30">
        <v>43445</v>
      </c>
      <c r="K344" s="31" t="s">
        <v>56</v>
      </c>
      <c r="L344" s="31" t="s">
        <v>47</v>
      </c>
      <c r="M344" s="31" t="s">
        <v>114</v>
      </c>
      <c r="N344" s="31" t="s">
        <v>115</v>
      </c>
      <c r="O344" s="32">
        <v>273</v>
      </c>
      <c r="P344" s="31">
        <v>20</v>
      </c>
      <c r="Q344" s="32">
        <v>5460</v>
      </c>
      <c r="R344" s="32">
        <v>573.29999999999995</v>
      </c>
    </row>
    <row r="345" spans="1:18" x14ac:dyDescent="0.3">
      <c r="A345" s="28"/>
      <c r="B345" s="40">
        <v>1395</v>
      </c>
      <c r="C345" s="34">
        <v>43443</v>
      </c>
      <c r="D345" s="33">
        <v>9</v>
      </c>
      <c r="E345" s="28" t="s">
        <v>111</v>
      </c>
      <c r="F345" s="28" t="s">
        <v>112</v>
      </c>
      <c r="G345" s="28" t="s">
        <v>72</v>
      </c>
      <c r="H345" s="28" t="s">
        <v>113</v>
      </c>
      <c r="I345" s="28" t="s">
        <v>45</v>
      </c>
      <c r="J345" s="34">
        <v>43445</v>
      </c>
      <c r="K345" s="28" t="s">
        <v>56</v>
      </c>
      <c r="L345" s="28" t="s">
        <v>47</v>
      </c>
      <c r="M345" s="28" t="s">
        <v>116</v>
      </c>
      <c r="N345" s="28" t="s">
        <v>117</v>
      </c>
      <c r="O345" s="35">
        <v>487.2</v>
      </c>
      <c r="P345" s="28">
        <v>69</v>
      </c>
      <c r="Q345" s="35">
        <v>33616.800000000003</v>
      </c>
      <c r="R345" s="35">
        <v>3361.68</v>
      </c>
    </row>
    <row r="346" spans="1:18" x14ac:dyDescent="0.3">
      <c r="A346" s="28"/>
      <c r="B346" s="52">
        <v>1396</v>
      </c>
      <c r="C346" s="30">
        <v>43440</v>
      </c>
      <c r="D346" s="29">
        <v>6</v>
      </c>
      <c r="E346" s="31" t="s">
        <v>82</v>
      </c>
      <c r="F346" s="31" t="s">
        <v>83</v>
      </c>
      <c r="G346" s="31" t="s">
        <v>84</v>
      </c>
      <c r="H346" s="31" t="s">
        <v>85</v>
      </c>
      <c r="I346" s="31" t="s">
        <v>6</v>
      </c>
      <c r="J346" s="30">
        <v>43442</v>
      </c>
      <c r="K346" s="31" t="s">
        <v>46</v>
      </c>
      <c r="L346" s="31" t="s">
        <v>57</v>
      </c>
      <c r="M346" s="31" t="s">
        <v>48</v>
      </c>
      <c r="N346" s="31" t="s">
        <v>49</v>
      </c>
      <c r="O346" s="32">
        <v>196</v>
      </c>
      <c r="P346" s="31">
        <v>68</v>
      </c>
      <c r="Q346" s="32">
        <v>13328</v>
      </c>
      <c r="R346" s="32">
        <v>1279.49</v>
      </c>
    </row>
    <row r="347" spans="1:18" x14ac:dyDescent="0.3">
      <c r="A347" s="28"/>
      <c r="B347" s="40">
        <v>1397</v>
      </c>
      <c r="C347" s="34">
        <v>43442</v>
      </c>
      <c r="D347" s="33">
        <v>8</v>
      </c>
      <c r="E347" s="28" t="s">
        <v>63</v>
      </c>
      <c r="F347" s="28" t="s">
        <v>64</v>
      </c>
      <c r="G347" s="28" t="s">
        <v>65</v>
      </c>
      <c r="H347" s="28" t="s">
        <v>66</v>
      </c>
      <c r="I347" s="28" t="s">
        <v>6</v>
      </c>
      <c r="J347" s="34">
        <v>43444</v>
      </c>
      <c r="K347" s="28" t="s">
        <v>46</v>
      </c>
      <c r="L347" s="28" t="s">
        <v>47</v>
      </c>
      <c r="M347" s="28" t="s">
        <v>86</v>
      </c>
      <c r="N347" s="28" t="s">
        <v>87</v>
      </c>
      <c r="O347" s="35">
        <v>560</v>
      </c>
      <c r="P347" s="28">
        <v>52</v>
      </c>
      <c r="Q347" s="35">
        <v>29120</v>
      </c>
      <c r="R347" s="35">
        <v>2853.76</v>
      </c>
    </row>
    <row r="348" spans="1:18" x14ac:dyDescent="0.3">
      <c r="A348" s="28"/>
      <c r="B348" s="52">
        <v>1398</v>
      </c>
      <c r="C348" s="30">
        <v>43442</v>
      </c>
      <c r="D348" s="29">
        <v>8</v>
      </c>
      <c r="E348" s="31" t="s">
        <v>63</v>
      </c>
      <c r="F348" s="31" t="s">
        <v>64</v>
      </c>
      <c r="G348" s="31" t="s">
        <v>65</v>
      </c>
      <c r="H348" s="31" t="s">
        <v>66</v>
      </c>
      <c r="I348" s="31" t="s">
        <v>6</v>
      </c>
      <c r="J348" s="30">
        <v>43444</v>
      </c>
      <c r="K348" s="31" t="s">
        <v>46</v>
      </c>
      <c r="L348" s="31" t="s">
        <v>47</v>
      </c>
      <c r="M348" s="31" t="s">
        <v>68</v>
      </c>
      <c r="N348" s="31" t="s">
        <v>69</v>
      </c>
      <c r="O348" s="32">
        <v>128.80000000000001</v>
      </c>
      <c r="P348" s="31">
        <v>40</v>
      </c>
      <c r="Q348" s="32">
        <v>5152</v>
      </c>
      <c r="R348" s="32">
        <v>540.96</v>
      </c>
    </row>
    <row r="349" spans="1:18" x14ac:dyDescent="0.3">
      <c r="A349" s="28"/>
      <c r="B349" s="40">
        <v>1399</v>
      </c>
      <c r="C349" s="34">
        <v>43459</v>
      </c>
      <c r="D349" s="33">
        <v>25</v>
      </c>
      <c r="E349" s="28" t="s">
        <v>120</v>
      </c>
      <c r="F349" s="28" t="s">
        <v>94</v>
      </c>
      <c r="G349" s="28" t="s">
        <v>95</v>
      </c>
      <c r="H349" s="28" t="s">
        <v>96</v>
      </c>
      <c r="I349" s="28" t="s">
        <v>55</v>
      </c>
      <c r="J349" s="34">
        <v>43461</v>
      </c>
      <c r="K349" s="28" t="s">
        <v>56</v>
      </c>
      <c r="L349" s="28" t="s">
        <v>79</v>
      </c>
      <c r="M349" s="28" t="s">
        <v>125</v>
      </c>
      <c r="N349" s="28" t="s">
        <v>69</v>
      </c>
      <c r="O349" s="35">
        <v>140</v>
      </c>
      <c r="P349" s="28">
        <v>100</v>
      </c>
      <c r="Q349" s="35">
        <v>14000</v>
      </c>
      <c r="R349" s="35">
        <v>1372</v>
      </c>
    </row>
    <row r="350" spans="1:18" x14ac:dyDescent="0.3">
      <c r="A350" s="28"/>
      <c r="B350" s="52">
        <v>1400</v>
      </c>
      <c r="C350" s="30">
        <v>43460</v>
      </c>
      <c r="D350" s="29">
        <v>26</v>
      </c>
      <c r="E350" s="31" t="s">
        <v>121</v>
      </c>
      <c r="F350" s="31" t="s">
        <v>105</v>
      </c>
      <c r="G350" s="31" t="s">
        <v>105</v>
      </c>
      <c r="H350" s="31" t="s">
        <v>91</v>
      </c>
      <c r="I350" s="31" t="s">
        <v>92</v>
      </c>
      <c r="J350" s="30">
        <v>43462</v>
      </c>
      <c r="K350" s="31" t="s">
        <v>67</v>
      </c>
      <c r="L350" s="31" t="s">
        <v>57</v>
      </c>
      <c r="M350" s="31" t="s">
        <v>126</v>
      </c>
      <c r="N350" s="31" t="s">
        <v>127</v>
      </c>
      <c r="O350" s="32">
        <v>298.89999999999998</v>
      </c>
      <c r="P350" s="31">
        <v>88</v>
      </c>
      <c r="Q350" s="32">
        <v>26303.200000000001</v>
      </c>
      <c r="R350" s="32">
        <v>2577.71</v>
      </c>
    </row>
    <row r="351" spans="1:18" x14ac:dyDescent="0.3">
      <c r="A351" s="28"/>
      <c r="B351" s="40">
        <v>1401</v>
      </c>
      <c r="C351" s="34">
        <v>43460</v>
      </c>
      <c r="D351" s="33">
        <v>26</v>
      </c>
      <c r="E351" s="28" t="s">
        <v>121</v>
      </c>
      <c r="F351" s="28" t="s">
        <v>105</v>
      </c>
      <c r="G351" s="28" t="s">
        <v>105</v>
      </c>
      <c r="H351" s="28" t="s">
        <v>91</v>
      </c>
      <c r="I351" s="28" t="s">
        <v>92</v>
      </c>
      <c r="J351" s="34">
        <v>43462</v>
      </c>
      <c r="K351" s="28" t="s">
        <v>67</v>
      </c>
      <c r="L351" s="28" t="s">
        <v>57</v>
      </c>
      <c r="M351" s="28" t="s">
        <v>80</v>
      </c>
      <c r="N351" s="28" t="s">
        <v>81</v>
      </c>
      <c r="O351" s="35">
        <v>135.1</v>
      </c>
      <c r="P351" s="28">
        <v>46</v>
      </c>
      <c r="Q351" s="35">
        <v>6214.6</v>
      </c>
      <c r="R351" s="35">
        <v>596.6</v>
      </c>
    </row>
    <row r="352" spans="1:18" x14ac:dyDescent="0.3">
      <c r="A352" s="28"/>
      <c r="B352" s="52">
        <v>1402</v>
      </c>
      <c r="C352" s="30">
        <v>43460</v>
      </c>
      <c r="D352" s="29">
        <v>26</v>
      </c>
      <c r="E352" s="31" t="s">
        <v>121</v>
      </c>
      <c r="F352" s="31" t="s">
        <v>105</v>
      </c>
      <c r="G352" s="31" t="s">
        <v>105</v>
      </c>
      <c r="H352" s="31" t="s">
        <v>91</v>
      </c>
      <c r="I352" s="31" t="s">
        <v>92</v>
      </c>
      <c r="J352" s="30">
        <v>43462</v>
      </c>
      <c r="K352" s="31" t="s">
        <v>67</v>
      </c>
      <c r="L352" s="31" t="s">
        <v>57</v>
      </c>
      <c r="M352" s="31" t="s">
        <v>109</v>
      </c>
      <c r="N352" s="31" t="s">
        <v>110</v>
      </c>
      <c r="O352" s="32">
        <v>257.60000000000002</v>
      </c>
      <c r="P352" s="31">
        <v>93</v>
      </c>
      <c r="Q352" s="32">
        <v>23956.799999999999</v>
      </c>
      <c r="R352" s="32">
        <v>2347.77</v>
      </c>
    </row>
    <row r="353" spans="1:18" x14ac:dyDescent="0.3">
      <c r="A353" s="28"/>
      <c r="B353" s="40">
        <v>1403</v>
      </c>
      <c r="C353" s="34">
        <v>43463</v>
      </c>
      <c r="D353" s="33">
        <v>29</v>
      </c>
      <c r="E353" s="28" t="s">
        <v>70</v>
      </c>
      <c r="F353" s="28" t="s">
        <v>71</v>
      </c>
      <c r="G353" s="28" t="s">
        <v>72</v>
      </c>
      <c r="H353" s="28" t="s">
        <v>73</v>
      </c>
      <c r="I353" s="28" t="s">
        <v>45</v>
      </c>
      <c r="J353" s="34">
        <v>43465</v>
      </c>
      <c r="K353" s="28" t="s">
        <v>46</v>
      </c>
      <c r="L353" s="28" t="s">
        <v>47</v>
      </c>
      <c r="M353" s="28" t="s">
        <v>48</v>
      </c>
      <c r="N353" s="28" t="s">
        <v>49</v>
      </c>
      <c r="O353" s="35">
        <v>196</v>
      </c>
      <c r="P353" s="28">
        <v>96</v>
      </c>
      <c r="Q353" s="35">
        <v>18816</v>
      </c>
      <c r="R353" s="35">
        <v>1975.68</v>
      </c>
    </row>
    <row r="354" spans="1:18" x14ac:dyDescent="0.3">
      <c r="A354" s="28"/>
      <c r="B354" s="52">
        <v>1404</v>
      </c>
      <c r="C354" s="30">
        <v>43440</v>
      </c>
      <c r="D354" s="29">
        <v>6</v>
      </c>
      <c r="E354" s="31" t="s">
        <v>82</v>
      </c>
      <c r="F354" s="31" t="s">
        <v>83</v>
      </c>
      <c r="G354" s="31" t="s">
        <v>84</v>
      </c>
      <c r="H354" s="31" t="s">
        <v>85</v>
      </c>
      <c r="I354" s="31" t="s">
        <v>6</v>
      </c>
      <c r="J354" s="30">
        <v>43442</v>
      </c>
      <c r="K354" s="31" t="s">
        <v>67</v>
      </c>
      <c r="L354" s="31" t="s">
        <v>47</v>
      </c>
      <c r="M354" s="31" t="s">
        <v>74</v>
      </c>
      <c r="N354" s="31" t="s">
        <v>75</v>
      </c>
      <c r="O354" s="32">
        <v>178.5</v>
      </c>
      <c r="P354" s="31">
        <v>12</v>
      </c>
      <c r="Q354" s="32">
        <v>2142</v>
      </c>
      <c r="R354" s="32">
        <v>224.91</v>
      </c>
    </row>
    <row r="355" spans="1:18" x14ac:dyDescent="0.3">
      <c r="A355" s="28"/>
      <c r="B355" s="40">
        <v>1406</v>
      </c>
      <c r="C355" s="34">
        <v>43438</v>
      </c>
      <c r="D355" s="33">
        <v>4</v>
      </c>
      <c r="E355" s="28" t="s">
        <v>52</v>
      </c>
      <c r="F355" s="28" t="s">
        <v>53</v>
      </c>
      <c r="G355" s="28" t="s">
        <v>53</v>
      </c>
      <c r="H355" s="28" t="s">
        <v>54</v>
      </c>
      <c r="I355" s="28" t="s">
        <v>55</v>
      </c>
      <c r="J355" s="34">
        <v>43440</v>
      </c>
      <c r="K355" s="28" t="s">
        <v>56</v>
      </c>
      <c r="L355" s="28" t="s">
        <v>57</v>
      </c>
      <c r="M355" s="28" t="s">
        <v>128</v>
      </c>
      <c r="N355" s="28" t="s">
        <v>101</v>
      </c>
      <c r="O355" s="35">
        <v>1134</v>
      </c>
      <c r="P355" s="28">
        <v>38</v>
      </c>
      <c r="Q355" s="35">
        <v>43092</v>
      </c>
      <c r="R355" s="35">
        <v>4093.74</v>
      </c>
    </row>
    <row r="356" spans="1:18" x14ac:dyDescent="0.3">
      <c r="A356" s="28"/>
      <c r="B356" s="52">
        <v>1407</v>
      </c>
      <c r="C356" s="30">
        <v>43438</v>
      </c>
      <c r="D356" s="29">
        <v>4</v>
      </c>
      <c r="E356" s="31" t="s">
        <v>52</v>
      </c>
      <c r="F356" s="31" t="s">
        <v>53</v>
      </c>
      <c r="G356" s="31" t="s">
        <v>53</v>
      </c>
      <c r="H356" s="31" t="s">
        <v>54</v>
      </c>
      <c r="I356" s="31" t="s">
        <v>55</v>
      </c>
      <c r="J356" s="30">
        <v>43440</v>
      </c>
      <c r="K356" s="31" t="s">
        <v>56</v>
      </c>
      <c r="L356" s="31" t="s">
        <v>57</v>
      </c>
      <c r="M356" s="31" t="s">
        <v>129</v>
      </c>
      <c r="N356" s="31" t="s">
        <v>130</v>
      </c>
      <c r="O356" s="32">
        <v>98</v>
      </c>
      <c r="P356" s="31">
        <v>42</v>
      </c>
      <c r="Q356" s="32">
        <v>4116</v>
      </c>
      <c r="R356" s="32">
        <v>407.48</v>
      </c>
    </row>
    <row r="357" spans="1:18" x14ac:dyDescent="0.3">
      <c r="A357" s="28"/>
      <c r="B357" s="40">
        <v>1409</v>
      </c>
      <c r="C357" s="34">
        <v>43442</v>
      </c>
      <c r="D357" s="33">
        <v>8</v>
      </c>
      <c r="E357" s="28" t="s">
        <v>63</v>
      </c>
      <c r="F357" s="28" t="s">
        <v>64</v>
      </c>
      <c r="G357" s="28" t="s">
        <v>65</v>
      </c>
      <c r="H357" s="28" t="s">
        <v>66</v>
      </c>
      <c r="I357" s="28" t="s">
        <v>6</v>
      </c>
      <c r="J357" s="34">
        <v>43444</v>
      </c>
      <c r="K357" s="28" t="s">
        <v>67</v>
      </c>
      <c r="L357" s="28" t="s">
        <v>57</v>
      </c>
      <c r="M357" s="28" t="s">
        <v>116</v>
      </c>
      <c r="N357" s="28" t="s">
        <v>117</v>
      </c>
      <c r="O357" s="35">
        <v>487.2</v>
      </c>
      <c r="P357" s="28">
        <v>100</v>
      </c>
      <c r="Q357" s="35">
        <v>48720</v>
      </c>
      <c r="R357" s="35">
        <v>4823.28</v>
      </c>
    </row>
    <row r="358" spans="1:18" x14ac:dyDescent="0.3">
      <c r="A358" s="28"/>
      <c r="B358" s="52">
        <v>1412</v>
      </c>
      <c r="C358" s="30">
        <v>43437</v>
      </c>
      <c r="D358" s="29">
        <v>3</v>
      </c>
      <c r="E358" s="31" t="s">
        <v>76</v>
      </c>
      <c r="F358" s="31" t="s">
        <v>77</v>
      </c>
      <c r="G358" s="31" t="s">
        <v>78</v>
      </c>
      <c r="H358" s="31" t="s">
        <v>44</v>
      </c>
      <c r="I358" s="31" t="s">
        <v>45</v>
      </c>
      <c r="J358" s="30">
        <v>43439</v>
      </c>
      <c r="K358" s="31" t="s">
        <v>46</v>
      </c>
      <c r="L358" s="31" t="s">
        <v>79</v>
      </c>
      <c r="M358" s="31" t="s">
        <v>118</v>
      </c>
      <c r="N358" s="31" t="s">
        <v>103</v>
      </c>
      <c r="O358" s="32">
        <v>140</v>
      </c>
      <c r="P358" s="31">
        <v>89</v>
      </c>
      <c r="Q358" s="32">
        <v>12460</v>
      </c>
      <c r="R358" s="32">
        <v>1221.08</v>
      </c>
    </row>
    <row r="359" spans="1:18" x14ac:dyDescent="0.3">
      <c r="A359" s="28"/>
      <c r="B359" s="40">
        <v>1413</v>
      </c>
      <c r="C359" s="34">
        <v>43437</v>
      </c>
      <c r="D359" s="33">
        <v>3</v>
      </c>
      <c r="E359" s="28" t="s">
        <v>76</v>
      </c>
      <c r="F359" s="28" t="s">
        <v>77</v>
      </c>
      <c r="G359" s="28" t="s">
        <v>78</v>
      </c>
      <c r="H359" s="28" t="s">
        <v>44</v>
      </c>
      <c r="I359" s="28" t="s">
        <v>45</v>
      </c>
      <c r="J359" s="34">
        <v>43439</v>
      </c>
      <c r="K359" s="28" t="s">
        <v>46</v>
      </c>
      <c r="L359" s="28" t="s">
        <v>79</v>
      </c>
      <c r="M359" s="28" t="s">
        <v>86</v>
      </c>
      <c r="N359" s="28" t="s">
        <v>87</v>
      </c>
      <c r="O359" s="35">
        <v>560</v>
      </c>
      <c r="P359" s="28">
        <v>12</v>
      </c>
      <c r="Q359" s="35">
        <v>6720</v>
      </c>
      <c r="R359" s="35">
        <v>651.84</v>
      </c>
    </row>
    <row r="360" spans="1:18" x14ac:dyDescent="0.3">
      <c r="A360" s="28"/>
      <c r="B360" s="52">
        <v>1417</v>
      </c>
      <c r="C360" s="30">
        <v>43444</v>
      </c>
      <c r="D360" s="29">
        <v>10</v>
      </c>
      <c r="E360" s="31" t="s">
        <v>93</v>
      </c>
      <c r="F360" s="31" t="s">
        <v>94</v>
      </c>
      <c r="G360" s="31" t="s">
        <v>95</v>
      </c>
      <c r="H360" s="31" t="s">
        <v>96</v>
      </c>
      <c r="I360" s="31" t="s">
        <v>55</v>
      </c>
      <c r="J360" s="30">
        <v>43446</v>
      </c>
      <c r="K360" s="31" t="s">
        <v>46</v>
      </c>
      <c r="L360" s="31" t="s">
        <v>57</v>
      </c>
      <c r="M360" s="31" t="s">
        <v>119</v>
      </c>
      <c r="N360" s="31" t="s">
        <v>51</v>
      </c>
      <c r="O360" s="32">
        <v>140</v>
      </c>
      <c r="P360" s="31">
        <v>97</v>
      </c>
      <c r="Q360" s="32">
        <v>13580</v>
      </c>
      <c r="R360" s="32">
        <v>1412.32</v>
      </c>
    </row>
    <row r="361" spans="1:18" x14ac:dyDescent="0.3">
      <c r="A361" s="28"/>
      <c r="B361" s="40">
        <v>1419</v>
      </c>
      <c r="C361" s="34">
        <v>43444</v>
      </c>
      <c r="D361" s="33">
        <v>10</v>
      </c>
      <c r="E361" s="28" t="s">
        <v>93</v>
      </c>
      <c r="F361" s="28" t="s">
        <v>94</v>
      </c>
      <c r="G361" s="28" t="s">
        <v>95</v>
      </c>
      <c r="H361" s="28" t="s">
        <v>96</v>
      </c>
      <c r="I361" s="28" t="s">
        <v>55</v>
      </c>
      <c r="J361" s="33"/>
      <c r="K361" s="28" t="s">
        <v>56</v>
      </c>
      <c r="L361" s="28"/>
      <c r="M361" s="28" t="s">
        <v>50</v>
      </c>
      <c r="N361" s="28" t="s">
        <v>51</v>
      </c>
      <c r="O361" s="35">
        <v>49</v>
      </c>
      <c r="P361" s="28">
        <v>53</v>
      </c>
      <c r="Q361" s="35">
        <v>2597</v>
      </c>
      <c r="R361" s="35">
        <v>246.72</v>
      </c>
    </row>
    <row r="362" spans="1:18" x14ac:dyDescent="0.3">
      <c r="A362" s="28"/>
      <c r="B362" s="52">
        <v>1420</v>
      </c>
      <c r="C362" s="30">
        <v>43445</v>
      </c>
      <c r="D362" s="29">
        <v>11</v>
      </c>
      <c r="E362" s="31" t="s">
        <v>104</v>
      </c>
      <c r="F362" s="31" t="s">
        <v>105</v>
      </c>
      <c r="G362" s="31" t="s">
        <v>105</v>
      </c>
      <c r="H362" s="31" t="s">
        <v>91</v>
      </c>
      <c r="I362" s="31" t="s">
        <v>92</v>
      </c>
      <c r="J362" s="29"/>
      <c r="K362" s="31" t="s">
        <v>67</v>
      </c>
      <c r="L362" s="31"/>
      <c r="M362" s="31" t="s">
        <v>86</v>
      </c>
      <c r="N362" s="31" t="s">
        <v>87</v>
      </c>
      <c r="O362" s="32">
        <v>560</v>
      </c>
      <c r="P362" s="31">
        <v>61</v>
      </c>
      <c r="Q362" s="32">
        <v>34160</v>
      </c>
      <c r="R362" s="32">
        <v>3484.32</v>
      </c>
    </row>
    <row r="363" spans="1:18" x14ac:dyDescent="0.3">
      <c r="A363" s="28"/>
      <c r="B363" s="40">
        <v>1421</v>
      </c>
      <c r="C363" s="34">
        <v>43435</v>
      </c>
      <c r="D363" s="33">
        <v>1</v>
      </c>
      <c r="E363" s="28" t="s">
        <v>106</v>
      </c>
      <c r="F363" s="28" t="s">
        <v>107</v>
      </c>
      <c r="G363" s="28" t="s">
        <v>108</v>
      </c>
      <c r="H363" s="28" t="s">
        <v>66</v>
      </c>
      <c r="I363" s="28" t="s">
        <v>6</v>
      </c>
      <c r="J363" s="33"/>
      <c r="K363" s="28" t="s">
        <v>67</v>
      </c>
      <c r="L363" s="28"/>
      <c r="M363" s="28" t="s">
        <v>109</v>
      </c>
      <c r="N363" s="28" t="s">
        <v>110</v>
      </c>
      <c r="O363" s="35">
        <v>257.60000000000002</v>
      </c>
      <c r="P363" s="28">
        <v>45</v>
      </c>
      <c r="Q363" s="35">
        <v>11592</v>
      </c>
      <c r="R363" s="35">
        <v>1136.02</v>
      </c>
    </row>
    <row r="364" spans="1:18" x14ac:dyDescent="0.3">
      <c r="A364" s="28"/>
      <c r="B364" s="52">
        <v>1422</v>
      </c>
      <c r="C364" s="30">
        <v>43462</v>
      </c>
      <c r="D364" s="29">
        <v>28</v>
      </c>
      <c r="E364" s="31" t="s">
        <v>88</v>
      </c>
      <c r="F364" s="31" t="s">
        <v>89</v>
      </c>
      <c r="G364" s="31" t="s">
        <v>90</v>
      </c>
      <c r="H364" s="31" t="s">
        <v>91</v>
      </c>
      <c r="I364" s="31" t="s">
        <v>92</v>
      </c>
      <c r="J364" s="30">
        <v>43464</v>
      </c>
      <c r="K364" s="31" t="s">
        <v>67</v>
      </c>
      <c r="L364" s="31" t="s">
        <v>57</v>
      </c>
      <c r="M364" s="31" t="s">
        <v>62</v>
      </c>
      <c r="N364" s="31" t="s">
        <v>49</v>
      </c>
      <c r="O364" s="32">
        <v>644</v>
      </c>
      <c r="P364" s="31">
        <v>43</v>
      </c>
      <c r="Q364" s="32">
        <v>27692</v>
      </c>
      <c r="R364" s="32">
        <v>2769.2</v>
      </c>
    </row>
    <row r="365" spans="1:18" x14ac:dyDescent="0.3">
      <c r="A365" s="28"/>
      <c r="B365" s="40">
        <v>1423</v>
      </c>
      <c r="C365" s="34">
        <v>43443</v>
      </c>
      <c r="D365" s="33">
        <v>9</v>
      </c>
      <c r="E365" s="28" t="s">
        <v>111</v>
      </c>
      <c r="F365" s="28" t="s">
        <v>112</v>
      </c>
      <c r="G365" s="28" t="s">
        <v>72</v>
      </c>
      <c r="H365" s="28" t="s">
        <v>113</v>
      </c>
      <c r="I365" s="28" t="s">
        <v>45</v>
      </c>
      <c r="J365" s="34">
        <v>43445</v>
      </c>
      <c r="K365" s="28" t="s">
        <v>56</v>
      </c>
      <c r="L365" s="28" t="s">
        <v>47</v>
      </c>
      <c r="M365" s="28" t="s">
        <v>80</v>
      </c>
      <c r="N365" s="28" t="s">
        <v>81</v>
      </c>
      <c r="O365" s="35">
        <v>135.1</v>
      </c>
      <c r="P365" s="28">
        <v>18</v>
      </c>
      <c r="Q365" s="35">
        <v>2431.8000000000002</v>
      </c>
      <c r="R365" s="35">
        <v>231.02</v>
      </c>
    </row>
    <row r="366" spans="1:18" x14ac:dyDescent="0.3">
      <c r="A366" s="28"/>
      <c r="B366" s="52">
        <v>1424</v>
      </c>
      <c r="C366" s="30">
        <v>43440</v>
      </c>
      <c r="D366" s="29">
        <v>6</v>
      </c>
      <c r="E366" s="31" t="s">
        <v>82</v>
      </c>
      <c r="F366" s="31" t="s">
        <v>83</v>
      </c>
      <c r="G366" s="31" t="s">
        <v>84</v>
      </c>
      <c r="H366" s="31" t="s">
        <v>85</v>
      </c>
      <c r="I366" s="31" t="s">
        <v>6</v>
      </c>
      <c r="J366" s="30">
        <v>43442</v>
      </c>
      <c r="K366" s="31" t="s">
        <v>46</v>
      </c>
      <c r="L366" s="31" t="s">
        <v>57</v>
      </c>
      <c r="M366" s="31" t="s">
        <v>74</v>
      </c>
      <c r="N366" s="31" t="s">
        <v>75</v>
      </c>
      <c r="O366" s="32">
        <v>178.5</v>
      </c>
      <c r="P366" s="31">
        <v>41</v>
      </c>
      <c r="Q366" s="32">
        <v>7318.5</v>
      </c>
      <c r="R366" s="32">
        <v>709.89</v>
      </c>
    </row>
    <row r="367" spans="1:18" x14ac:dyDescent="0.3">
      <c r="A367" s="28"/>
      <c r="B367" s="40">
        <v>1425</v>
      </c>
      <c r="C367" s="34">
        <v>43442</v>
      </c>
      <c r="D367" s="33">
        <v>8</v>
      </c>
      <c r="E367" s="28" t="s">
        <v>63</v>
      </c>
      <c r="F367" s="28" t="s">
        <v>64</v>
      </c>
      <c r="G367" s="28" t="s">
        <v>65</v>
      </c>
      <c r="H367" s="28" t="s">
        <v>66</v>
      </c>
      <c r="I367" s="28" t="s">
        <v>6</v>
      </c>
      <c r="J367" s="34">
        <v>43444</v>
      </c>
      <c r="K367" s="28" t="s">
        <v>46</v>
      </c>
      <c r="L367" s="28" t="s">
        <v>47</v>
      </c>
      <c r="M367" s="28" t="s">
        <v>74</v>
      </c>
      <c r="N367" s="28" t="s">
        <v>75</v>
      </c>
      <c r="O367" s="35">
        <v>178.5</v>
      </c>
      <c r="P367" s="28">
        <v>19</v>
      </c>
      <c r="Q367" s="35">
        <v>3391.5</v>
      </c>
      <c r="R367" s="35">
        <v>335.76</v>
      </c>
    </row>
    <row r="368" spans="1:18" x14ac:dyDescent="0.3">
      <c r="A368" s="28"/>
      <c r="B368" s="52">
        <v>1426</v>
      </c>
      <c r="C368" s="30">
        <v>43459</v>
      </c>
      <c r="D368" s="29">
        <v>25</v>
      </c>
      <c r="E368" s="31" t="s">
        <v>120</v>
      </c>
      <c r="F368" s="31" t="s">
        <v>94</v>
      </c>
      <c r="G368" s="31" t="s">
        <v>95</v>
      </c>
      <c r="H368" s="31" t="s">
        <v>96</v>
      </c>
      <c r="I368" s="31" t="s">
        <v>55</v>
      </c>
      <c r="J368" s="30">
        <v>43461</v>
      </c>
      <c r="K368" s="31" t="s">
        <v>56</v>
      </c>
      <c r="L368" s="31" t="s">
        <v>79</v>
      </c>
      <c r="M368" s="31" t="s">
        <v>102</v>
      </c>
      <c r="N368" s="31" t="s">
        <v>103</v>
      </c>
      <c r="O368" s="32">
        <v>308</v>
      </c>
      <c r="P368" s="31">
        <v>65</v>
      </c>
      <c r="Q368" s="32">
        <v>20020</v>
      </c>
      <c r="R368" s="32">
        <v>1941.94</v>
      </c>
    </row>
    <row r="369" spans="1:18" x14ac:dyDescent="0.3">
      <c r="A369" s="28"/>
      <c r="B369" s="40">
        <v>1427</v>
      </c>
      <c r="C369" s="34">
        <v>43460</v>
      </c>
      <c r="D369" s="33">
        <v>26</v>
      </c>
      <c r="E369" s="28" t="s">
        <v>121</v>
      </c>
      <c r="F369" s="28" t="s">
        <v>105</v>
      </c>
      <c r="G369" s="28" t="s">
        <v>105</v>
      </c>
      <c r="H369" s="28" t="s">
        <v>91</v>
      </c>
      <c r="I369" s="28" t="s">
        <v>92</v>
      </c>
      <c r="J369" s="34">
        <v>43462</v>
      </c>
      <c r="K369" s="28" t="s">
        <v>67</v>
      </c>
      <c r="L369" s="28" t="s">
        <v>57</v>
      </c>
      <c r="M369" s="28" t="s">
        <v>100</v>
      </c>
      <c r="N369" s="28" t="s">
        <v>101</v>
      </c>
      <c r="O369" s="35">
        <v>350</v>
      </c>
      <c r="P369" s="28">
        <v>13</v>
      </c>
      <c r="Q369" s="35">
        <v>4550</v>
      </c>
      <c r="R369" s="35">
        <v>450.45</v>
      </c>
    </row>
    <row r="370" spans="1:18" x14ac:dyDescent="0.3">
      <c r="A370" s="28"/>
      <c r="B370" s="52">
        <v>1428</v>
      </c>
      <c r="C370" s="30">
        <v>43463</v>
      </c>
      <c r="D370" s="29">
        <v>29</v>
      </c>
      <c r="E370" s="31" t="s">
        <v>70</v>
      </c>
      <c r="F370" s="31" t="s">
        <v>71</v>
      </c>
      <c r="G370" s="31" t="s">
        <v>72</v>
      </c>
      <c r="H370" s="31" t="s">
        <v>73</v>
      </c>
      <c r="I370" s="31" t="s">
        <v>45</v>
      </c>
      <c r="J370" s="30">
        <v>43465</v>
      </c>
      <c r="K370" s="31" t="s">
        <v>46</v>
      </c>
      <c r="L370" s="31" t="s">
        <v>47</v>
      </c>
      <c r="M370" s="31" t="s">
        <v>122</v>
      </c>
      <c r="N370" s="31" t="s">
        <v>123</v>
      </c>
      <c r="O370" s="32">
        <v>546</v>
      </c>
      <c r="P370" s="31">
        <v>54</v>
      </c>
      <c r="Q370" s="32">
        <v>29484</v>
      </c>
      <c r="R370" s="32">
        <v>3007.37</v>
      </c>
    </row>
    <row r="371" spans="1:18" x14ac:dyDescent="0.3">
      <c r="A371" s="28"/>
      <c r="B371" s="40">
        <v>1429</v>
      </c>
      <c r="C371" s="34">
        <v>43440</v>
      </c>
      <c r="D371" s="33">
        <v>6</v>
      </c>
      <c r="E371" s="28" t="s">
        <v>82</v>
      </c>
      <c r="F371" s="28" t="s">
        <v>83</v>
      </c>
      <c r="G371" s="28" t="s">
        <v>84</v>
      </c>
      <c r="H371" s="28" t="s">
        <v>85</v>
      </c>
      <c r="I371" s="28" t="s">
        <v>6</v>
      </c>
      <c r="J371" s="34">
        <v>43442</v>
      </c>
      <c r="K371" s="28" t="s">
        <v>67</v>
      </c>
      <c r="L371" s="28" t="s">
        <v>47</v>
      </c>
      <c r="M371" s="28" t="s">
        <v>58</v>
      </c>
      <c r="N371" s="28" t="s">
        <v>51</v>
      </c>
      <c r="O371" s="35">
        <v>420</v>
      </c>
      <c r="P371" s="28">
        <v>33</v>
      </c>
      <c r="Q371" s="35">
        <v>13860</v>
      </c>
      <c r="R371" s="35">
        <v>1330.56</v>
      </c>
    </row>
    <row r="372" spans="1:18" x14ac:dyDescent="0.3">
      <c r="A372" s="28"/>
      <c r="B372" s="52">
        <v>1430</v>
      </c>
      <c r="C372" s="30">
        <v>43440</v>
      </c>
      <c r="D372" s="29">
        <v>6</v>
      </c>
      <c r="E372" s="31" t="s">
        <v>82</v>
      </c>
      <c r="F372" s="31" t="s">
        <v>83</v>
      </c>
      <c r="G372" s="31" t="s">
        <v>84</v>
      </c>
      <c r="H372" s="31" t="s">
        <v>85</v>
      </c>
      <c r="I372" s="31" t="s">
        <v>6</v>
      </c>
      <c r="J372" s="30">
        <v>43442</v>
      </c>
      <c r="K372" s="31" t="s">
        <v>67</v>
      </c>
      <c r="L372" s="31" t="s">
        <v>47</v>
      </c>
      <c r="M372" s="31" t="s">
        <v>59</v>
      </c>
      <c r="N372" s="31" t="s">
        <v>51</v>
      </c>
      <c r="O372" s="32">
        <v>742</v>
      </c>
      <c r="P372" s="31">
        <v>34</v>
      </c>
      <c r="Q372" s="32">
        <v>25228</v>
      </c>
      <c r="R372" s="32">
        <v>2598.48</v>
      </c>
    </row>
    <row r="373" spans="1:18" x14ac:dyDescent="0.3">
      <c r="A373" s="28"/>
      <c r="B373" s="40">
        <v>1431</v>
      </c>
      <c r="C373" s="34">
        <v>43438</v>
      </c>
      <c r="D373" s="33">
        <v>4</v>
      </c>
      <c r="E373" s="28" t="s">
        <v>52</v>
      </c>
      <c r="F373" s="28" t="s">
        <v>53</v>
      </c>
      <c r="G373" s="28" t="s">
        <v>53</v>
      </c>
      <c r="H373" s="28" t="s">
        <v>54</v>
      </c>
      <c r="I373" s="28" t="s">
        <v>55</v>
      </c>
      <c r="J373" s="33"/>
      <c r="K373" s="28"/>
      <c r="L373" s="28"/>
      <c r="M373" s="28" t="s">
        <v>124</v>
      </c>
      <c r="N373" s="28" t="s">
        <v>115</v>
      </c>
      <c r="O373" s="35">
        <v>532</v>
      </c>
      <c r="P373" s="28">
        <v>59</v>
      </c>
      <c r="Q373" s="35">
        <v>31388</v>
      </c>
      <c r="R373" s="35">
        <v>3170.19</v>
      </c>
    </row>
    <row r="374" spans="1:18" x14ac:dyDescent="0.3">
      <c r="A374" s="28"/>
      <c r="B374" s="52">
        <v>1432</v>
      </c>
      <c r="C374" s="30">
        <v>43437</v>
      </c>
      <c r="D374" s="29">
        <v>3</v>
      </c>
      <c r="E374" s="31" t="s">
        <v>76</v>
      </c>
      <c r="F374" s="31" t="s">
        <v>77</v>
      </c>
      <c r="G374" s="31" t="s">
        <v>78</v>
      </c>
      <c r="H374" s="31" t="s">
        <v>44</v>
      </c>
      <c r="I374" s="31" t="s">
        <v>45</v>
      </c>
      <c r="J374" s="29"/>
      <c r="K374" s="31"/>
      <c r="L374" s="31"/>
      <c r="M374" s="31" t="s">
        <v>97</v>
      </c>
      <c r="N374" s="31" t="s">
        <v>49</v>
      </c>
      <c r="O374" s="32">
        <v>41.86</v>
      </c>
      <c r="P374" s="31">
        <v>24</v>
      </c>
      <c r="Q374" s="32">
        <v>1004.64</v>
      </c>
      <c r="R374" s="32">
        <v>99.46</v>
      </c>
    </row>
  </sheetData>
  <mergeCells count="4">
    <mergeCell ref="A1:B1"/>
    <mergeCell ref="A4:B4"/>
    <mergeCell ref="B2:D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9F1C-7CF7-4588-9653-340592FFA3B9}">
  <dimension ref="A3:Q50"/>
  <sheetViews>
    <sheetView topLeftCell="F16" zoomScale="78" zoomScaleNormal="78" workbookViewId="0">
      <selection activeCell="O37" sqref="O37"/>
    </sheetView>
  </sheetViews>
  <sheetFormatPr baseColWidth="10" defaultRowHeight="14.4" x14ac:dyDescent="0.3"/>
  <cols>
    <col min="1" max="1" width="18.21875" bestFit="1" customWidth="1"/>
    <col min="2" max="2" width="15.44140625" bestFit="1" customWidth="1"/>
    <col min="10" max="10" width="16.88671875" bestFit="1" customWidth="1"/>
    <col min="11" max="11" width="15.44140625" bestFit="1" customWidth="1"/>
    <col min="16" max="16" width="16.88671875" bestFit="1" customWidth="1"/>
    <col min="17" max="17" width="15.44140625" bestFit="1" customWidth="1"/>
  </cols>
  <sheetData>
    <row r="3" spans="1:2" x14ac:dyDescent="0.3">
      <c r="A3" s="13" t="s">
        <v>19</v>
      </c>
      <c r="B3" t="s">
        <v>143</v>
      </c>
    </row>
    <row r="4" spans="1:2" x14ac:dyDescent="0.3">
      <c r="A4" s="14" t="s">
        <v>131</v>
      </c>
      <c r="B4" s="67">
        <v>460709.76000000007</v>
      </c>
    </row>
    <row r="5" spans="1:2" x14ac:dyDescent="0.3">
      <c r="A5" s="14" t="s">
        <v>132</v>
      </c>
      <c r="B5" s="67">
        <v>279377</v>
      </c>
    </row>
    <row r="6" spans="1:2" x14ac:dyDescent="0.3">
      <c r="A6" s="14" t="s">
        <v>133</v>
      </c>
      <c r="B6" s="67">
        <v>431936.4</v>
      </c>
    </row>
    <row r="7" spans="1:2" x14ac:dyDescent="0.3">
      <c r="A7" s="14" t="s">
        <v>134</v>
      </c>
      <c r="B7" s="67">
        <v>290805.06</v>
      </c>
    </row>
    <row r="8" spans="1:2" x14ac:dyDescent="0.3">
      <c r="A8" s="14" t="s">
        <v>135</v>
      </c>
      <c r="B8" s="67">
        <v>480298.70000000007</v>
      </c>
    </row>
    <row r="9" spans="1:2" x14ac:dyDescent="0.3">
      <c r="A9" s="14" t="s">
        <v>136</v>
      </c>
      <c r="B9" s="67">
        <v>778422.54</v>
      </c>
    </row>
    <row r="10" spans="1:2" x14ac:dyDescent="0.3">
      <c r="A10" s="14" t="s">
        <v>137</v>
      </c>
      <c r="B10" s="67">
        <v>382459.56</v>
      </c>
    </row>
    <row r="11" spans="1:2" x14ac:dyDescent="0.3">
      <c r="A11" s="14" t="s">
        <v>138</v>
      </c>
      <c r="B11" s="67">
        <v>418900.44</v>
      </c>
    </row>
    <row r="12" spans="1:2" x14ac:dyDescent="0.3">
      <c r="A12" s="14" t="s">
        <v>139</v>
      </c>
      <c r="B12" s="67">
        <v>447299.57999999996</v>
      </c>
    </row>
    <row r="13" spans="1:2" x14ac:dyDescent="0.3">
      <c r="A13" s="14" t="s">
        <v>140</v>
      </c>
      <c r="B13" s="67">
        <v>742470.26</v>
      </c>
    </row>
    <row r="14" spans="1:2" x14ac:dyDescent="0.3">
      <c r="A14" s="14" t="s">
        <v>141</v>
      </c>
      <c r="B14" s="67">
        <v>444828.02</v>
      </c>
    </row>
    <row r="15" spans="1:2" x14ac:dyDescent="0.3">
      <c r="A15" s="14" t="s">
        <v>142</v>
      </c>
      <c r="B15" s="67">
        <v>932998.92</v>
      </c>
    </row>
    <row r="16" spans="1:2" x14ac:dyDescent="0.3">
      <c r="A16" s="14" t="s">
        <v>20</v>
      </c>
      <c r="B16" s="67">
        <v>6090506.2400000002</v>
      </c>
    </row>
    <row r="18" spans="1:2" x14ac:dyDescent="0.3">
      <c r="A18" s="13" t="s">
        <v>19</v>
      </c>
      <c r="B18" t="s">
        <v>143</v>
      </c>
    </row>
    <row r="19" spans="1:2" x14ac:dyDescent="0.3">
      <c r="A19" s="14" t="s">
        <v>91</v>
      </c>
      <c r="B19" s="67">
        <v>1313876.6200000001</v>
      </c>
    </row>
    <row r="20" spans="1:2" x14ac:dyDescent="0.3">
      <c r="A20" s="14" t="s">
        <v>54</v>
      </c>
      <c r="B20" s="67">
        <v>940527</v>
      </c>
    </row>
    <row r="21" spans="1:2" x14ac:dyDescent="0.3">
      <c r="A21" s="14" t="s">
        <v>73</v>
      </c>
      <c r="B21" s="67">
        <v>228907</v>
      </c>
    </row>
    <row r="22" spans="1:2" x14ac:dyDescent="0.3">
      <c r="A22" s="14" t="s">
        <v>96</v>
      </c>
      <c r="B22" s="67">
        <v>575330.14</v>
      </c>
    </row>
    <row r="23" spans="1:2" x14ac:dyDescent="0.3">
      <c r="A23" s="14" t="s">
        <v>85</v>
      </c>
      <c r="B23" s="67">
        <v>523852</v>
      </c>
    </row>
    <row r="24" spans="1:2" x14ac:dyDescent="0.3">
      <c r="A24" s="14" t="s">
        <v>44</v>
      </c>
      <c r="B24" s="67">
        <v>593192.32000000007</v>
      </c>
    </row>
    <row r="25" spans="1:2" x14ac:dyDescent="0.3">
      <c r="A25" s="14" t="s">
        <v>66</v>
      </c>
      <c r="B25" s="67">
        <v>1459392.7600000002</v>
      </c>
    </row>
    <row r="26" spans="1:2" x14ac:dyDescent="0.3">
      <c r="A26" s="14" t="s">
        <v>113</v>
      </c>
      <c r="B26" s="67">
        <v>455428.4</v>
      </c>
    </row>
    <row r="27" spans="1:2" x14ac:dyDescent="0.3">
      <c r="A27" s="14" t="s">
        <v>20</v>
      </c>
      <c r="B27" s="67">
        <v>6090506.2400000002</v>
      </c>
    </row>
    <row r="34" spans="1:17" x14ac:dyDescent="0.3">
      <c r="A34" s="13" t="s">
        <v>19</v>
      </c>
      <c r="B34" t="s">
        <v>143</v>
      </c>
    </row>
    <row r="35" spans="1:17" x14ac:dyDescent="0.3">
      <c r="A35" s="14" t="s">
        <v>127</v>
      </c>
      <c r="B35" s="67">
        <v>186513.60000000003</v>
      </c>
      <c r="J35" s="13" t="s">
        <v>19</v>
      </c>
      <c r="K35" t="s">
        <v>143</v>
      </c>
      <c r="M35" t="s">
        <v>144</v>
      </c>
      <c r="N35" t="s">
        <v>2</v>
      </c>
      <c r="P35" s="13" t="s">
        <v>19</v>
      </c>
      <c r="Q35" t="s">
        <v>143</v>
      </c>
    </row>
    <row r="36" spans="1:17" x14ac:dyDescent="0.3">
      <c r="A36" s="14" t="s">
        <v>49</v>
      </c>
      <c r="B36" s="67">
        <v>1548079.5399999998</v>
      </c>
      <c r="J36" s="14" t="s">
        <v>84</v>
      </c>
      <c r="K36" s="60">
        <v>523852</v>
      </c>
      <c r="M36" s="14" t="s">
        <v>84</v>
      </c>
      <c r="N36" s="60">
        <f>GETPIVOTDATA("Ingresos",$J$35,"Estado","Baja California")</f>
        <v>523852</v>
      </c>
      <c r="P36" s="14" t="s">
        <v>145</v>
      </c>
      <c r="Q36" s="67">
        <v>2792049.5399999996</v>
      </c>
    </row>
    <row r="37" spans="1:17" x14ac:dyDescent="0.3">
      <c r="A37" s="14" t="s">
        <v>110</v>
      </c>
      <c r="B37" s="67">
        <v>356518.39999999997</v>
      </c>
      <c r="J37" s="14" t="s">
        <v>99</v>
      </c>
      <c r="K37" s="60">
        <v>240856</v>
      </c>
      <c r="M37" s="14" t="s">
        <v>99</v>
      </c>
      <c r="N37" s="60">
        <f>GETPIVOTDATA("Ingresos",$J$35,"Estado","Chihuahua")</f>
        <v>240856</v>
      </c>
      <c r="P37" s="14" t="s">
        <v>146</v>
      </c>
      <c r="Q37" s="67">
        <v>1982414.7000000002</v>
      </c>
    </row>
    <row r="38" spans="1:17" x14ac:dyDescent="0.3">
      <c r="A38" s="14" t="s">
        <v>103</v>
      </c>
      <c r="B38" s="67">
        <v>283892</v>
      </c>
      <c r="J38" s="14" t="s">
        <v>105</v>
      </c>
      <c r="K38" s="60">
        <v>702034.61999999988</v>
      </c>
      <c r="M38" s="14" t="s">
        <v>105</v>
      </c>
      <c r="N38" s="60">
        <f>GETPIVOTDATA("Ingresos",$J$35,"Estado","Ciudad de México")</f>
        <v>702034.61999999988</v>
      </c>
      <c r="P38" s="14" t="s">
        <v>147</v>
      </c>
      <c r="Q38" s="67">
        <v>1024604</v>
      </c>
    </row>
    <row r="39" spans="1:17" x14ac:dyDescent="0.3">
      <c r="A39" s="14" t="s">
        <v>75</v>
      </c>
      <c r="B39" s="67">
        <v>249721.5</v>
      </c>
      <c r="J39" s="14" t="s">
        <v>108</v>
      </c>
      <c r="K39" s="60">
        <v>515759.85999999987</v>
      </c>
      <c r="M39" s="14" t="s">
        <v>108</v>
      </c>
      <c r="N39" s="60">
        <f>GETPIVOTDATA("Ingresos",$J$35,"Estado","Coahuila")</f>
        <v>515759.85999999987</v>
      </c>
      <c r="P39" s="14" t="s">
        <v>148</v>
      </c>
      <c r="Q39" s="67">
        <v>180306</v>
      </c>
    </row>
    <row r="40" spans="1:17" x14ac:dyDescent="0.3">
      <c r="A40" s="14" t="s">
        <v>51</v>
      </c>
      <c r="B40" s="67">
        <v>391993</v>
      </c>
      <c r="J40" s="14" t="s">
        <v>90</v>
      </c>
      <c r="K40" s="60">
        <v>611842.00000000012</v>
      </c>
      <c r="M40" s="14" t="s">
        <v>90</v>
      </c>
      <c r="N40" s="60">
        <f>GETPIVOTDATA("Ingresos",$J$35,"Estado","Estado de México")</f>
        <v>611842.00000000012</v>
      </c>
      <c r="P40" s="14" t="s">
        <v>149</v>
      </c>
      <c r="Q40" s="67">
        <v>111132</v>
      </c>
    </row>
    <row r="41" spans="1:17" x14ac:dyDescent="0.3">
      <c r="A41" s="14" t="s">
        <v>123</v>
      </c>
      <c r="B41" s="67">
        <v>97188</v>
      </c>
      <c r="J41" s="14" t="s">
        <v>95</v>
      </c>
      <c r="K41" s="60">
        <v>575330.14</v>
      </c>
      <c r="M41" s="14" t="s">
        <v>95</v>
      </c>
      <c r="N41" s="60">
        <f>GETPIVOTDATA("Ingresos",$J$35,"Estado","Guanajuato")</f>
        <v>575330.14</v>
      </c>
      <c r="P41" s="14" t="s">
        <v>20</v>
      </c>
      <c r="Q41" s="67">
        <v>6090506.2400000002</v>
      </c>
    </row>
    <row r="42" spans="1:17" x14ac:dyDescent="0.3">
      <c r="A42" s="14" t="s">
        <v>130</v>
      </c>
      <c r="B42" s="67">
        <v>40376</v>
      </c>
      <c r="J42" s="14" t="s">
        <v>78</v>
      </c>
      <c r="K42" s="60">
        <v>378075.32</v>
      </c>
      <c r="M42" s="14" t="s">
        <v>78</v>
      </c>
      <c r="N42" s="60">
        <f>GETPIVOTDATA("Ingresos",$J$35,"Estado","Guerrero")</f>
        <v>378075.32</v>
      </c>
    </row>
    <row r="43" spans="1:17" x14ac:dyDescent="0.3">
      <c r="A43" s="14" t="s">
        <v>101</v>
      </c>
      <c r="B43" s="67">
        <v>721574</v>
      </c>
      <c r="J43" s="14" t="s">
        <v>72</v>
      </c>
      <c r="K43" s="60">
        <v>684335.40000000014</v>
      </c>
      <c r="M43" s="14" t="s">
        <v>72</v>
      </c>
      <c r="N43" s="60">
        <f>GETPIVOTDATA("Ingresos",$J$35,"Estado","Jalisco")</f>
        <v>684335.40000000014</v>
      </c>
    </row>
    <row r="44" spans="1:17" x14ac:dyDescent="0.3">
      <c r="A44" s="14" t="s">
        <v>115</v>
      </c>
      <c r="B44" s="67">
        <v>282471</v>
      </c>
      <c r="J44" s="14" t="s">
        <v>65</v>
      </c>
      <c r="K44" s="60">
        <v>702776.9</v>
      </c>
      <c r="M44" s="14" t="s">
        <v>65</v>
      </c>
      <c r="N44" s="60">
        <f>GETPIVOTDATA("Ingresos",$J$35,"Estado","Nuevo León")</f>
        <v>702776.9</v>
      </c>
    </row>
    <row r="45" spans="1:17" x14ac:dyDescent="0.3">
      <c r="A45" s="14" t="s">
        <v>69</v>
      </c>
      <c r="B45" s="67">
        <v>266750.40000000002</v>
      </c>
      <c r="J45" s="14" t="s">
        <v>53</v>
      </c>
      <c r="K45" s="60">
        <v>940527</v>
      </c>
      <c r="M45" s="14" t="s">
        <v>53</v>
      </c>
      <c r="N45" s="60">
        <f>GETPIVOTDATA("Ingresos",$J$35,"Estado","Querétaro")</f>
        <v>940527</v>
      </c>
    </row>
    <row r="46" spans="1:17" x14ac:dyDescent="0.3">
      <c r="A46" s="14" t="s">
        <v>117</v>
      </c>
      <c r="B46" s="67">
        <v>463814.39999999991</v>
      </c>
      <c r="J46" s="14" t="s">
        <v>43</v>
      </c>
      <c r="K46" s="60">
        <v>215117</v>
      </c>
      <c r="M46" s="14" t="s">
        <v>43</v>
      </c>
      <c r="N46" s="60">
        <f>GETPIVOTDATA("Ingresos",$J$35,"Estado","Sinaloa")</f>
        <v>215117</v>
      </c>
    </row>
    <row r="47" spans="1:17" x14ac:dyDescent="0.3">
      <c r="A47" s="14" t="s">
        <v>87</v>
      </c>
      <c r="B47" s="67">
        <v>966000</v>
      </c>
      <c r="J47" s="14" t="s">
        <v>20</v>
      </c>
      <c r="K47" s="67">
        <v>6090506.2400000002</v>
      </c>
    </row>
    <row r="48" spans="1:17" x14ac:dyDescent="0.3">
      <c r="A48" s="14" t="s">
        <v>81</v>
      </c>
      <c r="B48" s="67">
        <v>235614.39999999997</v>
      </c>
    </row>
    <row r="49" spans="1:2" x14ac:dyDescent="0.3">
      <c r="A49" s="14" t="s">
        <v>40</v>
      </c>
      <c r="B49" s="67"/>
    </row>
    <row r="50" spans="1:2" x14ac:dyDescent="0.3">
      <c r="A50" s="14" t="s">
        <v>20</v>
      </c>
      <c r="B50" s="67">
        <v>6090506.2400000002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CAA2-29E6-403E-B815-AED1B3223B3C}">
  <dimension ref="A1"/>
  <sheetViews>
    <sheetView tabSelected="1" zoomScale="68" zoomScaleNormal="68" workbookViewId="0">
      <selection activeCell="X31" sqref="X31"/>
    </sheetView>
  </sheetViews>
  <sheetFormatPr baseColWidth="10" defaultRowHeight="14.4" x14ac:dyDescent="0.3"/>
  <cols>
    <col min="1" max="16384" width="11.5546875" style="59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dinamica</vt:lpstr>
      <vt:lpstr>Datos</vt:lpstr>
      <vt:lpstr>Graficas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2025-04-05T15:11:34Z</dcterms:created>
  <dcterms:modified xsi:type="dcterms:W3CDTF">2025-04-07T17:00:58Z</dcterms:modified>
</cp:coreProperties>
</file>