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C\SP_25\NLP\NLP_Class\"/>
    </mc:Choice>
  </mc:AlternateContent>
  <xr:revisionPtr revIDLastSave="0" documentId="13_ncr:1_{65B8F6C8-5BDE-4C57-A77E-422369B59237}" xr6:coauthVersionLast="47" xr6:coauthVersionMax="47" xr10:uidLastSave="{00000000-0000-0000-0000-000000000000}"/>
  <bookViews>
    <workbookView xWindow="-108" yWindow="-108" windowWidth="23256" windowHeight="12456" xr2:uid="{202D3353-370C-4426-9493-604B12897C2C}"/>
  </bookViews>
  <sheets>
    <sheet name="Base Mapping" sheetId="1" r:id="rId1"/>
  </sheets>
  <definedNames>
    <definedName name="solver_adj" localSheetId="0" hidden="1">'Base Mapping'!$P$3:$S$4,'Base Mapping'!$T$3:$W$3,'Base Mapping'!$T$5:$W$6,'Base Mapping'!$X$3:$AA$3,'Base Mapping'!$X$6:$AA$6,'Base Mapping'!$AB$3:$AE$6,'Base Mapping'!$AF$3,'Base Mapping'!$AF$6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'Base Mapping'!$AM$7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1" l="1"/>
  <c r="AN16" i="1" s="1" a="1"/>
  <c r="AN16" i="1" s="1"/>
  <c r="Q15" i="1"/>
  <c r="R15" i="1"/>
  <c r="S15" i="1"/>
  <c r="T15" i="1"/>
  <c r="U15" i="1"/>
  <c r="V15" i="1"/>
  <c r="W15" i="1"/>
  <c r="X15" i="1"/>
  <c r="Y15" i="1"/>
  <c r="Z15" i="1"/>
  <c r="AA15" i="1"/>
  <c r="AK12" i="1"/>
  <c r="AK11" i="1"/>
  <c r="AK10" i="1"/>
  <c r="AF5" i="1"/>
  <c r="AA4" i="1"/>
  <c r="Z4" i="1"/>
  <c r="Y4" i="1"/>
  <c r="X4" i="1"/>
  <c r="AG5" i="1"/>
  <c r="AH5" i="1"/>
  <c r="AI5" i="1"/>
  <c r="AF4" i="1"/>
  <c r="AG4" i="1"/>
  <c r="AH4" i="1"/>
  <c r="AI4" i="1"/>
  <c r="Y5" i="1"/>
  <c r="Z5" i="1"/>
  <c r="AA5" i="1"/>
  <c r="X5" i="1"/>
  <c r="W4" i="1"/>
  <c r="S5" i="1" s="1"/>
  <c r="V4" i="1"/>
  <c r="R5" i="1" s="1"/>
  <c r="U4" i="1"/>
  <c r="Q5" i="1" s="1"/>
  <c r="T4" i="1"/>
  <c r="P5" i="1" s="1"/>
  <c r="AM15" i="1" l="1" a="1"/>
  <c r="AM15" i="1" s="1"/>
  <c r="AM18" i="1" a="1"/>
  <c r="AM18" i="1" s="1"/>
  <c r="AM17" i="1" a="1"/>
  <c r="AM17" i="1" s="1"/>
  <c r="AM16" i="1" a="1"/>
  <c r="AM16" i="1" s="1"/>
  <c r="AL15" i="1"/>
  <c r="AN15" i="1" a="1"/>
  <c r="AN15" i="1" s="1"/>
  <c r="AL18" i="1"/>
  <c r="AN18" i="1" a="1"/>
  <c r="AN18" i="1" s="1"/>
  <c r="AL17" i="1"/>
  <c r="AN17" i="1" a="1"/>
  <c r="AN17" i="1" s="1"/>
  <c r="AL16" i="1"/>
  <c r="AK16" i="1" a="1"/>
  <c r="AK16" i="1" s="1"/>
  <c r="AK15" i="1" a="1"/>
  <c r="AK15" i="1" s="1"/>
  <c r="AJ15" i="1" a="1"/>
  <c r="AJ15" i="1" s="1"/>
  <c r="AJ17" i="1" a="1"/>
  <c r="AJ17" i="1" s="1"/>
  <c r="AK17" i="1" a="1"/>
  <c r="AK17" i="1" s="1"/>
  <c r="AJ16" i="1" a="1"/>
  <c r="AJ16" i="1" s="1"/>
  <c r="P6" i="1"/>
  <c r="S6" i="1"/>
  <c r="R6" i="1"/>
  <c r="Q6" i="1"/>
  <c r="AK3" i="1"/>
  <c r="AL3" i="1" s="1"/>
  <c r="AM3" i="1" s="1"/>
  <c r="AK5" i="1"/>
  <c r="AL5" i="1" s="1"/>
  <c r="AM5" i="1" s="1"/>
  <c r="AK4" i="1"/>
  <c r="AL4" i="1" s="1"/>
  <c r="AM4" i="1" s="1"/>
  <c r="AJ18" i="1" l="1" a="1"/>
  <c r="AJ18" i="1" s="1"/>
  <c r="AK18" i="1" a="1"/>
  <c r="AK18" i="1" s="1"/>
  <c r="AK6" i="1"/>
  <c r="AL6" i="1" s="1"/>
  <c r="AM6" i="1" s="1"/>
  <c r="AM7" i="1" s="1"/>
  <c r="AK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<sst xmlns="http://schemas.openxmlformats.org/spreadsheetml/2006/main" count="85" uniqueCount="51">
  <si>
    <t>The dog jumped over the moon.</t>
  </si>
  <si>
    <t>The cat jumps on the bed.</t>
  </si>
  <si>
    <t>Jumping is my favorite sport in the world.</t>
  </si>
  <si>
    <t xml:space="preserve"> -&gt;</t>
  </si>
  <si>
    <t>dog</t>
  </si>
  <si>
    <t>jump</t>
  </si>
  <si>
    <t>over</t>
  </si>
  <si>
    <t>moon</t>
  </si>
  <si>
    <t>cat</t>
  </si>
  <si>
    <t>on</t>
  </si>
  <si>
    <t>bed</t>
  </si>
  <si>
    <t>favorite</t>
  </si>
  <si>
    <t>sport</t>
  </si>
  <si>
    <t>world</t>
  </si>
  <si>
    <t>Jumping jacks are the easiest sport to perform</t>
  </si>
  <si>
    <t>jacks</t>
  </si>
  <si>
    <t>easiest</t>
  </si>
  <si>
    <t>perform</t>
  </si>
  <si>
    <t>blank</t>
  </si>
  <si>
    <t>Original Sentence</t>
  </si>
  <si>
    <t>Coding System (Nominal)</t>
  </si>
  <si>
    <t>Data Frame</t>
  </si>
  <si>
    <t>Without Stopwords, Capitalization, Stemmed, and Padded (Keeping Prepositions)</t>
  </si>
  <si>
    <t>Word 1</t>
  </si>
  <si>
    <t>Word 2</t>
  </si>
  <si>
    <t>Word 3</t>
  </si>
  <si>
    <t>Word 4</t>
  </si>
  <si>
    <t>Word 5</t>
  </si>
  <si>
    <t>Label</t>
  </si>
  <si>
    <t>Initialization</t>
  </si>
  <si>
    <t>Predicted</t>
  </si>
  <si>
    <t>Doc 2</t>
  </si>
  <si>
    <t>Doc 3</t>
  </si>
  <si>
    <t>Doc 4</t>
  </si>
  <si>
    <t>Doc 1</t>
  </si>
  <si>
    <t>Error</t>
  </si>
  <si>
    <t>Sq Error</t>
  </si>
  <si>
    <t>Green boxes are tuned</t>
  </si>
  <si>
    <t>Solver</t>
  </si>
  <si>
    <t>New Sentence</t>
  </si>
  <si>
    <t>Dog</t>
  </si>
  <si>
    <t>Jump</t>
  </si>
  <si>
    <t>Over</t>
  </si>
  <si>
    <t>Cat</t>
  </si>
  <si>
    <t>Blank</t>
  </si>
  <si>
    <t>Sentence</t>
  </si>
  <si>
    <t>Cosine Similarity</t>
  </si>
  <si>
    <t>Jacard</t>
  </si>
  <si>
    <t>Euclid</t>
  </si>
  <si>
    <t>Manhattan</t>
  </si>
  <si>
    <t>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</si>
</sst>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0" xfId="0" applyFill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0" xfId="0" applyFill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4" fillId="2" borderId="0" xfId="0" applyFont="1" applyFill="1"/>
    <xf numFmtId="164" fontId="0" fillId="2" borderId="0" xfId="0" applyNumberFormat="1" applyFill="1"/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8478-81C3-4C9F-B1B4-BE0A43C248A0}">
  <dimension ref="A1:AO23"/>
  <sheetViews>
    <sheetView tabSelected="1" workbookViewId="0">
      <selection activeCell="R18" sqref="R18"/>
    </sheetView>
  </sheetViews>
  <sheetFormatPr defaultColWidth="8.77734375" defaultRowHeight="14.4" x14ac:dyDescent="0.3"/>
  <cols>
    <col min="1" max="1" width="38.5546875" style="3" customWidth="1"/>
    <col min="2" max="2" width="8.77734375" style="3"/>
    <col min="3" max="3" width="7.88671875" style="3" customWidth="1"/>
    <col min="4" max="8" width="8.77734375" style="3"/>
    <col min="9" max="9" width="2" style="3" bestFit="1" customWidth="1"/>
    <col min="10" max="10" width="1.6640625" style="3" bestFit="1" customWidth="1"/>
    <col min="11" max="13" width="2.6640625" style="3" bestFit="1" customWidth="1"/>
    <col min="14" max="35" width="8.77734375" style="3"/>
    <col min="36" max="36" width="14.21875" style="3" bestFit="1" customWidth="1"/>
    <col min="37" max="37" width="13.21875" style="3" bestFit="1" customWidth="1"/>
    <col min="38" max="38" width="10.21875" style="3" bestFit="1" customWidth="1"/>
    <col min="39" max="39" width="11.21875" style="3" bestFit="1" customWidth="1"/>
    <col min="40" max="40" width="10.21875" style="3" bestFit="1" customWidth="1"/>
    <col min="41" max="16384" width="8.77734375" style="3"/>
  </cols>
  <sheetData>
    <row r="1" spans="1:41" x14ac:dyDescent="0.3">
      <c r="P1" s="5">
        <v>1</v>
      </c>
      <c r="Q1" s="5">
        <v>2</v>
      </c>
      <c r="R1" s="5">
        <v>3</v>
      </c>
      <c r="S1" s="5">
        <v>4</v>
      </c>
      <c r="T1" s="5">
        <v>1</v>
      </c>
      <c r="U1" s="5">
        <v>2</v>
      </c>
      <c r="V1" s="5">
        <v>3</v>
      </c>
      <c r="W1" s="5">
        <v>4</v>
      </c>
      <c r="X1" s="5">
        <v>1</v>
      </c>
      <c r="Y1" s="5">
        <v>2</v>
      </c>
      <c r="Z1" s="5">
        <v>3</v>
      </c>
      <c r="AA1" s="5">
        <v>4</v>
      </c>
      <c r="AB1" s="5">
        <v>1</v>
      </c>
      <c r="AC1" s="5">
        <v>2</v>
      </c>
      <c r="AD1" s="5">
        <v>3</v>
      </c>
      <c r="AE1" s="5">
        <v>4</v>
      </c>
      <c r="AF1" s="5">
        <v>1</v>
      </c>
      <c r="AG1" s="5">
        <v>2</v>
      </c>
      <c r="AH1" s="5">
        <v>3</v>
      </c>
      <c r="AI1" s="5">
        <v>4</v>
      </c>
    </row>
    <row r="2" spans="1:41" s="2" customFormat="1" ht="33" customHeight="1" x14ac:dyDescent="0.3">
      <c r="A2" s="1" t="s">
        <v>19</v>
      </c>
      <c r="C2" s="30" t="s">
        <v>22</v>
      </c>
      <c r="D2" s="30"/>
      <c r="E2" s="30"/>
      <c r="F2" s="30"/>
      <c r="G2" s="30"/>
      <c r="I2" s="30" t="s">
        <v>21</v>
      </c>
      <c r="J2" s="30"/>
      <c r="K2" s="30"/>
      <c r="L2" s="30"/>
      <c r="M2" s="30"/>
      <c r="P2" s="29" t="s">
        <v>23</v>
      </c>
      <c r="Q2" s="29"/>
      <c r="R2" s="29"/>
      <c r="S2" s="29"/>
      <c r="T2" s="29" t="s">
        <v>24</v>
      </c>
      <c r="U2" s="29"/>
      <c r="V2" s="29"/>
      <c r="W2" s="29"/>
      <c r="X2" s="29" t="s">
        <v>25</v>
      </c>
      <c r="Y2" s="29"/>
      <c r="Z2" s="29"/>
      <c r="AA2" s="29"/>
      <c r="AB2" s="29" t="s">
        <v>26</v>
      </c>
      <c r="AC2" s="29"/>
      <c r="AD2" s="29"/>
      <c r="AE2" s="29"/>
      <c r="AF2" s="29" t="s">
        <v>27</v>
      </c>
      <c r="AG2" s="29"/>
      <c r="AH2" s="29"/>
      <c r="AI2" s="29"/>
      <c r="AJ2" s="2" t="s">
        <v>28</v>
      </c>
      <c r="AK2" s="2" t="s">
        <v>30</v>
      </c>
      <c r="AL2" s="2" t="s">
        <v>35</v>
      </c>
      <c r="AM2" s="2" t="s">
        <v>36</v>
      </c>
    </row>
    <row r="3" spans="1:41" x14ac:dyDescent="0.3">
      <c r="A3" s="3" t="s">
        <v>0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18</v>
      </c>
      <c r="H3" s="3" t="s">
        <v>3</v>
      </c>
      <c r="I3" s="3">
        <v>3</v>
      </c>
      <c r="J3" s="3">
        <v>7</v>
      </c>
      <c r="K3" s="3">
        <v>10</v>
      </c>
      <c r="L3" s="3">
        <v>8</v>
      </c>
      <c r="M3" s="3">
        <v>0</v>
      </c>
      <c r="O3" s="2" t="s">
        <v>34</v>
      </c>
      <c r="P3" s="12">
        <v>1.8057428359168</v>
      </c>
      <c r="Q3" s="13">
        <v>0.3823055042282375</v>
      </c>
      <c r="R3" s="13">
        <v>0.54208514853892764</v>
      </c>
      <c r="S3" s="13">
        <v>3.129447402254629</v>
      </c>
      <c r="T3" s="12">
        <v>0</v>
      </c>
      <c r="U3" s="13">
        <v>0</v>
      </c>
      <c r="V3" s="13">
        <v>0</v>
      </c>
      <c r="W3" s="16">
        <v>0</v>
      </c>
      <c r="X3" s="12">
        <v>1.7636713096131469</v>
      </c>
      <c r="Y3" s="13">
        <v>8.314148197527329</v>
      </c>
      <c r="Z3" s="13">
        <v>1.7670726796174541E-2</v>
      </c>
      <c r="AA3" s="13">
        <v>0.81169833063801344</v>
      </c>
      <c r="AB3" s="12">
        <v>0.26914937983650816</v>
      </c>
      <c r="AC3" s="13">
        <v>0.64273829235471081</v>
      </c>
      <c r="AD3" s="13">
        <v>2.1101539432837577</v>
      </c>
      <c r="AE3" s="16">
        <v>0.21116127564733425</v>
      </c>
      <c r="AF3" s="12">
        <v>0</v>
      </c>
      <c r="AG3" s="13">
        <v>0</v>
      </c>
      <c r="AH3" s="13">
        <v>0</v>
      </c>
      <c r="AI3" s="16">
        <v>0</v>
      </c>
      <c r="AJ3" s="3">
        <v>1</v>
      </c>
      <c r="AK3" s="3">
        <f>AVERAGE(P3:AI3)</f>
        <v>0.99999861733177864</v>
      </c>
      <c r="AL3" s="3">
        <f>AJ3-AK3</f>
        <v>1.3826682213613495E-6</v>
      </c>
      <c r="AM3" s="3">
        <f>AL3^2</f>
        <v>1.9117714103625577E-12</v>
      </c>
    </row>
    <row r="4" spans="1:41" x14ac:dyDescent="0.3">
      <c r="A4" s="3" t="s">
        <v>1</v>
      </c>
      <c r="B4" s="3" t="s">
        <v>3</v>
      </c>
      <c r="C4" s="3" t="s">
        <v>8</v>
      </c>
      <c r="D4" s="3" t="s">
        <v>5</v>
      </c>
      <c r="E4" s="3" t="s">
        <v>9</v>
      </c>
      <c r="F4" s="3" t="s">
        <v>10</v>
      </c>
      <c r="G4" s="4" t="s">
        <v>18</v>
      </c>
      <c r="H4" s="3" t="s">
        <v>3</v>
      </c>
      <c r="I4" s="3">
        <v>2</v>
      </c>
      <c r="J4" s="3">
        <v>7</v>
      </c>
      <c r="K4" s="3">
        <v>9</v>
      </c>
      <c r="L4" s="3">
        <v>1</v>
      </c>
      <c r="M4" s="3">
        <v>0</v>
      </c>
      <c r="O4" s="2" t="s">
        <v>31</v>
      </c>
      <c r="P4" s="14">
        <v>1.0222485977773201E-2</v>
      </c>
      <c r="Q4" s="15">
        <v>2.0348591288108748</v>
      </c>
      <c r="R4" s="15">
        <v>0.96666872057945752</v>
      </c>
      <c r="S4" s="15">
        <v>1.7511186011617905</v>
      </c>
      <c r="T4" s="7">
        <f>T3</f>
        <v>0</v>
      </c>
      <c r="U4" s="8">
        <f t="shared" ref="U4:W4" si="0">U3</f>
        <v>0</v>
      </c>
      <c r="V4" s="8">
        <f t="shared" si="0"/>
        <v>0</v>
      </c>
      <c r="W4" s="9">
        <f t="shared" si="0"/>
        <v>0</v>
      </c>
      <c r="X4" s="8">
        <f t="shared" ref="X4:AA4" si="1">X3</f>
        <v>1.7636713096131469</v>
      </c>
      <c r="Y4" s="8">
        <f t="shared" si="1"/>
        <v>8.314148197527329</v>
      </c>
      <c r="Z4" s="8">
        <f t="shared" si="1"/>
        <v>1.7670726796174541E-2</v>
      </c>
      <c r="AA4" s="8">
        <f t="shared" si="1"/>
        <v>0.81169833063801344</v>
      </c>
      <c r="AB4" s="14">
        <v>0.49791634162371046</v>
      </c>
      <c r="AC4" s="15">
        <v>0.15276545783188769</v>
      </c>
      <c r="AD4" s="15">
        <v>3.5046339703427423</v>
      </c>
      <c r="AE4" s="17">
        <v>0.17469558800428284</v>
      </c>
      <c r="AF4" s="7">
        <f t="shared" ref="AF4:AI4" si="2">AF3</f>
        <v>0</v>
      </c>
      <c r="AG4" s="8">
        <f t="shared" si="2"/>
        <v>0</v>
      </c>
      <c r="AH4" s="8">
        <f t="shared" si="2"/>
        <v>0</v>
      </c>
      <c r="AI4" s="9">
        <f t="shared" si="2"/>
        <v>0</v>
      </c>
      <c r="AJ4" s="3">
        <v>1</v>
      </c>
      <c r="AK4" s="3">
        <f t="shared" ref="AK4:AK6" si="3">AVERAGE(P4:AI4)</f>
        <v>1.000003442945359</v>
      </c>
      <c r="AL4" s="3">
        <f t="shared" ref="AL4:AL6" si="4">AJ4-AK4</f>
        <v>-3.4429453590334447E-6</v>
      </c>
      <c r="AM4" s="3">
        <f t="shared" ref="AM4:AM6" si="5">AL4^2</f>
        <v>1.1853872745289934E-11</v>
      </c>
    </row>
    <row r="5" spans="1:41" x14ac:dyDescent="0.3">
      <c r="A5" s="3" t="s">
        <v>2</v>
      </c>
      <c r="B5" s="3" t="s">
        <v>3</v>
      </c>
      <c r="C5" s="3" t="s">
        <v>5</v>
      </c>
      <c r="D5" s="3" t="s">
        <v>11</v>
      </c>
      <c r="E5" s="3" t="s">
        <v>12</v>
      </c>
      <c r="F5" s="3" t="s">
        <v>13</v>
      </c>
      <c r="G5" s="4" t="s">
        <v>18</v>
      </c>
      <c r="H5" s="3" t="s">
        <v>3</v>
      </c>
      <c r="I5" s="3">
        <v>7</v>
      </c>
      <c r="J5" s="3">
        <v>5</v>
      </c>
      <c r="K5" s="3">
        <v>12</v>
      </c>
      <c r="L5" s="3">
        <v>14</v>
      </c>
      <c r="M5" s="3">
        <v>0</v>
      </c>
      <c r="O5" s="2" t="s">
        <v>32</v>
      </c>
      <c r="P5" s="7">
        <f>T4</f>
        <v>0</v>
      </c>
      <c r="Q5" s="8">
        <f t="shared" ref="Q5:S5" si="6">U4</f>
        <v>0</v>
      </c>
      <c r="R5" s="8">
        <f t="shared" si="6"/>
        <v>0</v>
      </c>
      <c r="S5" s="8">
        <f t="shared" si="6"/>
        <v>0</v>
      </c>
      <c r="T5" s="14">
        <v>0</v>
      </c>
      <c r="U5" s="15">
        <v>0</v>
      </c>
      <c r="V5" s="15">
        <v>0</v>
      </c>
      <c r="W5" s="17">
        <v>0</v>
      </c>
      <c r="X5" s="8">
        <f t="shared" ref="X5:AA5" si="7">AB6</f>
        <v>0</v>
      </c>
      <c r="Y5" s="8">
        <f t="shared" si="7"/>
        <v>0</v>
      </c>
      <c r="Z5" s="8">
        <f t="shared" si="7"/>
        <v>0</v>
      </c>
      <c r="AA5" s="8">
        <f t="shared" si="7"/>
        <v>0</v>
      </c>
      <c r="AB5" s="14">
        <v>1.2724538151257898E-3</v>
      </c>
      <c r="AC5" s="15">
        <v>0</v>
      </c>
      <c r="AD5" s="15">
        <v>0</v>
      </c>
      <c r="AE5" s="17">
        <v>0</v>
      </c>
      <c r="AF5" s="7">
        <f t="shared" ref="AF5:AI5" si="8">AF3</f>
        <v>0</v>
      </c>
      <c r="AG5" s="8">
        <f t="shared" si="8"/>
        <v>0</v>
      </c>
      <c r="AH5" s="8">
        <f t="shared" si="8"/>
        <v>0</v>
      </c>
      <c r="AI5" s="9">
        <f t="shared" si="8"/>
        <v>0</v>
      </c>
      <c r="AJ5" s="3">
        <v>0</v>
      </c>
      <c r="AK5" s="3">
        <f t="shared" si="3"/>
        <v>6.3622690756289483E-5</v>
      </c>
      <c r="AL5" s="3">
        <f t="shared" si="4"/>
        <v>-6.3622690756289483E-5</v>
      </c>
      <c r="AM5" s="3">
        <f t="shared" si="5"/>
        <v>4.0478467790704429E-9</v>
      </c>
    </row>
    <row r="6" spans="1:41" x14ac:dyDescent="0.3">
      <c r="A6" s="3" t="s">
        <v>14</v>
      </c>
      <c r="B6" s="3" t="s">
        <v>3</v>
      </c>
      <c r="C6" s="3" t="s">
        <v>5</v>
      </c>
      <c r="D6" s="3" t="s">
        <v>15</v>
      </c>
      <c r="E6" s="3" t="s">
        <v>16</v>
      </c>
      <c r="F6" s="3" t="s">
        <v>12</v>
      </c>
      <c r="G6" s="3" t="s">
        <v>17</v>
      </c>
      <c r="H6" s="3" t="s">
        <v>3</v>
      </c>
      <c r="I6" s="3">
        <v>7</v>
      </c>
      <c r="J6" s="3">
        <v>6</v>
      </c>
      <c r="K6" s="3">
        <v>4</v>
      </c>
      <c r="L6" s="3">
        <v>12</v>
      </c>
      <c r="M6" s="3">
        <v>11</v>
      </c>
      <c r="O6" s="2" t="s">
        <v>33</v>
      </c>
      <c r="P6" s="10">
        <f>T4</f>
        <v>0</v>
      </c>
      <c r="Q6" s="11">
        <f t="shared" ref="Q6:S6" si="9">U4</f>
        <v>0</v>
      </c>
      <c r="R6" s="11">
        <f t="shared" si="9"/>
        <v>0</v>
      </c>
      <c r="S6" s="11">
        <f t="shared" si="9"/>
        <v>0</v>
      </c>
      <c r="T6" s="18">
        <v>0</v>
      </c>
      <c r="U6" s="19">
        <v>0</v>
      </c>
      <c r="V6" s="19">
        <v>0</v>
      </c>
      <c r="W6" s="20">
        <v>0</v>
      </c>
      <c r="X6" s="19">
        <v>0</v>
      </c>
      <c r="Y6" s="19">
        <v>0</v>
      </c>
      <c r="Z6" s="19">
        <v>0</v>
      </c>
      <c r="AA6" s="19">
        <v>0</v>
      </c>
      <c r="AB6" s="18">
        <v>0</v>
      </c>
      <c r="AC6" s="19">
        <v>0</v>
      </c>
      <c r="AD6" s="19">
        <v>0</v>
      </c>
      <c r="AE6" s="20">
        <v>0</v>
      </c>
      <c r="AF6" s="18">
        <v>0</v>
      </c>
      <c r="AG6" s="19">
        <v>0.51941449197974798</v>
      </c>
      <c r="AH6" s="19">
        <v>0.27447870663891749</v>
      </c>
      <c r="AI6" s="20">
        <v>0.78768808834303516</v>
      </c>
      <c r="AJ6" s="3">
        <v>0</v>
      </c>
      <c r="AK6" s="3">
        <f t="shared" si="3"/>
        <v>7.9079064348085024E-2</v>
      </c>
      <c r="AL6" s="3">
        <f t="shared" si="4"/>
        <v>-7.9079064348085024E-2</v>
      </c>
      <c r="AM6" s="3">
        <f t="shared" si="5"/>
        <v>6.2534984181685715E-3</v>
      </c>
    </row>
    <row r="7" spans="1:41" x14ac:dyDescent="0.3">
      <c r="P7" s="29" t="s">
        <v>29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M7" s="21">
        <f>SUM(AM3:AM6)</f>
        <v>6.2535024797809946E-3</v>
      </c>
    </row>
    <row r="8" spans="1:41" x14ac:dyDescent="0.3">
      <c r="C8" s="2" t="s">
        <v>20</v>
      </c>
      <c r="AK8" s="3" t="s">
        <v>38</v>
      </c>
    </row>
    <row r="9" spans="1:41" x14ac:dyDescent="0.3">
      <c r="C9" s="3" t="s">
        <v>10</v>
      </c>
      <c r="D9" s="3">
        <v>1</v>
      </c>
      <c r="P9" s="3" t="s">
        <v>37</v>
      </c>
      <c r="AK9" s="3">
        <f>MIN($AM$7)</f>
        <v>6.2535024797809946E-3</v>
      </c>
    </row>
    <row r="10" spans="1:41" x14ac:dyDescent="0.3">
      <c r="C10" s="3" t="s">
        <v>18</v>
      </c>
      <c r="D10" s="3">
        <v>0</v>
      </c>
      <c r="AK10" s="3">
        <f>COUNT($P$3:$S$4,$T$3:$W$3,$T$5:$W$6,$X$3:$AA$3,$X$6:$AA$6,$AB$3:$AE$6,$AF$3,$AF$6)</f>
        <v>46</v>
      </c>
    </row>
    <row r="11" spans="1:41" x14ac:dyDescent="0.3">
      <c r="C11" s="3" t="s">
        <v>8</v>
      </c>
      <c r="D11" s="3">
        <v>2</v>
      </c>
      <c r="AK11" s="3">
        <f>{32767,32767,0.000001,0.01,FALSE,FALSE,TRUE,1,1,1,0.0001,TRUE}</f>
        <v>32767</v>
      </c>
    </row>
    <row r="12" spans="1:41" x14ac:dyDescent="0.3">
      <c r="C12" s="3" t="s">
        <v>4</v>
      </c>
      <c r="D12" s="3">
        <v>3</v>
      </c>
      <c r="O12" s="2" t="s">
        <v>39</v>
      </c>
      <c r="AK12" s="3">
        <f>{0,0,1,100,0,FALSE,TRUE,0.075,0,0,FALSE,30}</f>
        <v>0</v>
      </c>
    </row>
    <row r="13" spans="1:41" x14ac:dyDescent="0.3">
      <c r="C13" s="3" t="s">
        <v>16</v>
      </c>
      <c r="D13" s="3">
        <v>4</v>
      </c>
      <c r="O13" s="2"/>
      <c r="P13" s="2"/>
      <c r="Q13" s="2" t="s">
        <v>40</v>
      </c>
      <c r="R13" s="2"/>
      <c r="S13" s="25"/>
      <c r="T13" s="2"/>
      <c r="U13" s="2" t="s">
        <v>41</v>
      </c>
      <c r="V13" s="2"/>
      <c r="W13" s="2"/>
      <c r="X13" s="2"/>
      <c r="Y13" s="2" t="s">
        <v>42</v>
      </c>
      <c r="Z13" s="2"/>
      <c r="AA13" s="2"/>
      <c r="AB13" s="2"/>
      <c r="AC13" s="2" t="s">
        <v>43</v>
      </c>
      <c r="AD13" s="2"/>
      <c r="AE13" s="2"/>
      <c r="AF13" s="2"/>
      <c r="AG13" s="2" t="s">
        <v>44</v>
      </c>
      <c r="AH13" s="2"/>
    </row>
    <row r="14" spans="1:41" x14ac:dyDescent="0.3">
      <c r="C14" s="3" t="s">
        <v>11</v>
      </c>
      <c r="D14" s="3">
        <v>5</v>
      </c>
      <c r="O14" s="2"/>
      <c r="P14" s="29" t="s">
        <v>23</v>
      </c>
      <c r="Q14" s="29"/>
      <c r="R14" s="29"/>
      <c r="S14" s="29"/>
      <c r="T14" s="29" t="s">
        <v>24</v>
      </c>
      <c r="U14" s="29"/>
      <c r="V14" s="29"/>
      <c r="W14" s="29"/>
      <c r="X14" s="29" t="s">
        <v>25</v>
      </c>
      <c r="Y14" s="29"/>
      <c r="Z14" s="29"/>
      <c r="AA14" s="29"/>
      <c r="AB14" s="29" t="s">
        <v>26</v>
      </c>
      <c r="AC14" s="29"/>
      <c r="AD14" s="29"/>
      <c r="AE14" s="29"/>
      <c r="AF14" s="29" t="s">
        <v>27</v>
      </c>
      <c r="AG14" s="29"/>
      <c r="AH14" s="29"/>
      <c r="AI14" s="29"/>
      <c r="AJ14" s="2" t="s">
        <v>46</v>
      </c>
      <c r="AK14" s="2" t="s">
        <v>47</v>
      </c>
      <c r="AL14" s="2" t="s">
        <v>48</v>
      </c>
      <c r="AM14" s="2" t="s">
        <v>49</v>
      </c>
      <c r="AN14" s="2" t="s">
        <v>50</v>
      </c>
      <c r="AO14" s="6" t="s">
        <v>45</v>
      </c>
    </row>
    <row r="15" spans="1:41" x14ac:dyDescent="0.3">
      <c r="C15" s="3" t="s">
        <v>15</v>
      </c>
      <c r="D15" s="3">
        <v>6</v>
      </c>
      <c r="O15" s="2" t="s">
        <v>34</v>
      </c>
      <c r="P15" s="22">
        <f t="shared" ref="P15:AA15" si="10">P3</f>
        <v>1.8057428359168</v>
      </c>
      <c r="Q15" s="23">
        <f t="shared" si="10"/>
        <v>0.3823055042282375</v>
      </c>
      <c r="R15" s="23">
        <f t="shared" si="10"/>
        <v>0.54208514853892764</v>
      </c>
      <c r="S15" s="23">
        <f t="shared" si="10"/>
        <v>3.129447402254629</v>
      </c>
      <c r="T15" s="22">
        <f t="shared" si="10"/>
        <v>0</v>
      </c>
      <c r="U15" s="23">
        <f t="shared" si="10"/>
        <v>0</v>
      </c>
      <c r="V15" s="23">
        <f t="shared" si="10"/>
        <v>0</v>
      </c>
      <c r="W15" s="24">
        <f t="shared" si="10"/>
        <v>0</v>
      </c>
      <c r="X15" s="22">
        <f t="shared" si="10"/>
        <v>1.7636713096131469</v>
      </c>
      <c r="Y15" s="23">
        <f t="shared" si="10"/>
        <v>8.314148197527329</v>
      </c>
      <c r="Z15" s="23">
        <f t="shared" si="10"/>
        <v>1.7670726796174541E-2</v>
      </c>
      <c r="AA15" s="23">
        <f t="shared" si="10"/>
        <v>0.81169833063801344</v>
      </c>
      <c r="AB15" s="22">
        <v>1.0222485977773203E-2</v>
      </c>
      <c r="AC15" s="23">
        <v>2.0348591288108748</v>
      </c>
      <c r="AD15" s="23">
        <v>0.96666872057945752</v>
      </c>
      <c r="AE15" s="24">
        <v>1.7511186011617905</v>
      </c>
      <c r="AF15" s="22">
        <v>0</v>
      </c>
      <c r="AG15" s="23">
        <v>0</v>
      </c>
      <c r="AH15" s="23">
        <v>0</v>
      </c>
      <c r="AI15" s="24">
        <v>0</v>
      </c>
      <c r="AJ15" s="26" cm="1">
        <f t="array" ref="AJ15">MMULT($P$15:$AI$15, TRANSPOSE(P3:AI3)) / (SQRT(MMULT($P$15:$AI$15, TRANSPOSE($P$15:$AI$15))) * SQRT(MMULT(P3:AI3, TRANSPOSE(P3:AI3))))</f>
        <v>0.96956440017174972</v>
      </c>
      <c r="AK15" s="26" cm="1">
        <f t="array" ref="AK15">SUMPRODUCT(($P$15:$AI$15)*(P3:AI3)) / (SUMPRODUCT(($P$15:$AI$15)+(P3:AI3)&gt;0) + 0.01)</f>
        <v>9010.9146720724821</v>
      </c>
      <c r="AL15" s="27">
        <f>SQRT(SUMXMY2($P$15:$AI$15, P3:AI3))</f>
        <v>2.3841288930356686</v>
      </c>
      <c r="AM15" s="26" cm="1">
        <f t="array" ref="AM15">SUM(ABS($P$15:$AI$15 - P3:AI3))</f>
        <v>4.3344902785336554</v>
      </c>
      <c r="AN15" s="26" cm="1">
        <f t="array" ref="AN15">(2 * SUMPRODUCT(($P$15:$AI$15)*(P3:AI3))) / (SUM($P$15:$AI$15) + SUM(P3:AI3) + 0.01)</f>
        <v>4.3384685180413403</v>
      </c>
      <c r="AO15" s="28">
        <v>1</v>
      </c>
    </row>
    <row r="16" spans="1:41" x14ac:dyDescent="0.3">
      <c r="C16" s="3" t="s">
        <v>5</v>
      </c>
      <c r="D16" s="3">
        <v>7</v>
      </c>
      <c r="AJ16" s="26" cm="1">
        <f t="array" ref="AJ16">MMULT($P$15:$AI$15, TRANSPOSE(P4:AI4)) / (SQRT(MMULT($P$15:$AI$15, TRANSPOSE($P$15:$AI$15))) * SQRT(MMULT(P4:AI4, TRANSPOSE(P4:AI4))))</f>
        <v>0.88977251644562616</v>
      </c>
      <c r="AK16" s="26" cm="1">
        <f t="array" ref="AK16">SUMPRODUCT(($P$15:$AI$15)*(P4:AI4)) / (SUMPRODUCT(($P$15:$AI$15)+(P4:AI4)&gt;0) + 0.01)</f>
        <v>8370.4889373029655</v>
      </c>
      <c r="AL16" s="27">
        <f t="shared" ref="AL16:AL18" si="11">SQRT(SUMXMY2($P$15:$AI$15, P4:AI4))</f>
        <v>4.5542713260550975</v>
      </c>
      <c r="AM16" s="26" cm="1">
        <f t="array" ref="AM16">SUM(ABS($P$15:$AI$15 - P4:AI4))</f>
        <v>11.735162137200749</v>
      </c>
      <c r="AN16" s="26" cm="1">
        <f t="array" ref="AN16">(2 * SUMPRODUCT(($P$15:$AI$15)*(P4:AI4))) / (SUM($P$15:$AI$15) + SUM(P4:AI4) + 0.01)</f>
        <v>4.030114553641428</v>
      </c>
      <c r="AO16" s="28">
        <v>2</v>
      </c>
    </row>
    <row r="17" spans="3:41" x14ac:dyDescent="0.3">
      <c r="C17" s="3" t="s">
        <v>7</v>
      </c>
      <c r="D17" s="3">
        <v>8</v>
      </c>
      <c r="AJ17" s="26" cm="1">
        <f t="array" ref="AJ17">MMULT($P$15:$AI$15, TRANSPOSE(P5:AI5)) / (SQRT(MMULT($P$15:$AI$15, TRANSPOSE($P$15:$AI$15))) * SQRT(MMULT(P5:AI5, TRANSPOSE(P5:AI5))))</f>
        <v>1.0514059731641459E-3</v>
      </c>
      <c r="AK17" s="26" cm="1">
        <f t="array" ref="AK17">SUMPRODUCT(($P$15:$AI$15)*(P5:AI5)) / (SUMPRODUCT(($P$15:$AI$15)+(P5:AI5)&gt;0) + 0.01)</f>
        <v>1.3007641282487402E-3</v>
      </c>
      <c r="AL17" s="27">
        <f t="shared" si="11"/>
        <v>9.7226807908611566</v>
      </c>
      <c r="AM17" s="26" cm="1">
        <f t="array" ref="AM17">SUM(ABS($P$15:$AI$15 - P5:AI5))</f>
        <v>21.528365938228028</v>
      </c>
      <c r="AN17" s="26" cm="1">
        <f t="array" ref="AN17">(2 * SUMPRODUCT(($P$15:$AI$15)*(P5:AI5))) / (SUM($P$15:$AI$15) + SUM(P5:AI5) + 0.01)</f>
        <v>1.2077150660496244E-6</v>
      </c>
      <c r="AO17" s="28">
        <v>3</v>
      </c>
    </row>
    <row r="18" spans="3:41" x14ac:dyDescent="0.3">
      <c r="C18" s="3" t="s">
        <v>9</v>
      </c>
      <c r="D18" s="3">
        <v>9</v>
      </c>
      <c r="AJ18" s="26" cm="1">
        <f t="array" ref="AJ18">MMULT($P$15:$AI$15, TRANSPOSE(P6:AI6)) / (SQRT(MMULT($P$15:$AI$15, TRANSPOSE($P$15:$AI$15))) * SQRT(MMULT(P6:AI6, TRANSPOSE(P6:AI6))))</f>
        <v>0</v>
      </c>
      <c r="AK18" s="26" cm="1">
        <f t="array" ref="AK18">SUMPRODUCT(($P$15:$AI$15)*(P6:AI6)) / (SUMPRODUCT(($P$15:$AI$15)+(P6:AI6)&gt;0) + 0.01)</f>
        <v>0</v>
      </c>
      <c r="AL18" s="27">
        <f t="shared" si="11"/>
        <v>9.7722120656747222</v>
      </c>
      <c r="AM18" s="26" cm="1">
        <f t="array" ref="AM18">SUM(ABS($P$15:$AI$15 - P6:AI6))</f>
        <v>23.111219679004854</v>
      </c>
      <c r="AN18" s="26" cm="1">
        <f t="array" ref="AN18">(2 * SUMPRODUCT(($P$15:$AI$15)*(P6:AI6))) / (SUM($P$15:$AI$15) + SUM(P6:AI6) + 0.01)</f>
        <v>0</v>
      </c>
      <c r="AO18" s="28">
        <v>4</v>
      </c>
    </row>
    <row r="19" spans="3:41" x14ac:dyDescent="0.3">
      <c r="C19" s="3" t="s">
        <v>6</v>
      </c>
      <c r="D19" s="3">
        <v>10</v>
      </c>
    </row>
    <row r="20" spans="3:41" x14ac:dyDescent="0.3">
      <c r="C20" s="3" t="s">
        <v>17</v>
      </c>
      <c r="D20" s="3">
        <v>11</v>
      </c>
    </row>
    <row r="21" spans="3:41" x14ac:dyDescent="0.3">
      <c r="C21" s="3" t="s">
        <v>12</v>
      </c>
      <c r="D21" s="3">
        <v>12</v>
      </c>
    </row>
    <row r="22" spans="3:41" x14ac:dyDescent="0.3">
      <c r="C22" s="3" t="s">
        <v>12</v>
      </c>
      <c r="D22" s="3">
        <v>13</v>
      </c>
    </row>
    <row r="23" spans="3:41" x14ac:dyDescent="0.3">
      <c r="C23" s="3" t="s">
        <v>13</v>
      </c>
      <c r="D23" s="3">
        <v>14</v>
      </c>
    </row>
  </sheetData>
  <sortState xmlns:xlrd2="http://schemas.microsoft.com/office/spreadsheetml/2017/richdata2" ref="C9:D23">
    <sortCondition ref="C9:C23"/>
  </sortState>
  <mergeCells count="13">
    <mergeCell ref="AB2:AE2"/>
    <mergeCell ref="AF2:AI2"/>
    <mergeCell ref="P7:AI7"/>
    <mergeCell ref="C2:G2"/>
    <mergeCell ref="I2:M2"/>
    <mergeCell ref="P2:S2"/>
    <mergeCell ref="T2:W2"/>
    <mergeCell ref="X2:AA2"/>
    <mergeCell ref="P14:S14"/>
    <mergeCell ref="T14:W14"/>
    <mergeCell ref="X14:AA14"/>
    <mergeCell ref="AB14:AE14"/>
    <mergeCell ref="AF14:AI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Fulton</dc:creator>
  <cp:lastModifiedBy>Cesar Aguirre Aragon</cp:lastModifiedBy>
  <dcterms:created xsi:type="dcterms:W3CDTF">2025-01-16T12:31:38Z</dcterms:created>
  <dcterms:modified xsi:type="dcterms:W3CDTF">2025-04-07T22:48:43Z</dcterms:modified>
</cp:coreProperties>
</file>