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unilibrebog-my.sharepoint.com/personal/angely-becerrah_unilibre_edu_co/Documents/Semestre VII/GitHub/SeLoTengoApp/Documentacion/Planificacion/"/>
    </mc:Choice>
  </mc:AlternateContent>
  <xr:revisionPtr revIDLastSave="449" documentId="13_ncr:1_{A04A394C-470A-4FE7-98F8-2E5BA7C365EE}" xr6:coauthVersionLast="47" xr6:coauthVersionMax="47" xr10:uidLastSave="{4C05C1AE-78DB-4B00-A902-BF5EA62B2848}"/>
  <bookViews>
    <workbookView xWindow="-120" yWindow="-120" windowWidth="29040" windowHeight="15720" tabRatio="1000" xr2:uid="{00000000-000D-0000-FFFF-FFFF00000000}"/>
  </bookViews>
  <sheets>
    <sheet name="LA" sheetId="2" r:id="rId1"/>
    <sheet name="ET" sheetId="3" state="hidden" r:id="rId2"/>
    <sheet name="cronograma" sheetId="4" r:id="rId3"/>
    <sheet name="Valor Planificado" sheetId="6" r:id="rId4"/>
    <sheet name="costo real" sheetId="7" r:id="rId5"/>
    <sheet name="planificado vs real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4" l="1"/>
  <c r="D49" i="4"/>
  <c r="E49" i="4"/>
  <c r="F49" i="4"/>
  <c r="G49" i="4"/>
  <c r="H49" i="4"/>
  <c r="I49" i="4"/>
  <c r="J49" i="4"/>
  <c r="I3" i="8"/>
  <c r="I4" i="8"/>
  <c r="C4" i="8"/>
  <c r="D4" i="8"/>
  <c r="E4" i="8"/>
  <c r="F4" i="8"/>
  <c r="G4" i="8"/>
  <c r="H4" i="8"/>
  <c r="B4" i="8"/>
  <c r="C3" i="8"/>
  <c r="D3" i="8"/>
  <c r="E3" i="8"/>
  <c r="F3" i="8"/>
  <c r="G3" i="8"/>
  <c r="H3" i="8"/>
  <c r="B3" i="8"/>
  <c r="I26" i="6"/>
  <c r="H26" i="6"/>
  <c r="G26" i="6"/>
  <c r="F26" i="6"/>
  <c r="E26" i="6"/>
  <c r="D26" i="6"/>
  <c r="C26" i="6"/>
  <c r="K26" i="6" s="1"/>
  <c r="I10" i="6"/>
  <c r="H10" i="6"/>
  <c r="G10" i="6"/>
  <c r="F10" i="6"/>
  <c r="E10" i="6"/>
  <c r="D10" i="6"/>
  <c r="C10" i="6"/>
  <c r="J46" i="4"/>
  <c r="I46" i="4"/>
  <c r="H46" i="4"/>
  <c r="G46" i="4"/>
  <c r="F46" i="4"/>
  <c r="E46" i="4"/>
  <c r="D46" i="4"/>
  <c r="C46" i="4"/>
  <c r="B46" i="4"/>
  <c r="J42" i="4"/>
  <c r="I42" i="4"/>
  <c r="H42" i="4"/>
  <c r="G42" i="4"/>
  <c r="F42" i="4"/>
  <c r="E42" i="4"/>
  <c r="D42" i="4"/>
  <c r="C42" i="4"/>
  <c r="B42" i="4"/>
  <c r="J26" i="4"/>
  <c r="I26" i="4"/>
  <c r="H26" i="4"/>
  <c r="G26" i="4"/>
  <c r="F26" i="4"/>
  <c r="E26" i="4"/>
  <c r="D26" i="4"/>
  <c r="C26" i="4"/>
  <c r="B26" i="4"/>
  <c r="J10" i="4"/>
  <c r="I10" i="4"/>
  <c r="H10" i="4"/>
  <c r="G10" i="4"/>
  <c r="F10" i="4"/>
  <c r="E10" i="4"/>
  <c r="D10" i="4"/>
  <c r="C10" i="4"/>
  <c r="B10" i="4"/>
  <c r="J5" i="4"/>
  <c r="I5" i="4"/>
  <c r="H5" i="4"/>
  <c r="G5" i="4"/>
  <c r="F5" i="4"/>
  <c r="E5" i="4"/>
  <c r="D5" i="4"/>
  <c r="C5" i="4"/>
  <c r="J46" i="6"/>
  <c r="I46" i="6"/>
  <c r="H46" i="6"/>
  <c r="G46" i="6"/>
  <c r="F46" i="6"/>
  <c r="E46" i="6"/>
  <c r="D46" i="6"/>
  <c r="C46" i="6"/>
  <c r="B46" i="6"/>
  <c r="J42" i="6"/>
  <c r="I42" i="6"/>
  <c r="H42" i="6"/>
  <c r="G42" i="6"/>
  <c r="F42" i="6"/>
  <c r="E42" i="6"/>
  <c r="D42" i="6"/>
  <c r="C42" i="6"/>
  <c r="B42" i="6"/>
  <c r="J26" i="6"/>
  <c r="B26" i="6"/>
  <c r="J10" i="6"/>
  <c r="B10" i="6"/>
  <c r="B4" i="6" s="1"/>
  <c r="J5" i="6"/>
  <c r="I5" i="6"/>
  <c r="H5" i="6"/>
  <c r="G5" i="6"/>
  <c r="F5" i="6"/>
  <c r="E5" i="6"/>
  <c r="D5" i="6"/>
  <c r="C5" i="6"/>
  <c r="I26" i="7"/>
  <c r="H26" i="7"/>
  <c r="G26" i="7"/>
  <c r="F26" i="7"/>
  <c r="E26" i="7"/>
  <c r="D26" i="7"/>
  <c r="C26" i="7"/>
  <c r="B26" i="7"/>
  <c r="J26" i="7"/>
  <c r="J46" i="7"/>
  <c r="I46" i="7"/>
  <c r="H46" i="7"/>
  <c r="G46" i="7"/>
  <c r="F46" i="7"/>
  <c r="E46" i="7"/>
  <c r="D46" i="7"/>
  <c r="C46" i="7"/>
  <c r="B46" i="7"/>
  <c r="J42" i="7"/>
  <c r="I42" i="7"/>
  <c r="H42" i="7"/>
  <c r="G42" i="7"/>
  <c r="F42" i="7"/>
  <c r="E42" i="7"/>
  <c r="D42" i="7"/>
  <c r="C42" i="7"/>
  <c r="B42" i="7"/>
  <c r="J10" i="7"/>
  <c r="I10" i="7"/>
  <c r="H10" i="7"/>
  <c r="G10" i="7"/>
  <c r="F10" i="7"/>
  <c r="E10" i="7"/>
  <c r="D10" i="7"/>
  <c r="C10" i="7"/>
  <c r="B10" i="7"/>
  <c r="J5" i="7"/>
  <c r="I5" i="7"/>
  <c r="H5" i="7"/>
  <c r="G5" i="7"/>
  <c r="F5" i="7"/>
  <c r="E5" i="7"/>
  <c r="D5" i="7"/>
  <c r="C5" i="7"/>
  <c r="B49" i="4" l="1"/>
  <c r="K49" i="4"/>
  <c r="C50" i="4"/>
  <c r="D50" i="4" s="1"/>
  <c r="B4" i="4"/>
  <c r="K5" i="4"/>
  <c r="J4" i="8"/>
  <c r="K46" i="7"/>
  <c r="K46" i="6"/>
  <c r="K5" i="6"/>
  <c r="K10" i="6"/>
  <c r="J3" i="8"/>
  <c r="J6" i="8" s="1"/>
  <c r="K42" i="6"/>
  <c r="K4" i="6" s="1"/>
  <c r="K46" i="4"/>
  <c r="K42" i="4"/>
  <c r="K26" i="4"/>
  <c r="K10" i="4"/>
  <c r="J49" i="7"/>
  <c r="B49" i="7"/>
  <c r="H49" i="6"/>
  <c r="I49" i="7"/>
  <c r="H49" i="7"/>
  <c r="K26" i="7"/>
  <c r="K10" i="7"/>
  <c r="B4" i="7"/>
  <c r="C49" i="7"/>
  <c r="K42" i="7"/>
  <c r="G49" i="7"/>
  <c r="F49" i="7"/>
  <c r="E49" i="7"/>
  <c r="D49" i="7"/>
  <c r="K5" i="7"/>
  <c r="G49" i="6"/>
  <c r="I49" i="6"/>
  <c r="J49" i="6"/>
  <c r="B49" i="6"/>
  <c r="C49" i="6"/>
  <c r="C50" i="6" s="1"/>
  <c r="D49" i="6"/>
  <c r="F49" i="6"/>
  <c r="E49" i="6"/>
  <c r="D51" i="4" l="1"/>
  <c r="C51" i="4"/>
  <c r="E50" i="4"/>
  <c r="E51" i="4" s="1"/>
  <c r="K4" i="4"/>
  <c r="C50" i="7"/>
  <c r="D50" i="7" s="1"/>
  <c r="K49" i="7"/>
  <c r="K4" i="7"/>
  <c r="D50" i="6"/>
  <c r="E50" i="6" s="1"/>
  <c r="F50" i="6" s="1"/>
  <c r="G50" i="6" s="1"/>
  <c r="H50" i="6" s="1"/>
  <c r="I50" i="6" s="1"/>
  <c r="J50" i="6" s="1"/>
  <c r="K49" i="6"/>
  <c r="C51" i="6" s="1"/>
  <c r="F50" i="4" l="1"/>
  <c r="F51" i="4" s="1"/>
  <c r="C51" i="7"/>
  <c r="E50" i="7"/>
  <c r="D51" i="7"/>
  <c r="D51" i="6"/>
  <c r="E51" i="6"/>
  <c r="F51" i="6"/>
  <c r="G50" i="4" l="1"/>
  <c r="G51" i="4" s="1"/>
  <c r="F50" i="7"/>
  <c r="E51" i="7"/>
  <c r="G51" i="6"/>
  <c r="H50" i="4" l="1"/>
  <c r="H51" i="4" s="1"/>
  <c r="G50" i="7"/>
  <c r="F51" i="7"/>
  <c r="H51" i="6"/>
  <c r="I50" i="4" l="1"/>
  <c r="I51" i="4" s="1"/>
  <c r="H50" i="7"/>
  <c r="I50" i="7" s="1"/>
  <c r="G51" i="7"/>
  <c r="I51" i="6"/>
  <c r="J50" i="4" l="1"/>
  <c r="J51" i="4" s="1"/>
  <c r="H51" i="7"/>
  <c r="J51" i="6"/>
  <c r="J50" i="7" l="1"/>
  <c r="J51" i="7" s="1"/>
  <c r="I51" i="7"/>
</calcChain>
</file>

<file path=xl/sharedStrings.xml><?xml version="1.0" encoding="utf-8"?>
<sst xmlns="http://schemas.openxmlformats.org/spreadsheetml/2006/main" count="456" uniqueCount="217">
  <si>
    <t>CONTROL DE VERSIONES</t>
  </si>
  <si>
    <t xml:space="preserve">Versión </t>
  </si>
  <si>
    <t>Hecha por:</t>
  </si>
  <si>
    <t>Revisada por</t>
  </si>
  <si>
    <t>Aprobada por</t>
  </si>
  <si>
    <t>Fecha</t>
  </si>
  <si>
    <t>Motivo:</t>
  </si>
  <si>
    <t>0.1</t>
  </si>
  <si>
    <t>LB</t>
  </si>
  <si>
    <t>DT</t>
  </si>
  <si>
    <t>Version Original</t>
  </si>
  <si>
    <t>LISTA DE ACTIVIDADES</t>
  </si>
  <si>
    <t>NOMBRE DEL PROYECTO</t>
  </si>
  <si>
    <t>SIGLAS DEL PROYECTO</t>
  </si>
  <si>
    <t>ACTIVIDAD</t>
  </si>
  <si>
    <t>ID</t>
  </si>
  <si>
    <t>EDT</t>
  </si>
  <si>
    <t>RECURSOS</t>
  </si>
  <si>
    <t>DESCRIPCIÓN</t>
  </si>
  <si>
    <t>PREDECESORAS</t>
  </si>
  <si>
    <t>SUCESORAS</t>
  </si>
  <si>
    <t>ADELANTO</t>
  </si>
  <si>
    <t>RETRASO</t>
  </si>
  <si>
    <t>RELACIÓN DE PRECEDENCIA</t>
  </si>
  <si>
    <t>Identificación de la necesidad y problema</t>
  </si>
  <si>
    <t>Business Partner</t>
  </si>
  <si>
    <t>Análisis inicial para reconocer la problemática de la comunidad estudiantil y justificar la necesidad del proyecto.</t>
  </si>
  <si>
    <t>-</t>
  </si>
  <si>
    <t>1.2</t>
  </si>
  <si>
    <t>2 días</t>
  </si>
  <si>
    <t>Benchmarking de soluciones</t>
  </si>
  <si>
    <t xml:space="preserve">Delivery Manager </t>
  </si>
  <si>
    <t>Investigación comparativa de aplicaciones similares en el mercado para identificar buenas prácticas y diferenciales.</t>
  </si>
  <si>
    <t>1.1</t>
  </si>
  <si>
    <t>1.3</t>
  </si>
  <si>
    <t>1 día</t>
  </si>
  <si>
    <t>Definición de objetivos estratégicos preliminares</t>
  </si>
  <si>
    <t>Project Manager</t>
  </si>
  <si>
    <t>Establecimiento de los objetivos generales del proyecto en concordancia con las necesidades institucionales.</t>
  </si>
  <si>
    <t>2.1, 2.2</t>
  </si>
  <si>
    <t>0 días</t>
  </si>
  <si>
    <t>Delivery Manager</t>
  </si>
  <si>
    <t>Definición de costos directos</t>
  </si>
  <si>
    <t>Identificación de gastos inmediatos atribuibles al proyecto: desarrollo, licencias, infraestructura, etc.</t>
  </si>
  <si>
    <t>2.3</t>
  </si>
  <si>
    <t>Finanzas</t>
  </si>
  <si>
    <t>Definición de costos indirectos</t>
  </si>
  <si>
    <t>Estimación de gastos de soporte, capacitación, marketing, operación y administración.</t>
  </si>
  <si>
    <t>Clasificación OPEX / CAPEX</t>
  </si>
  <si>
    <t>Separación de los costos entre inversión inicial (CAPEX) y operación continua (OPEX).</t>
  </si>
  <si>
    <t>3.1</t>
  </si>
  <si>
    <t>Casos de uso y flujos</t>
  </si>
  <si>
    <t>Documentación de diagramas de casos de uso y flujos de interacción de los usuarios con el sistema.</t>
  </si>
  <si>
    <t>4.1  -  4.2</t>
  </si>
  <si>
    <t>Business Analyst</t>
  </si>
  <si>
    <t>Seguridad y escalabilidad</t>
  </si>
  <si>
    <t>Solution Architect</t>
  </si>
  <si>
    <t>Definición de controles de seguridad, gestión de identidades y plan de escalabilidad en la nube.</t>
  </si>
  <si>
    <t>Construcción de módulos funcionales</t>
  </si>
  <si>
    <t>Developers (Backend, Frontend)</t>
  </si>
  <si>
    <t>Desarrollo de los módulos núcleo: autenticación, publicaciones, solicitudes y calificaciones.</t>
  </si>
  <si>
    <t>4.3  - 4.4</t>
  </si>
  <si>
    <t>5.2  -  5.3  -  5.4</t>
  </si>
  <si>
    <t>PM</t>
  </si>
  <si>
    <t>Integración servicios externos</t>
  </si>
  <si>
    <t>Developers</t>
  </si>
  <si>
    <t>Conexión con pasarela de pagos, servicios de geolocalización y notificaciones push.</t>
  </si>
  <si>
    <t>Configuración entornos Azure (DEV/QA/PROD)</t>
  </si>
  <si>
    <t>Preparación de entornos de desarrollo, pruebas y producción en Azure.</t>
  </si>
  <si>
    <t>5.1  -  5.2</t>
  </si>
  <si>
    <t>DevOps Engineer</t>
  </si>
  <si>
    <t>Pruebas unitarias por componente</t>
  </si>
  <si>
    <t>QA Engineer</t>
  </si>
  <si>
    <t>Verificación individual de cada módulo implementado para asegurar su correcto funcionamiento.</t>
  </si>
  <si>
    <t>Pruebas de integración y regresión</t>
  </si>
  <si>
    <t>Validación de la interacción entre los distintos módulos y detección de errores en cambios de versión.</t>
  </si>
  <si>
    <t>5.3, 5.4</t>
  </si>
  <si>
    <t>6.2</t>
  </si>
  <si>
    <t>Developer</t>
  </si>
  <si>
    <t>Pruebas de seguridad (pentesting)</t>
  </si>
  <si>
    <t>QA</t>
  </si>
  <si>
    <t>Validación de la solución por usuarios clave, asegurando cumplimiento de requisitos y usabilidad.</t>
  </si>
  <si>
    <t>Security Specialist</t>
  </si>
  <si>
    <t>UAT (aceptación usuarios)</t>
  </si>
  <si>
    <t>Evaluación de vulnerabilidades mediante pruebas de penetración y cumplimiento de normativas de seguridad.</t>
  </si>
  <si>
    <t>Go-Live en producción</t>
  </si>
  <si>
    <t>Seguimiento del rendimiento, estabilidad y disponibilidad de la aplicación tras el despliegue.</t>
  </si>
  <si>
    <t>Despliegue oficial de la aplicación en el entorno productivo y habilitación para la comunidad universitaria.</t>
  </si>
  <si>
    <t>Entrenamiento a usuarios clave y entrega de manuales de usuario y documentación técnica.</t>
  </si>
  <si>
    <t>Formalización del cierre del proyecto con firma de entregables y aceptación del cliente.</t>
  </si>
  <si>
    <t>Registro de aprendizajes, errores y buenas prácticas para futuros proyectos.</t>
  </si>
  <si>
    <t>Monitoreo inicial</t>
  </si>
  <si>
    <t>Definición de las acciones de soporte correctivo, evolutivo y mantenimiento tras la entrega.</t>
  </si>
  <si>
    <t>Capacitación y manuales</t>
  </si>
  <si>
    <t>1 días</t>
  </si>
  <si>
    <t>Acta de cierre</t>
  </si>
  <si>
    <t>Lecciones aprendidas</t>
  </si>
  <si>
    <t>Plan de soporte post-garantía</t>
  </si>
  <si>
    <t>ESTIMACIÓN DE TIEMPOS</t>
  </si>
  <si>
    <t>ACTIVIDAD/PAQUETE DE TRABAJO/ENTREGABLE</t>
  </si>
  <si>
    <t>UNIDAD DE MEDIDA</t>
  </si>
  <si>
    <t>ESTIMACIÓN ANALOGA (RENDIMIENTOS)</t>
  </si>
  <si>
    <t>ESTIMACIÓN POR TRES VALORES</t>
  </si>
  <si>
    <t>ESTIMACIÓN PARAMETRICA</t>
  </si>
  <si>
    <t>cO</t>
  </si>
  <si>
    <t>cM</t>
  </si>
  <si>
    <t>cP</t>
  </si>
  <si>
    <t>cE</t>
  </si>
  <si>
    <t>VALOR/UNIDAD DE MEDIDA</t>
  </si>
  <si>
    <t>Cronograma (Planificación)</t>
  </si>
  <si>
    <t>DETALLE</t>
  </si>
  <si>
    <t>Duración días</t>
  </si>
  <si>
    <t>Semanas</t>
  </si>
  <si>
    <t>Línea base</t>
  </si>
  <si>
    <t>PROTOTIPO DE PAGINA WEB</t>
  </si>
  <si>
    <t>1.  Inicio</t>
  </si>
  <si>
    <t>1.1.Constitución del acta de inicio</t>
  </si>
  <si>
    <t>1.2.Conformación del Equipo de trabajo</t>
  </si>
  <si>
    <t>1.3. Explicación de la idea</t>
  </si>
  <si>
    <t xml:space="preserve">1.4.Presentación y Asignación de actividades </t>
  </si>
  <si>
    <t>2.  Planificación</t>
  </si>
  <si>
    <t>2.1. Levantamiento de información</t>
  </si>
  <si>
    <t>2.2. Tipos de requerimientos</t>
  </si>
  <si>
    <t>2.3 Diseño</t>
  </si>
  <si>
    <t>2.4. Elaboración interfaz</t>
  </si>
  <si>
    <t>2.4.1.Análisis</t>
  </si>
  <si>
    <t>2.4.2.Toma de decisiones y ajuste</t>
  </si>
  <si>
    <t>2.5.Programación del Código fuente</t>
  </si>
  <si>
    <t xml:space="preserve">2.5.1. Carga inicial </t>
  </si>
  <si>
    <t>2.5.2. Pruebas funcionales</t>
  </si>
  <si>
    <t>2.5.3. Integración</t>
  </si>
  <si>
    <t>2.5.3.1. Pruebas funcionales de integración</t>
  </si>
  <si>
    <t>2.5.4. Configuración con el servidor</t>
  </si>
  <si>
    <t>2.5.4.1.Pruebas funcionales con el servidor</t>
  </si>
  <si>
    <t>2.6. Puesta en operación</t>
  </si>
  <si>
    <t xml:space="preserve">2.7. Entregable: Página web </t>
  </si>
  <si>
    <t>3. Ejecución</t>
  </si>
  <si>
    <t>4. Monitoreo y control</t>
  </si>
  <si>
    <t>4.1 Revisión de la planeación</t>
  </si>
  <si>
    <t>4.2.Control de la ejecución</t>
  </si>
  <si>
    <t>4.2.1.Control de la ejecución del código</t>
  </si>
  <si>
    <t>5. Cierre</t>
  </si>
  <si>
    <t>5.1 Reuniones</t>
  </si>
  <si>
    <t>5.2 Informe</t>
  </si>
  <si>
    <t>Total</t>
  </si>
  <si>
    <t>Valor Planificación acumulado</t>
  </si>
  <si>
    <t>% acumulado</t>
  </si>
  <si>
    <t>Duración dias</t>
  </si>
  <si>
    <t>2.4.2.Toma de desidiones y ajuste</t>
  </si>
  <si>
    <t>4.2.1.Control de la ejecución del codigo</t>
  </si>
  <si>
    <t>Cronograma (Costo Real )</t>
  </si>
  <si>
    <t>BAC</t>
  </si>
  <si>
    <t>Valor acumulado</t>
  </si>
  <si>
    <t>semana</t>
  </si>
  <si>
    <t>Valor Planificado ($)</t>
  </si>
  <si>
    <t>Costo Real ($)</t>
  </si>
  <si>
    <t>3 días</t>
  </si>
  <si>
    <t>Supuestos financieros preliminares</t>
  </si>
  <si>
    <t>Entrevistas con stakeholders</t>
  </si>
  <si>
    <t>Redacción de requisitos (F/NF)</t>
  </si>
  <si>
    <t>Priorización de HU</t>
  </si>
  <si>
    <t>Arquitectura técnica</t>
  </si>
  <si>
    <t>Prototipado UI/UX</t>
  </si>
  <si>
    <t>Stackeholders</t>
  </si>
  <si>
    <t>Solutions Architect</t>
  </si>
  <si>
    <t>UX/UI Designer</t>
  </si>
  <si>
    <t>Documentación de condiciones económicas esperadas: uso de nube, financiación, proyecciones de crecimiento.</t>
  </si>
  <si>
    <t>Reuniones con estudiantes, docentes y administrativos para recopilar necesidades y expectativas.</t>
  </si>
  <si>
    <t>Elaboración del documento formal de requisitos funcionales y no funcionales.</t>
  </si>
  <si>
    <t>Ordenamiento de historias de usuario según valor, esfuerzo y criticidad para el negocio.</t>
  </si>
  <si>
    <t>Definición de la arquitectura orientada a servicios, infraestructura en Azure y componentes principales.</t>
  </si>
  <si>
    <t>Creación de wireframes y mockups de las interfaces principales de la aplicación.</t>
  </si>
  <si>
    <t>6.3</t>
  </si>
  <si>
    <t>7.1</t>
  </si>
  <si>
    <t>7.2, 7.3</t>
  </si>
  <si>
    <t>8.1</t>
  </si>
  <si>
    <t>8.1, 8.2, 8.3</t>
  </si>
  <si>
    <t>7.3</t>
  </si>
  <si>
    <t>4.1(FS),4.2(SS) → 4.3; 4.3(FS) → 5.1</t>
  </si>
  <si>
    <t>4.1(FS) → 4.4; 4.4(FS) → 5.1</t>
  </si>
  <si>
    <t>4.3(FS),4.4(FS) → 5.1; 5.1(FS/SS) → 5.2,5.3,5.4</t>
  </si>
  <si>
    <t>5.1(FS) → 5.2; 5.2(FS) → 5.3</t>
  </si>
  <si>
    <t>5.1(SS),5.2(FS) → 5.3; 5.3(FS) → 6.1</t>
  </si>
  <si>
    <t>5.1(SS) → 5.4; 5.4(FS) → 6.1</t>
  </si>
  <si>
    <t>2.3, 2.4</t>
  </si>
  <si>
    <t>3.2</t>
  </si>
  <si>
    <t>3.3</t>
  </si>
  <si>
    <t>4.1, 4.2</t>
  </si>
  <si>
    <t xml:space="preserve">Business Partner, </t>
  </si>
  <si>
    <t>4.3, 4.4</t>
  </si>
  <si>
    <t>4.3</t>
  </si>
  <si>
    <t>Stakeholders</t>
  </si>
  <si>
    <t>DevOps</t>
  </si>
  <si>
    <t>Infra Engineer</t>
  </si>
  <si>
    <t>1.2(FS)</t>
  </si>
  <si>
    <t>1.1(FS) → 1.2; 1.3(FS)</t>
  </si>
  <si>
    <t>1.2(FS) → 1.3; 1.3(FS) → 2.1,2.2</t>
  </si>
  <si>
    <t>1.3(FS) → 2.1; 2.1(FS) → 2.3</t>
  </si>
  <si>
    <t>1.3(FS) → 2.2; 2.2(FS) → 2.3</t>
  </si>
  <si>
    <t>Support Engineer</t>
  </si>
  <si>
    <t>2.1(FS),2.2(FS) → 2.3; 2.3(FS) → 3.1</t>
  </si>
  <si>
    <t>2.3(FS) → 2.4; 2.4(FS) → 3.1</t>
  </si>
  <si>
    <t>2.3(FS),2.4(FS) → 3.1; 3.1(FS) → 3.2</t>
  </si>
  <si>
    <t>3.1(FS) → 3.2; 3.2(FS) → 3.3</t>
  </si>
  <si>
    <t>3.2(FS) → 3.3; 3.3(FS) → 4.1,4.2</t>
  </si>
  <si>
    <t>3.3(FS) → 4.1; 4.1(FS) → 4.3,4.4</t>
  </si>
  <si>
    <t>SE LO TENGO APP</t>
  </si>
  <si>
    <t>3.3(FS) → 4.2; 4.2(SS) → 4.3</t>
  </si>
  <si>
    <t>SLTA</t>
  </si>
  <si>
    <t>6.1(FS) → 6.2; 6.2(FS) → 6.3</t>
  </si>
  <si>
    <t>6.2(FS) → 6.3; 6.3(FS) → 7.1</t>
  </si>
  <si>
    <t>6.3(FS) → 7.1; 7.1(FS) → 7.2,7.3</t>
  </si>
  <si>
    <t>7.1(FS) → 7.2; 7.2(FS) → 8.1</t>
  </si>
  <si>
    <t>7.1(FS) → 7.3; 7.3(FS/SS) → 8.1,8.2,8.3</t>
  </si>
  <si>
    <t>7.2(FS),7.3(FS) → 8.1</t>
  </si>
  <si>
    <t>7.3(SS) → 8.2</t>
  </si>
  <si>
    <t>7.3(SS) → 8.3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</si>
</sst>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29" x14ac:knownFonts="1"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b/>
      <sz val="14"/>
      <color theme="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6"/>
      <color theme="1"/>
      <name val="Calibri"/>
    </font>
    <font>
      <b/>
      <sz val="22"/>
      <color rgb="FF808000"/>
      <name val="Arial"/>
    </font>
    <font>
      <b/>
      <sz val="18"/>
      <color theme="0"/>
      <name val="Calibri"/>
    </font>
    <font>
      <b/>
      <sz val="11"/>
      <color theme="1"/>
      <name val="Arial"/>
    </font>
    <font>
      <sz val="12"/>
      <color theme="1"/>
      <name val="Calibri"/>
    </font>
    <font>
      <sz val="9"/>
      <color theme="1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26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Arial"/>
    </font>
    <font>
      <sz val="11"/>
      <color theme="1"/>
      <name val="Arial"/>
      <family val="2"/>
    </font>
    <font>
      <sz val="24"/>
      <color theme="1"/>
      <name val="Arial"/>
      <family val="2"/>
    </font>
    <font>
      <b/>
      <sz val="28"/>
      <color theme="1"/>
      <name val="Calibri"/>
      <family val="2"/>
    </font>
    <font>
      <b/>
      <sz val="36"/>
      <color theme="1"/>
      <name val="Calibri"/>
      <family val="2"/>
    </font>
    <font>
      <b/>
      <sz val="16"/>
      <color rgb="FF363636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Arial"/>
      <charset val="1"/>
    </font>
  </fonts>
  <fills count="21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4" tint="0.39997558519241921"/>
        <bgColor rgb="FFDFE3E8"/>
      </patternFill>
    </fill>
    <fill>
      <patternFill patternType="solid">
        <fgColor theme="4" tint="0.59999389629810485"/>
        <bgColor rgb="FFE7E6E6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4"/>
        <bgColor rgb="FFD6DCE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7E6E6"/>
      </patternFill>
    </fill>
    <fill>
      <patternFill patternType="solid">
        <fgColor theme="8" tint="0.59999389629810485"/>
        <bgColor rgb="FFE7E6E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rgb="FFD6DCE4"/>
      </patternFill>
    </fill>
    <fill>
      <patternFill patternType="solid">
        <fgColor theme="4" tint="0.39997558519241921"/>
        <bgColor rgb="FFE7E6E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79998168889431442"/>
        <bgColor rgb="FFE7E6E6"/>
      </patternFill>
    </fill>
  </fills>
  <borders count="6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21" fillId="0" borderId="0" applyFont="0" applyFill="0" applyBorder="0" applyAlignment="0" applyProtection="0"/>
  </cellStyleXfs>
  <cellXfs count="211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8" fillId="0" borderId="0" xfId="0" applyFont="1" applyAlignment="1">
      <alignment horizontal="center" vertical="center"/>
    </xf>
    <xf numFmtId="0" fontId="4" fillId="0" borderId="0" xfId="0" applyFont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6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43" xfId="0" applyFont="1" applyBorder="1"/>
    <xf numFmtId="0" fontId="6" fillId="0" borderId="43" xfId="0" applyFont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2" fontId="2" fillId="0" borderId="0" xfId="0" applyNumberFormat="1" applyFont="1"/>
    <xf numFmtId="3" fontId="2" fillId="0" borderId="6" xfId="0" applyNumberFormat="1" applyFont="1" applyBorder="1"/>
    <xf numFmtId="0" fontId="12" fillId="6" borderId="6" xfId="0" applyFont="1" applyFill="1" applyBorder="1" applyAlignment="1">
      <alignment horizontal="left" vertical="center" wrapText="1" readingOrder="1"/>
    </xf>
    <xf numFmtId="3" fontId="15" fillId="13" borderId="47" xfId="0" applyNumberFormat="1" applyFont="1" applyFill="1" applyBorder="1" applyAlignment="1">
      <alignment horizontal="center" wrapText="1" readingOrder="1"/>
    </xf>
    <xf numFmtId="0" fontId="15" fillId="13" borderId="47" xfId="0" applyFont="1" applyFill="1" applyBorder="1" applyAlignment="1">
      <alignment horizontal="center" vertical="center" wrapText="1" readingOrder="1"/>
    </xf>
    <xf numFmtId="0" fontId="16" fillId="7" borderId="47" xfId="0" applyFont="1" applyFill="1" applyBorder="1" applyAlignment="1">
      <alignment horizontal="left" vertical="center" wrapText="1" readingOrder="1"/>
    </xf>
    <xf numFmtId="3" fontId="16" fillId="7" borderId="47" xfId="0" applyNumberFormat="1" applyFont="1" applyFill="1" applyBorder="1" applyAlignment="1">
      <alignment horizontal="center" wrapText="1" readingOrder="1"/>
    </xf>
    <xf numFmtId="0" fontId="15" fillId="6" borderId="47" xfId="0" applyFont="1" applyFill="1" applyBorder="1" applyAlignment="1">
      <alignment horizontal="left" vertical="center" wrapText="1" readingOrder="1"/>
    </xf>
    <xf numFmtId="0" fontId="16" fillId="10" borderId="47" xfId="0" applyFont="1" applyFill="1" applyBorder="1" applyAlignment="1">
      <alignment horizontal="left" vertical="center" wrapText="1" readingOrder="1"/>
    </xf>
    <xf numFmtId="0" fontId="16" fillId="11" borderId="47" xfId="0" applyFont="1" applyFill="1" applyBorder="1" applyAlignment="1">
      <alignment horizontal="center" vertical="center" wrapText="1" readingOrder="1"/>
    </xf>
    <xf numFmtId="0" fontId="17" fillId="5" borderId="47" xfId="0" applyFont="1" applyFill="1" applyBorder="1" applyAlignment="1">
      <alignment horizontal="center" vertical="center" wrapText="1" readingOrder="1"/>
    </xf>
    <xf numFmtId="0" fontId="16" fillId="8" borderId="47" xfId="0" applyFont="1" applyFill="1" applyBorder="1" applyAlignment="1">
      <alignment horizontal="left" vertical="center" wrapText="1" readingOrder="1"/>
    </xf>
    <xf numFmtId="0" fontId="19" fillId="0" borderId="0" xfId="0" applyFont="1"/>
    <xf numFmtId="0" fontId="20" fillId="0" borderId="0" xfId="0" applyFont="1"/>
    <xf numFmtId="0" fontId="12" fillId="15" borderId="6" xfId="0" applyFont="1" applyFill="1" applyBorder="1" applyAlignment="1">
      <alignment horizontal="left" vertical="center" wrapText="1" readingOrder="1"/>
    </xf>
    <xf numFmtId="0" fontId="12" fillId="8" borderId="6" xfId="0" applyFont="1" applyFill="1" applyBorder="1" applyAlignment="1">
      <alignment horizontal="left" vertical="center" wrapText="1" readingOrder="1"/>
    </xf>
    <xf numFmtId="0" fontId="15" fillId="8" borderId="47" xfId="0" applyFont="1" applyFill="1" applyBorder="1" applyAlignment="1">
      <alignment horizontal="center" vertical="center" wrapText="1" readingOrder="1"/>
    </xf>
    <xf numFmtId="0" fontId="16" fillId="9" borderId="47" xfId="0" applyFont="1" applyFill="1" applyBorder="1" applyAlignment="1">
      <alignment horizontal="center" vertical="center" wrapText="1" readingOrder="1"/>
    </xf>
    <xf numFmtId="1" fontId="13" fillId="9" borderId="6" xfId="0" applyNumberFormat="1" applyFont="1" applyFill="1" applyBorder="1" applyAlignment="1">
      <alignment horizontal="right" vertical="center" wrapText="1" readingOrder="1"/>
    </xf>
    <xf numFmtId="0" fontId="12" fillId="6" borderId="45" xfId="0" applyFont="1" applyFill="1" applyBorder="1" applyAlignment="1">
      <alignment horizontal="left" vertical="center" wrapText="1" readingOrder="1"/>
    </xf>
    <xf numFmtId="1" fontId="12" fillId="0" borderId="6" xfId="0" applyNumberFormat="1" applyFont="1" applyBorder="1" applyAlignment="1">
      <alignment horizontal="right" vertical="center" wrapText="1" readingOrder="1"/>
    </xf>
    <xf numFmtId="1" fontId="12" fillId="8" borderId="6" xfId="0" applyNumberFormat="1" applyFont="1" applyFill="1" applyBorder="1" applyAlignment="1">
      <alignment horizontal="right" vertical="center" wrapText="1" readingOrder="1"/>
    </xf>
    <xf numFmtId="0" fontId="2" fillId="16" borderId="6" xfId="0" applyFont="1" applyFill="1" applyBorder="1"/>
    <xf numFmtId="0" fontId="2" fillId="16" borderId="6" xfId="0" applyFont="1" applyFill="1" applyBorder="1" applyAlignment="1">
      <alignment horizontal="center"/>
    </xf>
    <xf numFmtId="3" fontId="15" fillId="9" borderId="47" xfId="0" applyNumberFormat="1" applyFont="1" applyFill="1" applyBorder="1" applyAlignment="1">
      <alignment horizontal="center" wrapText="1" readingOrder="1"/>
    </xf>
    <xf numFmtId="0" fontId="15" fillId="6" borderId="47" xfId="0" applyFont="1" applyFill="1" applyBorder="1" applyAlignment="1">
      <alignment horizontal="center" vertical="center" wrapText="1" readingOrder="1"/>
    </xf>
    <xf numFmtId="0" fontId="12" fillId="19" borderId="6" xfId="0" applyFont="1" applyFill="1" applyBorder="1" applyAlignment="1">
      <alignment horizontal="left" vertical="center" wrapText="1" readingOrder="1"/>
    </xf>
    <xf numFmtId="0" fontId="12" fillId="19" borderId="6" xfId="0" applyFont="1" applyFill="1" applyBorder="1" applyAlignment="1">
      <alignment horizontal="center" vertical="center" wrapText="1" readingOrder="1"/>
    </xf>
    <xf numFmtId="0" fontId="12" fillId="18" borderId="6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1" fontId="15" fillId="12" borderId="47" xfId="0" applyNumberFormat="1" applyFont="1" applyFill="1" applyBorder="1" applyAlignment="1">
      <alignment horizontal="center" wrapText="1" readingOrder="1"/>
    </xf>
    <xf numFmtId="1" fontId="12" fillId="19" borderId="6" xfId="0" applyNumberFormat="1" applyFont="1" applyFill="1" applyBorder="1" applyAlignment="1">
      <alignment horizontal="center" wrapText="1" readingOrder="1"/>
    </xf>
    <xf numFmtId="9" fontId="12" fillId="16" borderId="6" xfId="0" applyNumberFormat="1" applyFont="1" applyFill="1" applyBorder="1" applyAlignment="1">
      <alignment horizontal="center" wrapText="1" readingOrder="1"/>
    </xf>
    <xf numFmtId="1" fontId="15" fillId="13" borderId="47" xfId="0" applyNumberFormat="1" applyFont="1" applyFill="1" applyBorder="1" applyAlignment="1">
      <alignment horizontal="center" vertical="center" wrapText="1" readingOrder="1"/>
    </xf>
    <xf numFmtId="0" fontId="16" fillId="8" borderId="55" xfId="0" applyFont="1" applyFill="1" applyBorder="1" applyAlignment="1">
      <alignment horizontal="left" vertical="center" wrapText="1" readingOrder="1"/>
    </xf>
    <xf numFmtId="0" fontId="16" fillId="8" borderId="46" xfId="0" applyFont="1" applyFill="1" applyBorder="1" applyAlignment="1">
      <alignment horizontal="left" vertical="center" wrapText="1" readingOrder="1"/>
    </xf>
    <xf numFmtId="3" fontId="0" fillId="0" borderId="0" xfId="0" applyNumberFormat="1"/>
    <xf numFmtId="3" fontId="12" fillId="0" borderId="6" xfId="0" applyNumberFormat="1" applyFont="1" applyBorder="1" applyAlignment="1">
      <alignment horizontal="right" vertical="center" wrapText="1" readingOrder="1"/>
    </xf>
    <xf numFmtId="3" fontId="12" fillId="8" borderId="6" xfId="0" applyNumberFormat="1" applyFont="1" applyFill="1" applyBorder="1" applyAlignment="1">
      <alignment horizontal="right" vertical="center" wrapText="1" readingOrder="1"/>
    </xf>
    <xf numFmtId="3" fontId="15" fillId="13" borderId="47" xfId="0" applyNumberFormat="1" applyFont="1" applyFill="1" applyBorder="1" applyAlignment="1">
      <alignment horizontal="center" vertical="center" wrapText="1" readingOrder="1"/>
    </xf>
    <xf numFmtId="3" fontId="16" fillId="9" borderId="47" xfId="0" applyNumberFormat="1" applyFont="1" applyFill="1" applyBorder="1" applyAlignment="1">
      <alignment horizontal="center" vertical="center" wrapText="1" readingOrder="1"/>
    </xf>
    <xf numFmtId="3" fontId="13" fillId="9" borderId="6" xfId="0" applyNumberFormat="1" applyFont="1" applyFill="1" applyBorder="1" applyAlignment="1">
      <alignment horizontal="right" vertical="center" wrapText="1" readingOrder="1"/>
    </xf>
    <xf numFmtId="3" fontId="15" fillId="12" borderId="47" xfId="0" applyNumberFormat="1" applyFont="1" applyFill="1" applyBorder="1" applyAlignment="1">
      <alignment horizontal="center" wrapText="1" readingOrder="1"/>
    </xf>
    <xf numFmtId="3" fontId="15" fillId="17" borderId="47" xfId="0" applyNumberFormat="1" applyFont="1" applyFill="1" applyBorder="1" applyAlignment="1">
      <alignment horizontal="center" wrapText="1" readingOrder="1"/>
    </xf>
    <xf numFmtId="164" fontId="12" fillId="17" borderId="6" xfId="1" applyFont="1" applyFill="1" applyBorder="1" applyAlignment="1">
      <alignment horizontal="right" vertical="center" wrapText="1" readingOrder="1"/>
    </xf>
    <xf numFmtId="165" fontId="12" fillId="17" borderId="6" xfId="1" applyNumberFormat="1" applyFont="1" applyFill="1" applyBorder="1" applyAlignment="1">
      <alignment horizontal="right" vertical="center" wrapText="1" readingOrder="1"/>
    </xf>
    <xf numFmtId="3" fontId="13" fillId="9" borderId="6" xfId="0" applyNumberFormat="1" applyFont="1" applyFill="1" applyBorder="1" applyAlignment="1">
      <alignment horizontal="center" vertical="center" wrapText="1" readingOrder="1"/>
    </xf>
    <xf numFmtId="3" fontId="12" fillId="19" borderId="6" xfId="0" applyNumberFormat="1" applyFont="1" applyFill="1" applyBorder="1" applyAlignment="1">
      <alignment horizontal="center" wrapText="1" readingOrder="1"/>
    </xf>
    <xf numFmtId="164" fontId="15" fillId="17" borderId="47" xfId="1" applyFont="1" applyFill="1" applyBorder="1" applyAlignment="1">
      <alignment vertical="center" wrapText="1" readingOrder="1"/>
    </xf>
    <xf numFmtId="0" fontId="22" fillId="0" borderId="0" xfId="0" applyFont="1"/>
    <xf numFmtId="165" fontId="15" fillId="17" borderId="47" xfId="1" applyNumberFormat="1" applyFont="1" applyFill="1" applyBorder="1" applyAlignment="1">
      <alignment vertical="center" wrapText="1" readingOrder="1"/>
    </xf>
    <xf numFmtId="9" fontId="12" fillId="20" borderId="6" xfId="0" applyNumberFormat="1" applyFont="1" applyFill="1" applyBorder="1" applyAlignment="1">
      <alignment horizontal="center" wrapText="1" readingOrder="1"/>
    </xf>
    <xf numFmtId="0" fontId="23" fillId="0" borderId="0" xfId="0" applyFont="1" applyAlignment="1">
      <alignment vertical="center"/>
    </xf>
    <xf numFmtId="3" fontId="13" fillId="9" borderId="6" xfId="0" applyNumberFormat="1" applyFont="1" applyFill="1" applyBorder="1" applyAlignment="1">
      <alignment vertical="center" wrapText="1" readingOrder="1"/>
    </xf>
    <xf numFmtId="3" fontId="16" fillId="9" borderId="47" xfId="0" applyNumberFormat="1" applyFont="1" applyFill="1" applyBorder="1" applyAlignment="1">
      <alignment vertical="center" wrapText="1" readingOrder="1"/>
    </xf>
    <xf numFmtId="0" fontId="9" fillId="3" borderId="46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0" fillId="0" borderId="0" xfId="0" applyAlignment="1">
      <alignment wrapText="1"/>
    </xf>
    <xf numFmtId="0" fontId="27" fillId="0" borderId="0" xfId="0" applyFont="1"/>
    <xf numFmtId="0" fontId="2" fillId="0" borderId="38" xfId="0" applyFont="1" applyBorder="1" applyAlignment="1">
      <alignment horizontal="center" vertical="center"/>
    </xf>
    <xf numFmtId="0" fontId="1" fillId="0" borderId="40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2" fillId="0" borderId="39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1" fillId="0" borderId="3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2" fillId="0" borderId="38" xfId="0" applyFont="1" applyBorder="1" applyAlignment="1">
      <alignment horizontal="center" vertical="center" wrapText="1"/>
    </xf>
    <xf numFmtId="0" fontId="1" fillId="0" borderId="40" xfId="0" applyFont="1" applyBorder="1" applyAlignment="1">
      <alignment vertical="center" wrapText="1"/>
    </xf>
    <xf numFmtId="0" fontId="1" fillId="0" borderId="42" xfId="0" applyFont="1" applyBorder="1" applyAlignment="1">
      <alignment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9" fillId="3" borderId="29" xfId="0" applyFont="1" applyFill="1" applyBorder="1" applyAlignment="1">
      <alignment horizontal="center" vertical="center" wrapText="1"/>
    </xf>
    <xf numFmtId="0" fontId="1" fillId="0" borderId="16" xfId="0" applyFont="1" applyBorder="1"/>
    <xf numFmtId="0" fontId="1" fillId="0" borderId="15" xfId="0" applyFont="1" applyBorder="1"/>
    <xf numFmtId="0" fontId="5" fillId="3" borderId="14" xfId="0" applyFont="1" applyFill="1" applyBorder="1" applyAlignment="1">
      <alignment horizontal="center" vertical="center" wrapText="1"/>
    </xf>
    <xf numFmtId="0" fontId="1" fillId="0" borderId="30" xfId="0" applyFont="1" applyBorder="1"/>
    <xf numFmtId="0" fontId="6" fillId="0" borderId="23" xfId="0" applyFont="1" applyBorder="1" applyAlignment="1">
      <alignment horizontal="center" vertical="center" wrapText="1"/>
    </xf>
    <xf numFmtId="0" fontId="1" fillId="0" borderId="24" xfId="0" applyFont="1" applyBorder="1"/>
    <xf numFmtId="0" fontId="1" fillId="0" borderId="36" xfId="0" applyFont="1" applyBorder="1"/>
    <xf numFmtId="0" fontId="5" fillId="3" borderId="31" xfId="0" applyFont="1" applyFill="1" applyBorder="1" applyAlignment="1">
      <alignment horizontal="center" vertical="center" wrapText="1"/>
    </xf>
    <xf numFmtId="0" fontId="1" fillId="0" borderId="25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7" fillId="3" borderId="33" xfId="0" applyFont="1" applyFill="1" applyBorder="1" applyAlignment="1">
      <alignment horizontal="center" vertical="center" wrapText="1"/>
    </xf>
    <xf numFmtId="0" fontId="1" fillId="0" borderId="17" xfId="0" applyFont="1" applyBorder="1"/>
    <xf numFmtId="0" fontId="1" fillId="0" borderId="34" xfId="0" applyFont="1" applyBorder="1"/>
    <xf numFmtId="0" fontId="1" fillId="0" borderId="13" xfId="0" applyFont="1" applyBorder="1"/>
    <xf numFmtId="0" fontId="1" fillId="0" borderId="46" xfId="0" applyFont="1" applyBorder="1"/>
    <xf numFmtId="0" fontId="1" fillId="0" borderId="35" xfId="0" applyFont="1" applyBorder="1"/>
    <xf numFmtId="0" fontId="3" fillId="4" borderId="27" xfId="0" applyFont="1" applyFill="1" applyBorder="1" applyAlignment="1">
      <alignment horizontal="center" vertical="center"/>
    </xf>
    <xf numFmtId="0" fontId="1" fillId="0" borderId="28" xfId="0" applyFont="1" applyBorder="1"/>
    <xf numFmtId="0" fontId="4" fillId="0" borderId="7" xfId="0" applyFont="1" applyBorder="1" applyAlignment="1">
      <alignment horizontal="left" vertical="center"/>
    </xf>
    <xf numFmtId="0" fontId="1" fillId="0" borderId="8" xfId="0" applyFont="1" applyBorder="1"/>
    <xf numFmtId="0" fontId="1" fillId="0" borderId="12" xfId="0" applyFont="1" applyBorder="1"/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2" fillId="0" borderId="38" xfId="0" applyFont="1" applyBorder="1" applyAlignment="1">
      <alignment horizontal="center"/>
    </xf>
    <xf numFmtId="0" fontId="1" fillId="0" borderId="40" xfId="0" applyFont="1" applyBorder="1"/>
    <xf numFmtId="0" fontId="1" fillId="0" borderId="42" xfId="0" applyFont="1" applyBorder="1"/>
    <xf numFmtId="0" fontId="2" fillId="0" borderId="39" xfId="0" applyFont="1" applyBorder="1" applyAlignment="1">
      <alignment horizontal="center"/>
    </xf>
    <xf numFmtId="0" fontId="1" fillId="0" borderId="11" xfId="0" applyFont="1" applyBorder="1"/>
    <xf numFmtId="0" fontId="1" fillId="0" borderId="18" xfId="0" applyFont="1" applyBorder="1"/>
    <xf numFmtId="0" fontId="1" fillId="0" borderId="21" xfId="0" applyFont="1" applyBorder="1"/>
    <xf numFmtId="0" fontId="1" fillId="0" borderId="44" xfId="0" applyFont="1" applyBorder="1"/>
    <xf numFmtId="0" fontId="1" fillId="0" borderId="1" xfId="0" applyFont="1" applyBorder="1"/>
    <xf numFmtId="0" fontId="1" fillId="0" borderId="20" xfId="0" applyFont="1" applyBorder="1"/>
    <xf numFmtId="0" fontId="2" fillId="0" borderId="10" xfId="0" applyFont="1" applyBorder="1" applyAlignment="1">
      <alignment horizontal="center"/>
    </xf>
    <xf numFmtId="0" fontId="1" fillId="0" borderId="32" xfId="0" applyFont="1" applyBorder="1"/>
    <xf numFmtId="0" fontId="1" fillId="0" borderId="22" xfId="0" applyFont="1" applyBorder="1"/>
    <xf numFmtId="0" fontId="1" fillId="0" borderId="19" xfId="0" applyFont="1" applyBorder="1"/>
    <xf numFmtId="0" fontId="1" fillId="0" borderId="41" xfId="0" applyFont="1" applyBorder="1"/>
    <xf numFmtId="0" fontId="6" fillId="0" borderId="10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7" fillId="5" borderId="47" xfId="0" applyFont="1" applyFill="1" applyBorder="1" applyAlignment="1">
      <alignment horizontal="center" vertical="center" wrapText="1" readingOrder="1"/>
    </xf>
    <xf numFmtId="0" fontId="26" fillId="5" borderId="48" xfId="0" applyFont="1" applyFill="1" applyBorder="1" applyAlignment="1">
      <alignment horizontal="center" vertical="center" wrapText="1" readingOrder="1"/>
    </xf>
    <xf numFmtId="0" fontId="26" fillId="5" borderId="53" xfId="0" applyFont="1" applyFill="1" applyBorder="1" applyAlignment="1">
      <alignment horizontal="center" vertical="center" wrapText="1" readingOrder="1"/>
    </xf>
    <xf numFmtId="0" fontId="18" fillId="14" borderId="50" xfId="0" applyFont="1" applyFill="1" applyBorder="1" applyAlignment="1">
      <alignment horizontal="center"/>
    </xf>
    <xf numFmtId="0" fontId="18" fillId="14" borderId="51" xfId="0" applyFont="1" applyFill="1" applyBorder="1" applyAlignment="1">
      <alignment horizontal="center"/>
    </xf>
    <xf numFmtId="0" fontId="17" fillId="5" borderId="48" xfId="0" applyFont="1" applyFill="1" applyBorder="1" applyAlignment="1">
      <alignment horizontal="center" vertical="center" wrapText="1" readingOrder="1"/>
    </xf>
    <xf numFmtId="0" fontId="17" fillId="5" borderId="53" xfId="0" applyFont="1" applyFill="1" applyBorder="1" applyAlignment="1">
      <alignment horizontal="center" vertical="center" wrapText="1" readingOrder="1"/>
    </xf>
    <xf numFmtId="0" fontId="24" fillId="0" borderId="54" xfId="0" applyFont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18" fillId="14" borderId="52" xfId="0" applyFont="1" applyFill="1" applyBorder="1" applyAlignment="1">
      <alignment horizontal="center"/>
    </xf>
    <xf numFmtId="0" fontId="17" fillId="5" borderId="49" xfId="0" applyFont="1" applyFill="1" applyBorder="1" applyAlignment="1">
      <alignment horizontal="center" vertical="center" wrapText="1" readingOrder="1"/>
    </xf>
    <xf numFmtId="0" fontId="2" fillId="0" borderId="39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2" fillId="8" borderId="6" xfId="0" applyFont="1" applyFill="1" applyBorder="1" applyAlignment="1">
      <alignment vertical="center"/>
    </xf>
    <xf numFmtId="0" fontId="4" fillId="8" borderId="6" xfId="0" applyFont="1" applyFill="1" applyBorder="1" applyAlignment="1">
      <alignment vertical="center"/>
    </xf>
    <xf numFmtId="0" fontId="28" fillId="8" borderId="6" xfId="0" applyFont="1" applyFill="1" applyBorder="1"/>
    <xf numFmtId="0" fontId="2" fillId="0" borderId="1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46" xfId="0" applyBorder="1"/>
    <xf numFmtId="0" fontId="2" fillId="8" borderId="56" xfId="0" applyFont="1" applyFill="1" applyBorder="1" applyAlignment="1">
      <alignment vertical="center"/>
    </xf>
    <xf numFmtId="0" fontId="2" fillId="0" borderId="41" xfId="0" applyFont="1" applyBorder="1" applyAlignment="1">
      <alignment horizontal="center" vertical="center" wrapText="1"/>
    </xf>
    <xf numFmtId="0" fontId="0" fillId="8" borderId="45" xfId="0" applyFill="1" applyBorder="1"/>
    <xf numFmtId="0" fontId="2" fillId="0" borderId="32" xfId="0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0" fontId="0" fillId="8" borderId="57" xfId="0" applyFill="1" applyBorder="1"/>
    <xf numFmtId="0" fontId="0" fillId="8" borderId="58" xfId="0" applyFill="1" applyBorder="1"/>
    <xf numFmtId="0" fontId="2" fillId="8" borderId="59" xfId="0" applyFont="1" applyFill="1" applyBorder="1" applyAlignment="1">
      <alignment vertical="center"/>
    </xf>
    <xf numFmtId="0" fontId="2" fillId="8" borderId="60" xfId="0" applyFont="1" applyFill="1" applyBorder="1" applyAlignment="1">
      <alignment vertical="center"/>
    </xf>
    <xf numFmtId="0" fontId="28" fillId="8" borderId="58" xfId="0" applyFont="1" applyFill="1" applyBorder="1"/>
    <xf numFmtId="0" fontId="4" fillId="8" borderId="58" xfId="0" applyFont="1" applyFill="1" applyBorder="1" applyAlignment="1">
      <alignment vertical="center"/>
    </xf>
    <xf numFmtId="0" fontId="2" fillId="0" borderId="22" xfId="0" applyFont="1" applyBorder="1" applyAlignment="1">
      <alignment horizontal="center" vertical="center" wrapText="1"/>
    </xf>
    <xf numFmtId="0" fontId="2" fillId="8" borderId="58" xfId="0" applyFont="1" applyFill="1" applyBorder="1" applyAlignment="1">
      <alignment vertical="center"/>
    </xf>
    <xf numFmtId="0" fontId="4" fillId="8" borderId="60" xfId="0" applyFont="1" applyFill="1" applyBorder="1" applyAlignment="1">
      <alignment vertical="center"/>
    </xf>
    <xf numFmtId="0" fontId="0" fillId="8" borderId="61" xfId="0" applyFill="1" applyBorder="1"/>
    <xf numFmtId="0" fontId="28" fillId="8" borderId="6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C7A56"/>
      <color rgb="FFFA8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VALOR PLANIFICADO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'Valor Planificado'!$C$50:$J$50</c:f>
              <c:numCache>
                <c:formatCode>0</c:formatCode>
                <c:ptCount val="8"/>
                <c:pt idx="0">
                  <c:v>80000000</c:v>
                </c:pt>
                <c:pt idx="1">
                  <c:v>290000000</c:v>
                </c:pt>
                <c:pt idx="2">
                  <c:v>630000000</c:v>
                </c:pt>
                <c:pt idx="3">
                  <c:v>850000000</c:v>
                </c:pt>
                <c:pt idx="4">
                  <c:v>1210000000</c:v>
                </c:pt>
                <c:pt idx="5">
                  <c:v>1410000000</c:v>
                </c:pt>
                <c:pt idx="6">
                  <c:v>1560000000</c:v>
                </c:pt>
                <c:pt idx="7">
                  <c:v>1640000000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2-44F5-9DDD-C72B52AA5D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3453392"/>
        <c:axId val="873448592"/>
      </c:lineChart>
      <c:catAx>
        <c:axId val="87345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3448592"/>
        <c:crosses val="autoZero"/>
        <c:auto val="1"/>
        <c:lblAlgn val="ctr"/>
        <c:lblOffset val="100"/>
        <c:noMultiLvlLbl val="0"/>
      </c:catAx>
      <c:valAx>
        <c:axId val="873448592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8734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COSTO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'costo real'!$C$49:$J$49</c:f>
              <c:numCache>
                <c:formatCode>#,##0</c:formatCode>
                <c:ptCount val="8"/>
                <c:pt idx="0">
                  <c:v>80000000</c:v>
                </c:pt>
                <c:pt idx="1">
                  <c:v>210000000</c:v>
                </c:pt>
                <c:pt idx="2">
                  <c:v>340000000</c:v>
                </c:pt>
                <c:pt idx="3">
                  <c:v>220000000</c:v>
                </c:pt>
                <c:pt idx="4">
                  <c:v>360000000</c:v>
                </c:pt>
                <c:pt idx="5">
                  <c:v>200000000</c:v>
                </c:pt>
                <c:pt idx="6">
                  <c:v>150000000</c:v>
                </c:pt>
                <c:pt idx="7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A-4785-A635-A1C39AD608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1860095"/>
        <c:axId val="181443823"/>
      </c:lineChart>
      <c:catAx>
        <c:axId val="3018600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443823"/>
        <c:crosses val="autoZero"/>
        <c:auto val="1"/>
        <c:lblAlgn val="ctr"/>
        <c:lblOffset val="100"/>
        <c:noMultiLvlLbl val="0"/>
      </c:catAx>
      <c:valAx>
        <c:axId val="1814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186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Valor Planificado vs Costo real </a:t>
            </a:r>
          </a:p>
        </c:rich>
      </c:tx>
      <c:layout>
        <c:manualLayout>
          <c:xMode val="edge"/>
          <c:yMode val="edge"/>
          <c:x val="0.18188917922008077"/>
          <c:y val="1.4909129602042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Valor Planificado ($)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9333333333333608E-3"/>
                  <c:y val="4.950520760876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04-44FB-9A21-3655666D11BE}"/>
                </c:ext>
              </c:extLst>
            </c:dLbl>
            <c:dLbl>
              <c:idx val="1"/>
              <c:layout>
                <c:manualLayout>
                  <c:x val="-1.285925925925926E-2"/>
                  <c:y val="5.89280580210159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04-44FB-9A21-3655666D11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'planificado vs real'!$B$3:$I$3</c:f>
              <c:numCache>
                <c:formatCode>#,##0</c:formatCode>
                <c:ptCount val="8"/>
                <c:pt idx="0">
                  <c:v>0</c:v>
                </c:pt>
                <c:pt idx="1">
                  <c:v>90000000</c:v>
                </c:pt>
                <c:pt idx="2">
                  <c:v>170000000</c:v>
                </c:pt>
                <c:pt idx="3">
                  <c:v>20000000</c:v>
                </c:pt>
                <c:pt idx="4">
                  <c:v>50000000</c:v>
                </c:pt>
                <c:pt idx="5">
                  <c:v>100000000</c:v>
                </c:pt>
                <c:pt idx="6">
                  <c:v>60000000</c:v>
                </c:pt>
                <c:pt idx="7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1-489F-8F39-9D2DF599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535751"/>
        <c:axId val="1359559406"/>
      </c:lineChart>
      <c:lineChart>
        <c:grouping val="standard"/>
        <c:varyColors val="1"/>
        <c:ser>
          <c:idx val="1"/>
          <c:order val="1"/>
          <c:tx>
            <c:v>Costo Real ($)</c:v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2118518518518512E-2"/>
                  <c:y val="-5.88575721321053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04-44FB-9A21-3655666D11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'planificado vs real'!$B$4:$I$4</c:f>
              <c:numCache>
                <c:formatCode>#,##0</c:formatCode>
                <c:ptCount val="8"/>
                <c:pt idx="0">
                  <c:v>0</c:v>
                </c:pt>
                <c:pt idx="1">
                  <c:v>60000000</c:v>
                </c:pt>
                <c:pt idx="2">
                  <c:v>110000000</c:v>
                </c:pt>
                <c:pt idx="3">
                  <c:v>140000000</c:v>
                </c:pt>
                <c:pt idx="4">
                  <c:v>250000000</c:v>
                </c:pt>
                <c:pt idx="5">
                  <c:v>40000000</c:v>
                </c:pt>
                <c:pt idx="6">
                  <c:v>30000000</c:v>
                </c:pt>
                <c:pt idx="7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1-489F-8F39-9D2DF599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859583"/>
        <c:axId val="1551233599"/>
      </c:lineChart>
      <c:catAx>
        <c:axId val="1488535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559406"/>
        <c:crosses val="autoZero"/>
        <c:auto val="1"/>
        <c:lblAlgn val="ctr"/>
        <c:lblOffset val="100"/>
        <c:noMultiLvlLbl val="1"/>
      </c:catAx>
      <c:valAx>
        <c:axId val="13595594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8535751"/>
        <c:crosses val="autoZero"/>
        <c:crossBetween val="between"/>
      </c:valAx>
      <c:valAx>
        <c:axId val="1551233599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endParaRPr lang="es-CO"/>
          </a:p>
        </c:txPr>
        <c:crossAx val="1240859583"/>
        <c:crosses val="max"/>
        <c:crossBetween val="between"/>
      </c:valAx>
      <c:catAx>
        <c:axId val="1240859583"/>
        <c:scaling>
          <c:orientation val="minMax"/>
        </c:scaling>
        <c:delete val="1"/>
        <c:axPos val="b"/>
        <c:majorTickMark val="out"/>
        <c:minorTickMark val="none"/>
        <c:tickLblPos val="nextTo"/>
        <c:crossAx val="1551233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317501</xdr:colOff>
      <xdr:row>0</xdr:row>
      <xdr:rowOff>283935</xdr:rowOff>
    </xdr:from>
    <xdr:to>
      <xdr:col>17</xdr:col>
      <xdr:colOff>589644</xdr:colOff>
      <xdr:row>24</xdr:row>
      <xdr:rowOff>27213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93B939-D9BE-06BB-F731-6E42C3CEC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86179</xdr:colOff>
      <xdr:row>0</xdr:row>
      <xdr:rowOff>120648</xdr:rowOff>
    </xdr:from>
    <xdr:to>
      <xdr:col>23</xdr:col>
      <xdr:colOff>299356</xdr:colOff>
      <xdr:row>49</xdr:row>
      <xdr:rowOff>172357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55851C0-2A21-C876-8860-8ABA40630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81643</xdr:colOff>
      <xdr:row>3</xdr:row>
      <xdr:rowOff>18143</xdr:rowOff>
    </xdr:from>
    <xdr:ext cx="471714" cy="90714"/>
    <xdr:sp macro="" textlink="">
      <xdr:nvSpPr>
        <xdr:cNvPr id="2" name="Shape 31">
          <a:extLst>
            <a:ext uri="{FF2B5EF4-FFF2-40B4-BE49-F238E27FC236}">
              <a16:creationId xmlns:a16="http://schemas.microsoft.com/office/drawing/2014/main" id="{21B2D219-A222-48C8-9523-9C97C1C0EB3B}"/>
            </a:ext>
          </a:extLst>
        </xdr:cNvPr>
        <xdr:cNvSpPr/>
      </xdr:nvSpPr>
      <xdr:spPr>
        <a:xfrm>
          <a:off x="7311572" y="589643"/>
          <a:ext cx="471714" cy="90714"/>
        </a:xfrm>
        <a:prstGeom prst="stripedRight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6350</xdr:rowOff>
    </xdr:from>
    <xdr:ext cx="4276725" cy="23495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50"/>
  <sheetViews>
    <sheetView tabSelected="1" topLeftCell="A44" zoomScale="85" zoomScaleNormal="55" workbookViewId="0">
      <selection activeCell="K142" sqref="K142:K146"/>
    </sheetView>
  </sheetViews>
  <sheetFormatPr defaultColWidth="12.625" defaultRowHeight="15" customHeight="1" x14ac:dyDescent="0.2"/>
  <cols>
    <col min="1" max="1" width="6.875" customWidth="1"/>
    <col min="2" max="2" width="13.25" customWidth="1"/>
    <col min="3" max="3" width="13" customWidth="1"/>
    <col min="4" max="4" width="13.125" customWidth="1"/>
    <col min="5" max="5" width="8.75" customWidth="1"/>
    <col min="6" max="6" width="11.375" customWidth="1"/>
    <col min="7" max="7" width="28.375" customWidth="1"/>
    <col min="8" max="8" width="38.875" customWidth="1"/>
    <col min="9" max="10" width="19.625" customWidth="1"/>
    <col min="11" max="11" width="15.625" customWidth="1"/>
    <col min="12" max="12" width="13.125" customWidth="1"/>
    <col min="13" max="13" width="6.875" customWidth="1"/>
    <col min="14" max="14" width="9.375" customWidth="1"/>
    <col min="15" max="15" width="9.125" customWidth="1"/>
    <col min="16" max="26" width="10" customWidth="1"/>
  </cols>
  <sheetData>
    <row r="1" spans="1:26" ht="32.2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26" ht="14.25" customHeight="1" x14ac:dyDescent="0.2">
      <c r="B2" s="112" t="s">
        <v>0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34"/>
    </row>
    <row r="3" spans="1:26" ht="14.25" customHeight="1" x14ac:dyDescent="0.2">
      <c r="B3" s="1" t="s">
        <v>1</v>
      </c>
      <c r="C3" s="135" t="s">
        <v>2</v>
      </c>
      <c r="D3" s="136"/>
      <c r="E3" s="137"/>
      <c r="F3" s="2" t="s">
        <v>3</v>
      </c>
      <c r="G3" s="2" t="s">
        <v>4</v>
      </c>
      <c r="H3" s="2" t="s">
        <v>5</v>
      </c>
      <c r="I3" s="138" t="s">
        <v>6</v>
      </c>
      <c r="J3" s="136"/>
      <c r="K3" s="136"/>
      <c r="L3" s="136"/>
      <c r="M3" s="136"/>
      <c r="N3" s="136"/>
      <c r="O3" s="139"/>
    </row>
    <row r="4" spans="1:26" ht="14.25" customHeight="1" x14ac:dyDescent="0.2">
      <c r="B4" s="7" t="s">
        <v>7</v>
      </c>
      <c r="C4" s="140" t="s">
        <v>8</v>
      </c>
      <c r="D4" s="136"/>
      <c r="E4" s="137"/>
      <c r="F4" s="8" t="s">
        <v>9</v>
      </c>
      <c r="G4" s="8" t="s">
        <v>9</v>
      </c>
      <c r="H4" s="3">
        <v>45892</v>
      </c>
      <c r="I4" s="140" t="s">
        <v>10</v>
      </c>
      <c r="J4" s="136"/>
      <c r="K4" s="136"/>
      <c r="L4" s="136"/>
      <c r="M4" s="136"/>
      <c r="N4" s="136"/>
      <c r="O4" s="139"/>
    </row>
    <row r="5" spans="1:26" ht="14.25" customHeight="1" x14ac:dyDescent="0.2">
      <c r="B5" s="127" t="s">
        <v>11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9"/>
    </row>
    <row r="6" spans="1:26" ht="14.25" customHeight="1" x14ac:dyDescent="0.2">
      <c r="B6" s="130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2"/>
    </row>
    <row r="7" spans="1:26" ht="14.25" customHeight="1" x14ac:dyDescent="0.2">
      <c r="B7" s="112" t="s">
        <v>12</v>
      </c>
      <c r="C7" s="113"/>
      <c r="D7" s="113"/>
      <c r="E7" s="113"/>
      <c r="F7" s="113"/>
      <c r="G7" s="113"/>
      <c r="H7" s="113"/>
      <c r="I7" s="114"/>
      <c r="J7" s="133" t="s">
        <v>13</v>
      </c>
      <c r="K7" s="113"/>
      <c r="L7" s="113"/>
      <c r="M7" s="113"/>
      <c r="N7" s="113"/>
      <c r="O7" s="134"/>
    </row>
    <row r="8" spans="1:26" ht="14.25" customHeight="1" x14ac:dyDescent="0.2">
      <c r="B8" s="115" t="s">
        <v>206</v>
      </c>
      <c r="C8" s="116"/>
      <c r="D8" s="116"/>
      <c r="E8" s="116"/>
      <c r="F8" s="116"/>
      <c r="G8" s="116"/>
      <c r="H8" s="116"/>
      <c r="I8" s="117"/>
      <c r="J8" s="118" t="s">
        <v>208</v>
      </c>
      <c r="K8" s="116"/>
      <c r="L8" s="116"/>
      <c r="M8" s="116"/>
      <c r="N8" s="116"/>
      <c r="O8" s="119"/>
    </row>
    <row r="9" spans="1:26" ht="14.25" customHeight="1" x14ac:dyDescent="0.2">
      <c r="B9" s="74"/>
      <c r="C9" s="74"/>
      <c r="D9" s="74"/>
      <c r="E9" s="74"/>
      <c r="F9" s="74"/>
      <c r="G9" s="74"/>
      <c r="H9" s="74"/>
      <c r="I9" s="74"/>
      <c r="J9" s="75"/>
      <c r="K9" s="75"/>
      <c r="L9" s="75"/>
      <c r="M9" s="75"/>
      <c r="N9" s="75"/>
      <c r="O9" s="75"/>
    </row>
    <row r="10" spans="1:26" ht="42" customHeight="1" x14ac:dyDescent="0.2">
      <c r="A10" s="9"/>
      <c r="B10" s="120" t="s">
        <v>14</v>
      </c>
      <c r="C10" s="121"/>
      <c r="D10" s="122"/>
      <c r="E10" s="10" t="s">
        <v>15</v>
      </c>
      <c r="F10" s="10" t="s">
        <v>16</v>
      </c>
      <c r="G10" s="10" t="s">
        <v>17</v>
      </c>
      <c r="H10" s="10" t="s">
        <v>18</v>
      </c>
      <c r="I10" s="10" t="s">
        <v>19</v>
      </c>
      <c r="J10" s="10" t="s">
        <v>20</v>
      </c>
      <c r="K10" s="10" t="s">
        <v>21</v>
      </c>
      <c r="L10" s="10" t="s">
        <v>22</v>
      </c>
      <c r="M10" s="123" t="s">
        <v>23</v>
      </c>
      <c r="N10" s="121"/>
      <c r="O10" s="124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7.5" customHeight="1" x14ac:dyDescent="0.25">
      <c r="B11" s="125"/>
      <c r="C11" s="126"/>
      <c r="D11" s="126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26" ht="14.25" customHeight="1" x14ac:dyDescent="0.2">
      <c r="B12" s="91" t="s">
        <v>24</v>
      </c>
      <c r="C12" s="86"/>
      <c r="D12" s="92"/>
      <c r="E12" s="82">
        <v>1.1000000000000001</v>
      </c>
      <c r="F12" s="82"/>
      <c r="G12" s="76" t="s">
        <v>25</v>
      </c>
      <c r="H12" s="97" t="s">
        <v>26</v>
      </c>
      <c r="I12" s="82" t="s">
        <v>27</v>
      </c>
      <c r="J12" s="82" t="s">
        <v>28</v>
      </c>
      <c r="K12" s="82" t="s">
        <v>29</v>
      </c>
      <c r="L12" s="82" t="s">
        <v>29</v>
      </c>
      <c r="M12" s="173" t="s">
        <v>194</v>
      </c>
      <c r="N12" s="174"/>
      <c r="O12" s="175"/>
    </row>
    <row r="13" spans="1:26" ht="14.25" customHeight="1" x14ac:dyDescent="0.2">
      <c r="B13" s="93"/>
      <c r="C13" s="88"/>
      <c r="D13" s="94"/>
      <c r="E13" s="83"/>
      <c r="F13" s="83"/>
      <c r="G13" s="77" t="s">
        <v>37</v>
      </c>
      <c r="H13" s="98"/>
      <c r="I13" s="83"/>
      <c r="J13" s="83"/>
      <c r="K13" s="102"/>
      <c r="L13" s="102"/>
      <c r="M13" s="176"/>
      <c r="N13" s="177"/>
      <c r="O13" s="178"/>
    </row>
    <row r="14" spans="1:26" ht="14.25" customHeight="1" x14ac:dyDescent="0.2">
      <c r="B14" s="93"/>
      <c r="C14" s="88"/>
      <c r="D14" s="94"/>
      <c r="E14" s="83"/>
      <c r="F14" s="83"/>
      <c r="G14" s="77"/>
      <c r="H14" s="98"/>
      <c r="I14" s="83"/>
      <c r="J14" s="83"/>
      <c r="K14" s="102"/>
      <c r="L14" s="102"/>
      <c r="M14" s="176"/>
      <c r="N14" s="177"/>
      <c r="O14" s="178"/>
    </row>
    <row r="15" spans="1:26" ht="14.25" customHeight="1" x14ac:dyDescent="0.2">
      <c r="B15" s="93"/>
      <c r="C15" s="88"/>
      <c r="D15" s="94"/>
      <c r="E15" s="83"/>
      <c r="F15" s="83"/>
      <c r="G15" s="78"/>
      <c r="H15" s="98"/>
      <c r="I15" s="83"/>
      <c r="J15" s="83"/>
      <c r="K15" s="102"/>
      <c r="L15" s="102"/>
      <c r="M15" s="176"/>
      <c r="N15" s="177"/>
      <c r="O15" s="178"/>
    </row>
    <row r="16" spans="1:26" ht="14.25" customHeight="1" x14ac:dyDescent="0.2">
      <c r="B16" s="95"/>
      <c r="C16" s="90"/>
      <c r="D16" s="96"/>
      <c r="E16" s="84"/>
      <c r="F16" s="84"/>
      <c r="G16" s="79"/>
      <c r="H16" s="99"/>
      <c r="I16" s="84"/>
      <c r="J16" s="84"/>
      <c r="K16" s="103"/>
      <c r="L16" s="103"/>
      <c r="M16" s="179"/>
      <c r="N16" s="180"/>
      <c r="O16" s="181"/>
    </row>
    <row r="17" spans="2:15" ht="14.25" customHeight="1" x14ac:dyDescent="0.2">
      <c r="B17" s="91" t="s">
        <v>30</v>
      </c>
      <c r="C17" s="86"/>
      <c r="D17" s="92"/>
      <c r="E17" s="82">
        <v>1.2</v>
      </c>
      <c r="F17" s="82"/>
      <c r="G17" s="76" t="s">
        <v>31</v>
      </c>
      <c r="H17" s="97" t="s">
        <v>32</v>
      </c>
      <c r="I17" s="82" t="s">
        <v>33</v>
      </c>
      <c r="J17" s="82" t="s">
        <v>34</v>
      </c>
      <c r="K17" s="82" t="s">
        <v>35</v>
      </c>
      <c r="L17" s="82" t="s">
        <v>29</v>
      </c>
      <c r="M17" s="173" t="s">
        <v>195</v>
      </c>
      <c r="N17" s="174"/>
      <c r="O17" s="175"/>
    </row>
    <row r="18" spans="2:15" ht="14.25" customHeight="1" x14ac:dyDescent="0.2">
      <c r="B18" s="93"/>
      <c r="C18" s="88"/>
      <c r="D18" s="94"/>
      <c r="E18" s="83"/>
      <c r="F18" s="83"/>
      <c r="G18" s="77" t="s">
        <v>25</v>
      </c>
      <c r="H18" s="98"/>
      <c r="I18" s="83"/>
      <c r="J18" s="83"/>
      <c r="K18" s="83"/>
      <c r="L18" s="83"/>
      <c r="M18" s="176"/>
      <c r="N18" s="177"/>
      <c r="O18" s="178"/>
    </row>
    <row r="19" spans="2:15" ht="14.25" customHeight="1" x14ac:dyDescent="0.2">
      <c r="B19" s="93"/>
      <c r="C19" s="88"/>
      <c r="D19" s="94"/>
      <c r="E19" s="83"/>
      <c r="F19" s="83"/>
      <c r="G19" s="77"/>
      <c r="H19" s="98"/>
      <c r="I19" s="83"/>
      <c r="J19" s="83"/>
      <c r="K19" s="83"/>
      <c r="L19" s="83"/>
      <c r="M19" s="176"/>
      <c r="N19" s="177"/>
      <c r="O19" s="178"/>
    </row>
    <row r="20" spans="2:15" ht="14.25" customHeight="1" x14ac:dyDescent="0.2">
      <c r="B20" s="93"/>
      <c r="C20" s="88"/>
      <c r="D20" s="94"/>
      <c r="E20" s="83"/>
      <c r="F20" s="83"/>
      <c r="G20" s="78"/>
      <c r="H20" s="98"/>
      <c r="I20" s="83"/>
      <c r="J20" s="83"/>
      <c r="K20" s="83"/>
      <c r="L20" s="83"/>
      <c r="M20" s="176"/>
      <c r="N20" s="177"/>
      <c r="O20" s="178"/>
    </row>
    <row r="21" spans="2:15" ht="14.25" customHeight="1" x14ac:dyDescent="0.2">
      <c r="B21" s="95"/>
      <c r="C21" s="90"/>
      <c r="D21" s="96"/>
      <c r="E21" s="84"/>
      <c r="F21" s="84"/>
      <c r="G21" s="79"/>
      <c r="H21" s="99"/>
      <c r="I21" s="84"/>
      <c r="J21" s="84"/>
      <c r="K21" s="84"/>
      <c r="L21" s="84"/>
      <c r="M21" s="179"/>
      <c r="N21" s="180"/>
      <c r="O21" s="181"/>
    </row>
    <row r="22" spans="2:15" ht="14.25" customHeight="1" x14ac:dyDescent="0.2">
      <c r="B22" s="91" t="s">
        <v>36</v>
      </c>
      <c r="C22" s="86"/>
      <c r="D22" s="92"/>
      <c r="E22" s="82">
        <v>1.3</v>
      </c>
      <c r="F22" s="82"/>
      <c r="G22" s="76" t="s">
        <v>37</v>
      </c>
      <c r="H22" s="97" t="s">
        <v>38</v>
      </c>
      <c r="I22" s="82" t="s">
        <v>28</v>
      </c>
      <c r="J22" s="82" t="s">
        <v>39</v>
      </c>
      <c r="K22" s="82" t="s">
        <v>40</v>
      </c>
      <c r="L22" s="82" t="s">
        <v>35</v>
      </c>
      <c r="M22" s="173" t="s">
        <v>196</v>
      </c>
      <c r="N22" s="174"/>
      <c r="O22" s="175"/>
    </row>
    <row r="23" spans="2:15" ht="14.25" customHeight="1" x14ac:dyDescent="0.2">
      <c r="B23" s="93"/>
      <c r="C23" s="88"/>
      <c r="D23" s="94"/>
      <c r="E23" s="83"/>
      <c r="F23" s="83"/>
      <c r="G23" s="77" t="s">
        <v>41</v>
      </c>
      <c r="H23" s="98"/>
      <c r="I23" s="83"/>
      <c r="J23" s="83"/>
      <c r="K23" s="83"/>
      <c r="L23" s="83"/>
      <c r="M23" s="176"/>
      <c r="N23" s="177"/>
      <c r="O23" s="178"/>
    </row>
    <row r="24" spans="2:15" ht="14.25" customHeight="1" x14ac:dyDescent="0.2">
      <c r="B24" s="93"/>
      <c r="C24" s="88"/>
      <c r="D24" s="94"/>
      <c r="E24" s="83"/>
      <c r="F24" s="83"/>
      <c r="G24" s="77"/>
      <c r="H24" s="98"/>
      <c r="I24" s="83"/>
      <c r="J24" s="83"/>
      <c r="K24" s="83"/>
      <c r="L24" s="83"/>
      <c r="M24" s="176"/>
      <c r="N24" s="177"/>
      <c r="O24" s="178"/>
    </row>
    <row r="25" spans="2:15" ht="14.25" customHeight="1" x14ac:dyDescent="0.2">
      <c r="B25" s="93"/>
      <c r="C25" s="88"/>
      <c r="D25" s="94"/>
      <c r="E25" s="83"/>
      <c r="F25" s="83"/>
      <c r="G25" s="78"/>
      <c r="H25" s="98"/>
      <c r="I25" s="83"/>
      <c r="J25" s="83"/>
      <c r="K25" s="83"/>
      <c r="L25" s="83"/>
      <c r="M25" s="176"/>
      <c r="N25" s="177"/>
      <c r="O25" s="178"/>
    </row>
    <row r="26" spans="2:15" ht="14.25" customHeight="1" x14ac:dyDescent="0.2">
      <c r="B26" s="95"/>
      <c r="C26" s="90"/>
      <c r="D26" s="96"/>
      <c r="E26" s="84"/>
      <c r="F26" s="84"/>
      <c r="G26" s="79"/>
      <c r="H26" s="99"/>
      <c r="I26" s="84"/>
      <c r="J26" s="84"/>
      <c r="K26" s="84"/>
      <c r="L26" s="84"/>
      <c r="M26" s="179"/>
      <c r="N26" s="180"/>
      <c r="O26" s="181"/>
    </row>
    <row r="27" spans="2:15" ht="14.25" customHeight="1" x14ac:dyDescent="0.2">
      <c r="B27" s="91" t="s">
        <v>42</v>
      </c>
      <c r="C27" s="86"/>
      <c r="D27" s="92"/>
      <c r="E27" s="82">
        <v>2.1</v>
      </c>
      <c r="F27" s="82"/>
      <c r="G27" s="76" t="s">
        <v>37</v>
      </c>
      <c r="H27" s="97" t="s">
        <v>43</v>
      </c>
      <c r="I27" s="82" t="s">
        <v>34</v>
      </c>
      <c r="J27" s="82" t="s">
        <v>44</v>
      </c>
      <c r="K27" s="82" t="s">
        <v>35</v>
      </c>
      <c r="L27" s="82" t="s">
        <v>29</v>
      </c>
      <c r="M27" s="173" t="s">
        <v>197</v>
      </c>
      <c r="N27" s="174"/>
      <c r="O27" s="175"/>
    </row>
    <row r="28" spans="2:15" ht="14.25" customHeight="1" x14ac:dyDescent="0.2">
      <c r="B28" s="93"/>
      <c r="C28" s="88"/>
      <c r="D28" s="94"/>
      <c r="E28" s="83"/>
      <c r="F28" s="83"/>
      <c r="G28" s="77" t="s">
        <v>45</v>
      </c>
      <c r="H28" s="98"/>
      <c r="I28" s="83"/>
      <c r="J28" s="83"/>
      <c r="K28" s="83"/>
      <c r="L28" s="83"/>
      <c r="M28" s="176"/>
      <c r="N28" s="177"/>
      <c r="O28" s="178"/>
    </row>
    <row r="29" spans="2:15" ht="14.25" customHeight="1" x14ac:dyDescent="0.2">
      <c r="B29" s="93"/>
      <c r="C29" s="88"/>
      <c r="D29" s="94"/>
      <c r="E29" s="83"/>
      <c r="F29" s="83"/>
      <c r="G29" s="77"/>
      <c r="H29" s="98"/>
      <c r="I29" s="83"/>
      <c r="J29" s="83"/>
      <c r="K29" s="83"/>
      <c r="L29" s="83"/>
      <c r="M29" s="176"/>
      <c r="N29" s="177"/>
      <c r="O29" s="178"/>
    </row>
    <row r="30" spans="2:15" ht="14.25" customHeight="1" x14ac:dyDescent="0.2">
      <c r="B30" s="93"/>
      <c r="C30" s="88"/>
      <c r="D30" s="94"/>
      <c r="E30" s="83"/>
      <c r="F30" s="83"/>
      <c r="G30" s="78"/>
      <c r="H30" s="98"/>
      <c r="I30" s="83"/>
      <c r="J30" s="83"/>
      <c r="K30" s="83"/>
      <c r="L30" s="83"/>
      <c r="M30" s="176"/>
      <c r="N30" s="177"/>
      <c r="O30" s="178"/>
    </row>
    <row r="31" spans="2:15" ht="14.25" customHeight="1" x14ac:dyDescent="0.2">
      <c r="B31" s="95"/>
      <c r="C31" s="90"/>
      <c r="D31" s="96"/>
      <c r="E31" s="84"/>
      <c r="F31" s="84"/>
      <c r="G31" s="79"/>
      <c r="H31" s="99"/>
      <c r="I31" s="84"/>
      <c r="J31" s="84"/>
      <c r="K31" s="84"/>
      <c r="L31" s="84"/>
      <c r="M31" s="179"/>
      <c r="N31" s="180"/>
      <c r="O31" s="181"/>
    </row>
    <row r="32" spans="2:15" ht="14.25" customHeight="1" x14ac:dyDescent="0.2">
      <c r="B32" s="91" t="s">
        <v>46</v>
      </c>
      <c r="C32" s="86"/>
      <c r="D32" s="92"/>
      <c r="E32" s="82">
        <v>2.2000000000000002</v>
      </c>
      <c r="F32" s="82"/>
      <c r="G32" s="76" t="s">
        <v>37</v>
      </c>
      <c r="H32" s="97" t="s">
        <v>47</v>
      </c>
      <c r="I32" s="82" t="s">
        <v>34</v>
      </c>
      <c r="J32" s="82" t="s">
        <v>44</v>
      </c>
      <c r="K32" s="82" t="s">
        <v>35</v>
      </c>
      <c r="L32" s="82" t="s">
        <v>29</v>
      </c>
      <c r="M32" s="173" t="s">
        <v>198</v>
      </c>
      <c r="N32" s="174"/>
      <c r="O32" s="175"/>
    </row>
    <row r="33" spans="2:15" ht="14.25" customHeight="1" x14ac:dyDescent="0.2">
      <c r="B33" s="93"/>
      <c r="C33" s="88"/>
      <c r="D33" s="94"/>
      <c r="E33" s="83"/>
      <c r="F33" s="83"/>
      <c r="G33" s="77" t="s">
        <v>45</v>
      </c>
      <c r="H33" s="98"/>
      <c r="I33" s="83"/>
      <c r="J33" s="83"/>
      <c r="K33" s="83"/>
      <c r="L33" s="83"/>
      <c r="M33" s="176"/>
      <c r="N33" s="177"/>
      <c r="O33" s="178"/>
    </row>
    <row r="34" spans="2:15" ht="14.25" customHeight="1" x14ac:dyDescent="0.2">
      <c r="B34" s="93"/>
      <c r="C34" s="88"/>
      <c r="D34" s="94"/>
      <c r="E34" s="83"/>
      <c r="F34" s="83"/>
      <c r="G34" s="77"/>
      <c r="H34" s="98"/>
      <c r="I34" s="83"/>
      <c r="J34" s="83"/>
      <c r="K34" s="83"/>
      <c r="L34" s="83"/>
      <c r="M34" s="176"/>
      <c r="N34" s="177"/>
      <c r="O34" s="178"/>
    </row>
    <row r="35" spans="2:15" ht="14.25" customHeight="1" x14ac:dyDescent="0.2">
      <c r="B35" s="93"/>
      <c r="C35" s="88"/>
      <c r="D35" s="94"/>
      <c r="E35" s="83"/>
      <c r="F35" s="83"/>
      <c r="G35" s="78"/>
      <c r="H35" s="98"/>
      <c r="I35" s="83"/>
      <c r="J35" s="83"/>
      <c r="K35" s="83"/>
      <c r="L35" s="83"/>
      <c r="M35" s="176"/>
      <c r="N35" s="177"/>
      <c r="O35" s="178"/>
    </row>
    <row r="36" spans="2:15" ht="14.25" customHeight="1" x14ac:dyDescent="0.2">
      <c r="B36" s="95"/>
      <c r="C36" s="90"/>
      <c r="D36" s="96"/>
      <c r="E36" s="84"/>
      <c r="F36" s="84"/>
      <c r="G36" s="79"/>
      <c r="H36" s="99"/>
      <c r="I36" s="84"/>
      <c r="J36" s="84"/>
      <c r="K36" s="84"/>
      <c r="L36" s="84"/>
      <c r="M36" s="179"/>
      <c r="N36" s="180"/>
      <c r="O36" s="181"/>
    </row>
    <row r="37" spans="2:15" ht="14.25" customHeight="1" x14ac:dyDescent="0.2">
      <c r="B37" s="91" t="s">
        <v>48</v>
      </c>
      <c r="C37" s="86"/>
      <c r="D37" s="92"/>
      <c r="E37" s="82">
        <v>2.2999999999999998</v>
      </c>
      <c r="F37" s="82"/>
      <c r="G37" s="76" t="s">
        <v>45</v>
      </c>
      <c r="H37" s="97" t="s">
        <v>49</v>
      </c>
      <c r="I37" s="82" t="s">
        <v>39</v>
      </c>
      <c r="J37" s="82" t="s">
        <v>50</v>
      </c>
      <c r="K37" s="82" t="s">
        <v>40</v>
      </c>
      <c r="L37" s="82" t="s">
        <v>35</v>
      </c>
      <c r="M37" s="173" t="s">
        <v>200</v>
      </c>
      <c r="N37" s="174"/>
      <c r="O37" s="175"/>
    </row>
    <row r="38" spans="2:15" ht="14.25" customHeight="1" x14ac:dyDescent="0.2">
      <c r="B38" s="93"/>
      <c r="C38" s="88"/>
      <c r="D38" s="94"/>
      <c r="E38" s="83"/>
      <c r="F38" s="83"/>
      <c r="G38" s="77" t="s">
        <v>41</v>
      </c>
      <c r="H38" s="98"/>
      <c r="I38" s="83"/>
      <c r="J38" s="83"/>
      <c r="K38" s="83"/>
      <c r="L38" s="83"/>
      <c r="M38" s="176"/>
      <c r="N38" s="177"/>
      <c r="O38" s="178"/>
    </row>
    <row r="39" spans="2:15" ht="14.25" customHeight="1" x14ac:dyDescent="0.2">
      <c r="B39" s="93"/>
      <c r="C39" s="88"/>
      <c r="D39" s="94"/>
      <c r="E39" s="83"/>
      <c r="F39" s="83"/>
      <c r="G39" s="77" t="s">
        <v>37</v>
      </c>
      <c r="H39" s="98"/>
      <c r="I39" s="83"/>
      <c r="J39" s="83"/>
      <c r="K39" s="83"/>
      <c r="L39" s="83"/>
      <c r="M39" s="176"/>
      <c r="N39" s="177"/>
      <c r="O39" s="178"/>
    </row>
    <row r="40" spans="2:15" ht="14.25" customHeight="1" x14ac:dyDescent="0.2">
      <c r="B40" s="93"/>
      <c r="C40" s="88"/>
      <c r="D40" s="94"/>
      <c r="E40" s="83"/>
      <c r="F40" s="83"/>
      <c r="G40" s="78"/>
      <c r="H40" s="98"/>
      <c r="I40" s="83"/>
      <c r="J40" s="83"/>
      <c r="K40" s="83"/>
      <c r="L40" s="83"/>
      <c r="M40" s="176"/>
      <c r="N40" s="177"/>
      <c r="O40" s="178"/>
    </row>
    <row r="41" spans="2:15" ht="14.25" customHeight="1" x14ac:dyDescent="0.2">
      <c r="B41" s="95"/>
      <c r="C41" s="90"/>
      <c r="D41" s="96"/>
      <c r="E41" s="84"/>
      <c r="F41" s="84"/>
      <c r="G41" s="79"/>
      <c r="H41" s="99"/>
      <c r="I41" s="84"/>
      <c r="J41" s="84"/>
      <c r="K41" s="84"/>
      <c r="L41" s="84"/>
      <c r="M41" s="179"/>
      <c r="N41" s="180"/>
      <c r="O41" s="181"/>
    </row>
    <row r="42" spans="2:15" ht="14.25" customHeight="1" x14ac:dyDescent="0.2">
      <c r="B42" s="91" t="s">
        <v>157</v>
      </c>
      <c r="C42" s="86"/>
      <c r="D42" s="92"/>
      <c r="E42" s="82">
        <v>2.4</v>
      </c>
      <c r="F42" s="82"/>
      <c r="G42" s="76" t="s">
        <v>25</v>
      </c>
      <c r="H42" s="97" t="s">
        <v>166</v>
      </c>
      <c r="I42" s="82" t="s">
        <v>44</v>
      </c>
      <c r="J42" s="82" t="s">
        <v>50</v>
      </c>
      <c r="K42" s="82" t="s">
        <v>35</v>
      </c>
      <c r="L42" s="82" t="s">
        <v>156</v>
      </c>
      <c r="M42" s="173" t="s">
        <v>201</v>
      </c>
      <c r="N42" s="174"/>
      <c r="O42" s="175"/>
    </row>
    <row r="43" spans="2:15" ht="14.25" customHeight="1" x14ac:dyDescent="0.2">
      <c r="B43" s="93"/>
      <c r="C43" s="88"/>
      <c r="D43" s="94"/>
      <c r="E43" s="83"/>
      <c r="F43" s="83"/>
      <c r="G43" s="77" t="s">
        <v>37</v>
      </c>
      <c r="H43" s="98"/>
      <c r="I43" s="83"/>
      <c r="J43" s="83"/>
      <c r="K43" s="83"/>
      <c r="L43" s="83"/>
      <c r="M43" s="176"/>
      <c r="N43" s="177"/>
      <c r="O43" s="178"/>
    </row>
    <row r="44" spans="2:15" ht="14.25" customHeight="1" x14ac:dyDescent="0.2">
      <c r="B44" s="93"/>
      <c r="C44" s="88"/>
      <c r="D44" s="94"/>
      <c r="E44" s="83"/>
      <c r="F44" s="83"/>
      <c r="G44" s="77"/>
      <c r="H44" s="98"/>
      <c r="I44" s="83"/>
      <c r="J44" s="83"/>
      <c r="K44" s="83"/>
      <c r="L44" s="83"/>
      <c r="M44" s="176"/>
      <c r="N44" s="177"/>
      <c r="O44" s="178"/>
    </row>
    <row r="45" spans="2:15" ht="14.25" customHeight="1" x14ac:dyDescent="0.2">
      <c r="B45" s="93"/>
      <c r="C45" s="88"/>
      <c r="D45" s="94"/>
      <c r="E45" s="83"/>
      <c r="F45" s="83"/>
      <c r="G45" s="78"/>
      <c r="H45" s="98"/>
      <c r="I45" s="83"/>
      <c r="J45" s="83"/>
      <c r="K45" s="83"/>
      <c r="L45" s="83"/>
      <c r="M45" s="176"/>
      <c r="N45" s="177"/>
      <c r="O45" s="178"/>
    </row>
    <row r="46" spans="2:15" ht="14.25" customHeight="1" x14ac:dyDescent="0.2">
      <c r="B46" s="95"/>
      <c r="C46" s="90"/>
      <c r="D46" s="96"/>
      <c r="E46" s="84"/>
      <c r="F46" s="84"/>
      <c r="G46" s="79"/>
      <c r="H46" s="99"/>
      <c r="I46" s="84"/>
      <c r="J46" s="84"/>
      <c r="K46" s="84"/>
      <c r="L46" s="84"/>
      <c r="M46" s="179"/>
      <c r="N46" s="180"/>
      <c r="O46" s="181"/>
    </row>
    <row r="47" spans="2:15" ht="14.25" customHeight="1" x14ac:dyDescent="0.2">
      <c r="B47" s="91" t="s">
        <v>158</v>
      </c>
      <c r="C47" s="86"/>
      <c r="D47" s="92"/>
      <c r="E47" s="82">
        <v>3.1</v>
      </c>
      <c r="F47" s="82"/>
      <c r="G47" s="76" t="s">
        <v>25</v>
      </c>
      <c r="H47" s="97" t="s">
        <v>167</v>
      </c>
      <c r="I47" s="82" t="s">
        <v>184</v>
      </c>
      <c r="J47" s="82" t="s">
        <v>185</v>
      </c>
      <c r="K47" s="82" t="s">
        <v>35</v>
      </c>
      <c r="L47" s="82" t="s">
        <v>29</v>
      </c>
      <c r="M47" s="173" t="s">
        <v>202</v>
      </c>
      <c r="N47" s="174"/>
      <c r="O47" s="175"/>
    </row>
    <row r="48" spans="2:15" ht="14.25" customHeight="1" x14ac:dyDescent="0.2">
      <c r="B48" s="93"/>
      <c r="C48" s="88"/>
      <c r="D48" s="94"/>
      <c r="E48" s="83"/>
      <c r="F48" s="83"/>
      <c r="G48" s="77" t="s">
        <v>37</v>
      </c>
      <c r="H48" s="98"/>
      <c r="I48" s="83"/>
      <c r="J48" s="83"/>
      <c r="K48" s="83"/>
      <c r="L48" s="83"/>
      <c r="M48" s="176"/>
      <c r="N48" s="177"/>
      <c r="O48" s="178"/>
    </row>
    <row r="49" spans="2:15" ht="14.25" customHeight="1" x14ac:dyDescent="0.2">
      <c r="B49" s="93"/>
      <c r="C49" s="88"/>
      <c r="D49" s="94"/>
      <c r="E49" s="83"/>
      <c r="F49" s="83"/>
      <c r="G49" s="77" t="s">
        <v>54</v>
      </c>
      <c r="H49" s="98"/>
      <c r="I49" s="83"/>
      <c r="J49" s="83"/>
      <c r="K49" s="83"/>
      <c r="L49" s="83"/>
      <c r="M49" s="176"/>
      <c r="N49" s="177"/>
      <c r="O49" s="178"/>
    </row>
    <row r="50" spans="2:15" ht="14.25" customHeight="1" x14ac:dyDescent="0.2">
      <c r="B50" s="93"/>
      <c r="C50" s="88"/>
      <c r="D50" s="94"/>
      <c r="E50" s="83"/>
      <c r="F50" s="83"/>
      <c r="G50" s="78"/>
      <c r="H50" s="98"/>
      <c r="I50" s="83"/>
      <c r="J50" s="83"/>
      <c r="K50" s="83"/>
      <c r="L50" s="83"/>
      <c r="M50" s="176"/>
      <c r="N50" s="177"/>
      <c r="O50" s="178"/>
    </row>
    <row r="51" spans="2:15" ht="14.25" customHeight="1" x14ac:dyDescent="0.2">
      <c r="B51" s="95"/>
      <c r="C51" s="90"/>
      <c r="D51" s="96"/>
      <c r="E51" s="84"/>
      <c r="F51" s="84"/>
      <c r="G51" s="79"/>
      <c r="H51" s="99"/>
      <c r="I51" s="84"/>
      <c r="J51" s="84"/>
      <c r="K51" s="84"/>
      <c r="L51" s="84"/>
      <c r="M51" s="179"/>
      <c r="N51" s="180"/>
      <c r="O51" s="181"/>
    </row>
    <row r="52" spans="2:15" ht="14.25" customHeight="1" x14ac:dyDescent="0.2">
      <c r="B52" s="91" t="s">
        <v>159</v>
      </c>
      <c r="C52" s="86"/>
      <c r="D52" s="92"/>
      <c r="E52" s="82">
        <v>3.2</v>
      </c>
      <c r="F52" s="82"/>
      <c r="G52" s="76" t="s">
        <v>25</v>
      </c>
      <c r="H52" s="97" t="s">
        <v>168</v>
      </c>
      <c r="I52" s="82" t="s">
        <v>50</v>
      </c>
      <c r="J52" s="82" t="s">
        <v>186</v>
      </c>
      <c r="K52" s="82" t="s">
        <v>40</v>
      </c>
      <c r="L52" s="82" t="s">
        <v>35</v>
      </c>
      <c r="M52" s="173" t="s">
        <v>203</v>
      </c>
      <c r="N52" s="174"/>
      <c r="O52" s="175"/>
    </row>
    <row r="53" spans="2:15" ht="14.25" customHeight="1" x14ac:dyDescent="0.2">
      <c r="B53" s="93"/>
      <c r="C53" s="88"/>
      <c r="D53" s="94"/>
      <c r="E53" s="83"/>
      <c r="F53" s="83"/>
      <c r="G53" s="77" t="s">
        <v>37</v>
      </c>
      <c r="H53" s="98"/>
      <c r="I53" s="83"/>
      <c r="J53" s="83"/>
      <c r="K53" s="83"/>
      <c r="L53" s="83"/>
      <c r="M53" s="176"/>
      <c r="N53" s="177"/>
      <c r="O53" s="178"/>
    </row>
    <row r="54" spans="2:15" ht="14.25" customHeight="1" x14ac:dyDescent="0.2">
      <c r="B54" s="93"/>
      <c r="C54" s="88"/>
      <c r="D54" s="94"/>
      <c r="E54" s="83"/>
      <c r="F54" s="83"/>
      <c r="G54" s="77"/>
      <c r="H54" s="98"/>
      <c r="I54" s="83"/>
      <c r="J54" s="83"/>
      <c r="K54" s="83"/>
      <c r="L54" s="83"/>
      <c r="M54" s="176"/>
      <c r="N54" s="177"/>
      <c r="O54" s="178"/>
    </row>
    <row r="55" spans="2:15" ht="14.25" customHeight="1" x14ac:dyDescent="0.2">
      <c r="B55" s="93"/>
      <c r="C55" s="88"/>
      <c r="D55" s="94"/>
      <c r="E55" s="83"/>
      <c r="F55" s="83"/>
      <c r="G55" s="78"/>
      <c r="H55" s="98"/>
      <c r="I55" s="83"/>
      <c r="J55" s="83"/>
      <c r="K55" s="83"/>
      <c r="L55" s="83"/>
      <c r="M55" s="176"/>
      <c r="N55" s="177"/>
      <c r="O55" s="178"/>
    </row>
    <row r="56" spans="2:15" ht="14.25" customHeight="1" x14ac:dyDescent="0.2">
      <c r="B56" s="95"/>
      <c r="C56" s="90"/>
      <c r="D56" s="96"/>
      <c r="E56" s="84"/>
      <c r="F56" s="84"/>
      <c r="G56" s="79"/>
      <c r="H56" s="99"/>
      <c r="I56" s="84"/>
      <c r="J56" s="84"/>
      <c r="K56" s="84"/>
      <c r="L56" s="84"/>
      <c r="M56" s="179"/>
      <c r="N56" s="180"/>
      <c r="O56" s="181"/>
    </row>
    <row r="57" spans="2:15" ht="14.25" customHeight="1" x14ac:dyDescent="0.2">
      <c r="B57" s="91" t="s">
        <v>160</v>
      </c>
      <c r="C57" s="86"/>
      <c r="D57" s="92"/>
      <c r="E57" s="82">
        <v>3.3</v>
      </c>
      <c r="F57" s="82"/>
      <c r="G57" s="76" t="s">
        <v>37</v>
      </c>
      <c r="H57" s="97" t="s">
        <v>169</v>
      </c>
      <c r="I57" s="82" t="s">
        <v>185</v>
      </c>
      <c r="J57" s="82" t="s">
        <v>187</v>
      </c>
      <c r="K57" s="82" t="s">
        <v>40</v>
      </c>
      <c r="L57" s="82" t="s">
        <v>29</v>
      </c>
      <c r="M57" s="173" t="s">
        <v>204</v>
      </c>
      <c r="N57" s="174"/>
      <c r="O57" s="175"/>
    </row>
    <row r="58" spans="2:15" ht="14.25" customHeight="1" x14ac:dyDescent="0.2">
      <c r="B58" s="93"/>
      <c r="C58" s="88"/>
      <c r="D58" s="94"/>
      <c r="E58" s="83"/>
      <c r="F58" s="83"/>
      <c r="G58" s="77" t="s">
        <v>41</v>
      </c>
      <c r="H58" s="98"/>
      <c r="I58" s="83"/>
      <c r="J58" s="83"/>
      <c r="K58" s="83"/>
      <c r="L58" s="83"/>
      <c r="M58" s="176"/>
      <c r="N58" s="177"/>
      <c r="O58" s="178"/>
    </row>
    <row r="59" spans="2:15" ht="14.25" customHeight="1" x14ac:dyDescent="0.2">
      <c r="B59" s="93"/>
      <c r="C59" s="88"/>
      <c r="D59" s="94"/>
      <c r="E59" s="83"/>
      <c r="F59" s="83"/>
      <c r="G59" s="77" t="s">
        <v>163</v>
      </c>
      <c r="H59" s="98"/>
      <c r="I59" s="83"/>
      <c r="J59" s="83"/>
      <c r="K59" s="83"/>
      <c r="L59" s="83"/>
      <c r="M59" s="176"/>
      <c r="N59" s="177"/>
      <c r="O59" s="178"/>
    </row>
    <row r="60" spans="2:15" ht="14.25" customHeight="1" x14ac:dyDescent="0.2">
      <c r="B60" s="93"/>
      <c r="C60" s="88"/>
      <c r="D60" s="94"/>
      <c r="E60" s="83"/>
      <c r="F60" s="83"/>
      <c r="G60" s="78"/>
      <c r="H60" s="98"/>
      <c r="I60" s="83"/>
      <c r="J60" s="83"/>
      <c r="K60" s="83"/>
      <c r="L60" s="83"/>
      <c r="M60" s="176"/>
      <c r="N60" s="177"/>
      <c r="O60" s="178"/>
    </row>
    <row r="61" spans="2:15" ht="14.25" customHeight="1" x14ac:dyDescent="0.2">
      <c r="B61" s="95"/>
      <c r="C61" s="90"/>
      <c r="D61" s="96"/>
      <c r="E61" s="84"/>
      <c r="F61" s="84"/>
      <c r="G61" s="79"/>
      <c r="H61" s="99"/>
      <c r="I61" s="84"/>
      <c r="J61" s="84"/>
      <c r="K61" s="84"/>
      <c r="L61" s="84"/>
      <c r="M61" s="179"/>
      <c r="N61" s="180"/>
      <c r="O61" s="181"/>
    </row>
    <row r="62" spans="2:15" ht="14.25" customHeight="1" x14ac:dyDescent="0.2">
      <c r="B62" s="91" t="s">
        <v>161</v>
      </c>
      <c r="C62" s="86"/>
      <c r="D62" s="92"/>
      <c r="E62" s="82">
        <v>4.0999999999999996</v>
      </c>
      <c r="F62" s="82"/>
      <c r="G62" s="76" t="s">
        <v>31</v>
      </c>
      <c r="H62" s="97" t="s">
        <v>170</v>
      </c>
      <c r="I62" s="82" t="s">
        <v>186</v>
      </c>
      <c r="J62" s="82" t="s">
        <v>189</v>
      </c>
      <c r="K62" s="82" t="s">
        <v>40</v>
      </c>
      <c r="L62" s="82" t="s">
        <v>35</v>
      </c>
      <c r="M62" s="173" t="s">
        <v>205</v>
      </c>
      <c r="N62" s="174"/>
      <c r="O62" s="175"/>
    </row>
    <row r="63" spans="2:15" ht="14.25" customHeight="1" x14ac:dyDescent="0.2">
      <c r="B63" s="93"/>
      <c r="C63" s="88"/>
      <c r="D63" s="94"/>
      <c r="E63" s="83"/>
      <c r="F63" s="83"/>
      <c r="G63" s="77" t="s">
        <v>164</v>
      </c>
      <c r="H63" s="98"/>
      <c r="I63" s="83"/>
      <c r="J63" s="83"/>
      <c r="K63" s="83"/>
      <c r="L63" s="83"/>
      <c r="M63" s="176"/>
      <c r="N63" s="177"/>
      <c r="O63" s="178"/>
    </row>
    <row r="64" spans="2:15" ht="14.25" customHeight="1" x14ac:dyDescent="0.2">
      <c r="B64" s="93"/>
      <c r="C64" s="88"/>
      <c r="D64" s="94"/>
      <c r="E64" s="83"/>
      <c r="F64" s="83"/>
      <c r="G64" s="77"/>
      <c r="H64" s="98"/>
      <c r="I64" s="83"/>
      <c r="J64" s="83"/>
      <c r="K64" s="83"/>
      <c r="L64" s="83"/>
      <c r="M64" s="176"/>
      <c r="N64" s="177"/>
      <c r="O64" s="178"/>
    </row>
    <row r="65" spans="2:15" ht="14.25" customHeight="1" x14ac:dyDescent="0.2">
      <c r="B65" s="93"/>
      <c r="C65" s="88"/>
      <c r="D65" s="94"/>
      <c r="E65" s="83"/>
      <c r="F65" s="83"/>
      <c r="G65" s="78"/>
      <c r="H65" s="98"/>
      <c r="I65" s="83"/>
      <c r="J65" s="83"/>
      <c r="K65" s="83"/>
      <c r="L65" s="83"/>
      <c r="M65" s="176"/>
      <c r="N65" s="177"/>
      <c r="O65" s="178"/>
    </row>
    <row r="66" spans="2:15" ht="14.25" customHeight="1" x14ac:dyDescent="0.2">
      <c r="B66" s="95"/>
      <c r="C66" s="90"/>
      <c r="D66" s="96"/>
      <c r="E66" s="84"/>
      <c r="F66" s="84"/>
      <c r="G66" s="79"/>
      <c r="H66" s="99"/>
      <c r="I66" s="84"/>
      <c r="J66" s="84"/>
      <c r="K66" s="84"/>
      <c r="L66" s="84"/>
      <c r="M66" s="179"/>
      <c r="N66" s="180"/>
      <c r="O66" s="181"/>
    </row>
    <row r="67" spans="2:15" ht="14.25" customHeight="1" x14ac:dyDescent="0.2">
      <c r="B67" s="91" t="s">
        <v>162</v>
      </c>
      <c r="C67" s="86"/>
      <c r="D67" s="92"/>
      <c r="E67" s="82">
        <v>4.2</v>
      </c>
      <c r="F67" s="82"/>
      <c r="G67" s="76" t="s">
        <v>165</v>
      </c>
      <c r="H67" s="97" t="s">
        <v>171</v>
      </c>
      <c r="I67" s="82" t="s">
        <v>186</v>
      </c>
      <c r="J67" s="82" t="s">
        <v>190</v>
      </c>
      <c r="K67" s="82" t="s">
        <v>35</v>
      </c>
      <c r="L67" s="82" t="s">
        <v>29</v>
      </c>
      <c r="M67" s="173" t="s">
        <v>207</v>
      </c>
      <c r="N67" s="174"/>
      <c r="O67" s="175"/>
    </row>
    <row r="68" spans="2:15" ht="14.25" customHeight="1" x14ac:dyDescent="0.2">
      <c r="B68" s="93"/>
      <c r="C68" s="88"/>
      <c r="D68" s="94"/>
      <c r="E68" s="83"/>
      <c r="F68" s="83"/>
      <c r="G68" s="77" t="s">
        <v>37</v>
      </c>
      <c r="H68" s="98"/>
      <c r="I68" s="83"/>
      <c r="J68" s="83"/>
      <c r="K68" s="83"/>
      <c r="L68" s="83"/>
      <c r="M68" s="176"/>
      <c r="N68" s="177"/>
      <c r="O68" s="178"/>
    </row>
    <row r="69" spans="2:15" ht="14.25" customHeight="1" x14ac:dyDescent="0.2">
      <c r="B69" s="93"/>
      <c r="C69" s="88"/>
      <c r="D69" s="94"/>
      <c r="E69" s="83"/>
      <c r="F69" s="83"/>
      <c r="G69" s="77"/>
      <c r="H69" s="98"/>
      <c r="I69" s="83"/>
      <c r="J69" s="83"/>
      <c r="K69" s="83"/>
      <c r="L69" s="83"/>
      <c r="M69" s="176"/>
      <c r="N69" s="177"/>
      <c r="O69" s="178"/>
    </row>
    <row r="70" spans="2:15" ht="14.25" customHeight="1" x14ac:dyDescent="0.2">
      <c r="B70" s="93"/>
      <c r="C70" s="88"/>
      <c r="D70" s="94"/>
      <c r="E70" s="83"/>
      <c r="F70" s="83"/>
      <c r="G70" s="78"/>
      <c r="H70" s="98"/>
      <c r="I70" s="83"/>
      <c r="J70" s="83"/>
      <c r="K70" s="83"/>
      <c r="L70" s="83"/>
      <c r="M70" s="176"/>
      <c r="N70" s="177"/>
      <c r="O70" s="178"/>
    </row>
    <row r="71" spans="2:15" ht="14.25" customHeight="1" x14ac:dyDescent="0.2">
      <c r="B71" s="95"/>
      <c r="C71" s="90"/>
      <c r="D71" s="96"/>
      <c r="E71" s="84"/>
      <c r="F71" s="84"/>
      <c r="G71" s="79"/>
      <c r="H71" s="99"/>
      <c r="I71" s="84"/>
      <c r="J71" s="84"/>
      <c r="K71" s="84"/>
      <c r="L71" s="84"/>
      <c r="M71" s="179"/>
      <c r="N71" s="180"/>
      <c r="O71" s="181"/>
    </row>
    <row r="72" spans="2:15" ht="14.25" customHeight="1" x14ac:dyDescent="0.25">
      <c r="B72" s="91" t="s">
        <v>51</v>
      </c>
      <c r="C72" s="86"/>
      <c r="D72" s="92"/>
      <c r="E72" s="82">
        <v>4.3</v>
      </c>
      <c r="F72" s="82"/>
      <c r="G72" s="81" t="s">
        <v>37</v>
      </c>
      <c r="H72" s="97" t="s">
        <v>52</v>
      </c>
      <c r="I72" s="82" t="s">
        <v>53</v>
      </c>
      <c r="J72" s="82">
        <v>5.0999999999999996</v>
      </c>
      <c r="K72" s="82" t="s">
        <v>40</v>
      </c>
      <c r="L72" s="82" t="s">
        <v>35</v>
      </c>
      <c r="M72" s="173" t="s">
        <v>178</v>
      </c>
      <c r="N72" s="174"/>
      <c r="O72" s="175"/>
    </row>
    <row r="73" spans="2:15" ht="14.25" customHeight="1" x14ac:dyDescent="0.25">
      <c r="B73" s="93"/>
      <c r="C73" s="88"/>
      <c r="D73" s="94"/>
      <c r="E73" s="83"/>
      <c r="F73" s="83"/>
      <c r="G73" s="81" t="s">
        <v>54</v>
      </c>
      <c r="H73" s="98"/>
      <c r="I73" s="83"/>
      <c r="J73" s="83"/>
      <c r="K73" s="83"/>
      <c r="L73" s="83"/>
      <c r="M73" s="176"/>
      <c r="N73" s="177"/>
      <c r="O73" s="178"/>
    </row>
    <row r="74" spans="2:15" ht="14.25" customHeight="1" x14ac:dyDescent="0.2">
      <c r="B74" s="93"/>
      <c r="C74" s="88"/>
      <c r="D74" s="94"/>
      <c r="E74" s="83"/>
      <c r="F74" s="83"/>
      <c r="G74" s="77"/>
      <c r="H74" s="98"/>
      <c r="I74" s="83"/>
      <c r="J74" s="83"/>
      <c r="K74" s="83"/>
      <c r="L74" s="83"/>
      <c r="M74" s="176"/>
      <c r="N74" s="177"/>
      <c r="O74" s="178"/>
    </row>
    <row r="75" spans="2:15" ht="14.25" customHeight="1" x14ac:dyDescent="0.2">
      <c r="B75" s="93"/>
      <c r="C75" s="88"/>
      <c r="D75" s="94"/>
      <c r="E75" s="83"/>
      <c r="F75" s="83"/>
      <c r="G75" s="78"/>
      <c r="H75" s="98"/>
      <c r="I75" s="83"/>
      <c r="J75" s="83"/>
      <c r="K75" s="83"/>
      <c r="L75" s="83"/>
      <c r="M75" s="176"/>
      <c r="N75" s="177"/>
      <c r="O75" s="178"/>
    </row>
    <row r="76" spans="2:15" ht="14.25" customHeight="1" x14ac:dyDescent="0.2">
      <c r="B76" s="95"/>
      <c r="C76" s="90"/>
      <c r="D76" s="96"/>
      <c r="E76" s="84"/>
      <c r="F76" s="84"/>
      <c r="G76" s="79"/>
      <c r="H76" s="99"/>
      <c r="I76" s="84"/>
      <c r="J76" s="84"/>
      <c r="K76" s="84"/>
      <c r="L76" s="84"/>
      <c r="M76" s="179"/>
      <c r="N76" s="180"/>
      <c r="O76" s="181"/>
    </row>
    <row r="77" spans="2:15" ht="14.25" customHeight="1" x14ac:dyDescent="0.25">
      <c r="B77" s="91" t="s">
        <v>55</v>
      </c>
      <c r="C77" s="86"/>
      <c r="D77" s="92"/>
      <c r="E77" s="82">
        <v>4.4000000000000004</v>
      </c>
      <c r="F77" s="82"/>
      <c r="G77" s="81" t="s">
        <v>56</v>
      </c>
      <c r="H77" s="97" t="s">
        <v>57</v>
      </c>
      <c r="I77" s="82">
        <v>4.0999999999999996</v>
      </c>
      <c r="J77" s="82">
        <v>5.0999999999999996</v>
      </c>
      <c r="K77" s="82" t="s">
        <v>40</v>
      </c>
      <c r="L77" s="82" t="s">
        <v>35</v>
      </c>
      <c r="M77" s="173" t="s">
        <v>179</v>
      </c>
      <c r="N77" s="174"/>
      <c r="O77" s="175"/>
    </row>
    <row r="78" spans="2:15" ht="14.25" customHeight="1" x14ac:dyDescent="0.25">
      <c r="B78" s="93"/>
      <c r="C78" s="88"/>
      <c r="D78" s="94"/>
      <c r="E78" s="83"/>
      <c r="F78" s="83"/>
      <c r="G78" s="81" t="s">
        <v>41</v>
      </c>
      <c r="H78" s="98"/>
      <c r="I78" s="83"/>
      <c r="J78" s="83"/>
      <c r="K78" s="83"/>
      <c r="L78" s="83"/>
      <c r="M78" s="176"/>
      <c r="N78" s="177"/>
      <c r="O78" s="178"/>
    </row>
    <row r="79" spans="2:15" ht="14.25" customHeight="1" x14ac:dyDescent="0.2">
      <c r="B79" s="93"/>
      <c r="C79" s="88"/>
      <c r="D79" s="94"/>
      <c r="E79" s="83"/>
      <c r="F79" s="83"/>
      <c r="G79" s="77"/>
      <c r="H79" s="98"/>
      <c r="I79" s="83"/>
      <c r="J79" s="83"/>
      <c r="K79" s="83"/>
      <c r="L79" s="83"/>
      <c r="M79" s="176"/>
      <c r="N79" s="177"/>
      <c r="O79" s="178"/>
    </row>
    <row r="80" spans="2:15" ht="14.25" customHeight="1" x14ac:dyDescent="0.2">
      <c r="B80" s="93"/>
      <c r="C80" s="88"/>
      <c r="D80" s="94"/>
      <c r="E80" s="83"/>
      <c r="F80" s="83"/>
      <c r="G80" s="78"/>
      <c r="H80" s="98"/>
      <c r="I80" s="83"/>
      <c r="J80" s="83"/>
      <c r="K80" s="83"/>
      <c r="L80" s="83"/>
      <c r="M80" s="176"/>
      <c r="N80" s="177"/>
      <c r="O80" s="178"/>
    </row>
    <row r="81" spans="2:15" ht="14.25" customHeight="1" x14ac:dyDescent="0.2">
      <c r="B81" s="95"/>
      <c r="C81" s="90"/>
      <c r="D81" s="96"/>
      <c r="E81" s="84"/>
      <c r="F81" s="84"/>
      <c r="G81" s="79"/>
      <c r="H81" s="99"/>
      <c r="I81" s="84"/>
      <c r="J81" s="84"/>
      <c r="K81" s="84"/>
      <c r="L81" s="84"/>
      <c r="M81" s="179"/>
      <c r="N81" s="180"/>
      <c r="O81" s="181"/>
    </row>
    <row r="82" spans="2:15" ht="14.25" customHeight="1" x14ac:dyDescent="0.25">
      <c r="B82" s="91" t="s">
        <v>58</v>
      </c>
      <c r="C82" s="86"/>
      <c r="D82" s="92"/>
      <c r="E82" s="82">
        <v>5.0999999999999996</v>
      </c>
      <c r="F82" s="82"/>
      <c r="G82" s="81" t="s">
        <v>59</v>
      </c>
      <c r="H82" s="97" t="s">
        <v>60</v>
      </c>
      <c r="I82" s="82" t="s">
        <v>61</v>
      </c>
      <c r="J82" s="82" t="s">
        <v>62</v>
      </c>
      <c r="K82" s="82" t="s">
        <v>40</v>
      </c>
      <c r="L82" s="82" t="s">
        <v>40</v>
      </c>
      <c r="M82" s="173" t="s">
        <v>180</v>
      </c>
      <c r="N82" s="174"/>
      <c r="O82" s="175"/>
    </row>
    <row r="83" spans="2:15" ht="14.25" customHeight="1" x14ac:dyDescent="0.2">
      <c r="B83" s="93"/>
      <c r="C83" s="88"/>
      <c r="D83" s="94"/>
      <c r="E83" s="83"/>
      <c r="F83" s="83"/>
      <c r="G83" s="77" t="s">
        <v>63</v>
      </c>
      <c r="H83" s="98"/>
      <c r="I83" s="83"/>
      <c r="J83" s="83"/>
      <c r="K83" s="83"/>
      <c r="L83" s="83"/>
      <c r="M83" s="176"/>
      <c r="N83" s="177"/>
      <c r="O83" s="178"/>
    </row>
    <row r="84" spans="2:15" ht="14.25" customHeight="1" x14ac:dyDescent="0.2">
      <c r="B84" s="93"/>
      <c r="C84" s="88"/>
      <c r="D84" s="94"/>
      <c r="E84" s="83"/>
      <c r="F84" s="83"/>
      <c r="G84" s="77"/>
      <c r="H84" s="98"/>
      <c r="I84" s="83"/>
      <c r="J84" s="83"/>
      <c r="K84" s="83"/>
      <c r="L84" s="83"/>
      <c r="M84" s="176"/>
      <c r="N84" s="177"/>
      <c r="O84" s="178"/>
    </row>
    <row r="85" spans="2:15" ht="14.25" customHeight="1" x14ac:dyDescent="0.2">
      <c r="B85" s="93"/>
      <c r="C85" s="88"/>
      <c r="D85" s="94"/>
      <c r="E85" s="83"/>
      <c r="F85" s="83"/>
      <c r="G85" s="78"/>
      <c r="H85" s="98"/>
      <c r="I85" s="83"/>
      <c r="J85" s="83"/>
      <c r="K85" s="83"/>
      <c r="L85" s="83"/>
      <c r="M85" s="176"/>
      <c r="N85" s="177"/>
      <c r="O85" s="178"/>
    </row>
    <row r="86" spans="2:15" ht="14.25" customHeight="1" x14ac:dyDescent="0.2">
      <c r="B86" s="95"/>
      <c r="C86" s="90"/>
      <c r="D86" s="96"/>
      <c r="E86" s="84"/>
      <c r="F86" s="84"/>
      <c r="G86" s="79"/>
      <c r="H86" s="99"/>
      <c r="I86" s="84"/>
      <c r="J86" s="84"/>
      <c r="K86" s="84"/>
      <c r="L86" s="84"/>
      <c r="M86" s="179"/>
      <c r="N86" s="180"/>
      <c r="O86" s="181"/>
    </row>
    <row r="87" spans="2:15" ht="14.25" customHeight="1" x14ac:dyDescent="0.25">
      <c r="B87" s="91" t="s">
        <v>64</v>
      </c>
      <c r="C87" s="86"/>
      <c r="D87" s="92"/>
      <c r="E87" s="82">
        <v>5.2</v>
      </c>
      <c r="F87" s="82"/>
      <c r="G87" s="81" t="s">
        <v>65</v>
      </c>
      <c r="H87" s="97" t="s">
        <v>66</v>
      </c>
      <c r="I87" s="82">
        <v>5.0999999999999996</v>
      </c>
      <c r="J87" s="82">
        <v>5.3</v>
      </c>
      <c r="K87" s="82" t="s">
        <v>40</v>
      </c>
      <c r="L87" s="82" t="s">
        <v>40</v>
      </c>
      <c r="M87" s="173" t="s">
        <v>181</v>
      </c>
      <c r="N87" s="174"/>
      <c r="O87" s="175"/>
    </row>
    <row r="88" spans="2:15" ht="14.25" customHeight="1" x14ac:dyDescent="0.25">
      <c r="B88" s="93"/>
      <c r="C88" s="88"/>
      <c r="D88" s="94"/>
      <c r="E88" s="83"/>
      <c r="F88" s="83"/>
      <c r="G88" s="81" t="s">
        <v>56</v>
      </c>
      <c r="H88" s="98"/>
      <c r="I88" s="83"/>
      <c r="J88" s="83"/>
      <c r="K88" s="83"/>
      <c r="L88" s="83"/>
      <c r="M88" s="176"/>
      <c r="N88" s="177"/>
      <c r="O88" s="178"/>
    </row>
    <row r="89" spans="2:15" ht="14.25" customHeight="1" x14ac:dyDescent="0.2">
      <c r="B89" s="93"/>
      <c r="C89" s="88"/>
      <c r="D89" s="94"/>
      <c r="E89" s="83"/>
      <c r="F89" s="83"/>
      <c r="G89" s="77"/>
      <c r="H89" s="98"/>
      <c r="I89" s="83"/>
      <c r="J89" s="83"/>
      <c r="K89" s="83"/>
      <c r="L89" s="83"/>
      <c r="M89" s="176"/>
      <c r="N89" s="177"/>
      <c r="O89" s="178"/>
    </row>
    <row r="90" spans="2:15" ht="14.25" customHeight="1" x14ac:dyDescent="0.2">
      <c r="B90" s="93"/>
      <c r="C90" s="88"/>
      <c r="D90" s="94"/>
      <c r="E90" s="83"/>
      <c r="F90" s="83"/>
      <c r="G90" s="78"/>
      <c r="H90" s="98"/>
      <c r="I90" s="83"/>
      <c r="J90" s="83"/>
      <c r="K90" s="83"/>
      <c r="L90" s="83"/>
      <c r="M90" s="176"/>
      <c r="N90" s="177"/>
      <c r="O90" s="178"/>
    </row>
    <row r="91" spans="2:15" ht="14.25" customHeight="1" x14ac:dyDescent="0.2">
      <c r="B91" s="95"/>
      <c r="C91" s="90"/>
      <c r="D91" s="96"/>
      <c r="E91" s="84"/>
      <c r="F91" s="84"/>
      <c r="G91" s="79"/>
      <c r="H91" s="99"/>
      <c r="I91" s="84"/>
      <c r="J91" s="84"/>
      <c r="K91" s="84"/>
      <c r="L91" s="84"/>
      <c r="M91" s="179"/>
      <c r="N91" s="180"/>
      <c r="O91" s="181"/>
    </row>
    <row r="92" spans="2:15" ht="14.25" customHeight="1" x14ac:dyDescent="0.25">
      <c r="B92" s="91" t="s">
        <v>67</v>
      </c>
      <c r="C92" s="86"/>
      <c r="D92" s="92"/>
      <c r="E92" s="82">
        <v>5.3</v>
      </c>
      <c r="F92" s="82"/>
      <c r="G92" s="81" t="s">
        <v>41</v>
      </c>
      <c r="H92" s="97" t="s">
        <v>68</v>
      </c>
      <c r="I92" s="82" t="s">
        <v>69</v>
      </c>
      <c r="J92" s="82">
        <v>6.1</v>
      </c>
      <c r="K92" s="82" t="s">
        <v>35</v>
      </c>
      <c r="L92" s="82" t="s">
        <v>29</v>
      </c>
      <c r="M92" s="173" t="s">
        <v>182</v>
      </c>
      <c r="N92" s="174"/>
      <c r="O92" s="175"/>
    </row>
    <row r="93" spans="2:15" ht="14.25" customHeight="1" x14ac:dyDescent="0.25">
      <c r="B93" s="93"/>
      <c r="C93" s="88"/>
      <c r="D93" s="94"/>
      <c r="E93" s="83"/>
      <c r="F93" s="83"/>
      <c r="G93" s="81" t="s">
        <v>70</v>
      </c>
      <c r="H93" s="98"/>
      <c r="I93" s="83"/>
      <c r="J93" s="83"/>
      <c r="K93" s="83"/>
      <c r="L93" s="83"/>
      <c r="M93" s="176"/>
      <c r="N93" s="177"/>
      <c r="O93" s="178"/>
    </row>
    <row r="94" spans="2:15" ht="14.25" customHeight="1" x14ac:dyDescent="0.2">
      <c r="B94" s="93"/>
      <c r="C94" s="88"/>
      <c r="D94" s="94"/>
      <c r="E94" s="83"/>
      <c r="F94" s="83"/>
      <c r="G94" s="77"/>
      <c r="H94" s="98"/>
      <c r="I94" s="83"/>
      <c r="J94" s="83"/>
      <c r="K94" s="83"/>
      <c r="L94" s="83"/>
      <c r="M94" s="176"/>
      <c r="N94" s="177"/>
      <c r="O94" s="178"/>
    </row>
    <row r="95" spans="2:15" ht="14.25" customHeight="1" x14ac:dyDescent="0.2">
      <c r="B95" s="93"/>
      <c r="C95" s="88"/>
      <c r="D95" s="94"/>
      <c r="E95" s="83"/>
      <c r="F95" s="83"/>
      <c r="G95" s="78"/>
      <c r="H95" s="98"/>
      <c r="I95" s="83"/>
      <c r="J95" s="83"/>
      <c r="K95" s="83"/>
      <c r="L95" s="83"/>
      <c r="M95" s="176"/>
      <c r="N95" s="177"/>
      <c r="O95" s="178"/>
    </row>
    <row r="96" spans="2:15" ht="14.25" customHeight="1" x14ac:dyDescent="0.2">
      <c r="B96" s="95"/>
      <c r="C96" s="90"/>
      <c r="D96" s="96"/>
      <c r="E96" s="84"/>
      <c r="F96" s="84"/>
      <c r="G96" s="79"/>
      <c r="H96" s="99"/>
      <c r="I96" s="84"/>
      <c r="J96" s="84"/>
      <c r="K96" s="84"/>
      <c r="L96" s="84"/>
      <c r="M96" s="179"/>
      <c r="N96" s="180"/>
      <c r="O96" s="181"/>
    </row>
    <row r="97" spans="2:15" ht="14.25" customHeight="1" x14ac:dyDescent="0.25">
      <c r="B97" s="91" t="s">
        <v>71</v>
      </c>
      <c r="C97" s="86"/>
      <c r="D97" s="92"/>
      <c r="E97" s="82">
        <v>5.4</v>
      </c>
      <c r="F97" s="82"/>
      <c r="G97" s="81" t="s">
        <v>72</v>
      </c>
      <c r="H97" s="97" t="s">
        <v>73</v>
      </c>
      <c r="I97" s="82">
        <v>5.0999999999999996</v>
      </c>
      <c r="J97" s="82">
        <v>6.1</v>
      </c>
      <c r="K97" s="82" t="s">
        <v>40</v>
      </c>
      <c r="L97" s="82" t="s">
        <v>35</v>
      </c>
      <c r="M97" s="173" t="s">
        <v>183</v>
      </c>
      <c r="N97" s="174"/>
      <c r="O97" s="175"/>
    </row>
    <row r="98" spans="2:15" ht="14.25" customHeight="1" x14ac:dyDescent="0.25">
      <c r="B98" s="93"/>
      <c r="C98" s="88"/>
      <c r="D98" s="94"/>
      <c r="E98" s="83"/>
      <c r="F98" s="83"/>
      <c r="G98" s="81" t="s">
        <v>65</v>
      </c>
      <c r="H98" s="98"/>
      <c r="I98" s="83"/>
      <c r="J98" s="83"/>
      <c r="K98" s="83"/>
      <c r="L98" s="83"/>
      <c r="M98" s="176"/>
      <c r="N98" s="177"/>
      <c r="O98" s="178"/>
    </row>
    <row r="99" spans="2:15" ht="14.25" customHeight="1" x14ac:dyDescent="0.2">
      <c r="B99" s="93"/>
      <c r="C99" s="88"/>
      <c r="D99" s="94"/>
      <c r="E99" s="83"/>
      <c r="F99" s="83"/>
      <c r="G99" s="77"/>
      <c r="H99" s="98"/>
      <c r="I99" s="83"/>
      <c r="J99" s="83"/>
      <c r="K99" s="83"/>
      <c r="L99" s="83"/>
      <c r="M99" s="176"/>
      <c r="N99" s="177"/>
      <c r="O99" s="178"/>
    </row>
    <row r="100" spans="2:15" ht="14.25" customHeight="1" x14ac:dyDescent="0.2">
      <c r="B100" s="93"/>
      <c r="C100" s="88"/>
      <c r="D100" s="94"/>
      <c r="E100" s="83"/>
      <c r="F100" s="83"/>
      <c r="G100" s="78"/>
      <c r="H100" s="98"/>
      <c r="I100" s="83"/>
      <c r="J100" s="83"/>
      <c r="K100" s="83"/>
      <c r="L100" s="83"/>
      <c r="M100" s="176"/>
      <c r="N100" s="177"/>
      <c r="O100" s="178"/>
    </row>
    <row r="101" spans="2:15" ht="14.25" customHeight="1" thickBot="1" x14ac:dyDescent="0.25">
      <c r="B101" s="95"/>
      <c r="C101" s="90"/>
      <c r="D101" s="96"/>
      <c r="E101" s="84"/>
      <c r="F101" s="84"/>
      <c r="G101" s="79"/>
      <c r="H101" s="99"/>
      <c r="I101" s="84"/>
      <c r="J101" s="84"/>
      <c r="K101" s="84"/>
      <c r="L101" s="84"/>
      <c r="M101" s="179"/>
      <c r="N101" s="180"/>
      <c r="O101" s="181"/>
    </row>
    <row r="102" spans="2:15" ht="14.25" customHeight="1" x14ac:dyDescent="0.2">
      <c r="B102" s="91" t="s">
        <v>74</v>
      </c>
      <c r="C102" s="86"/>
      <c r="D102" s="92"/>
      <c r="E102" s="82">
        <v>6.1</v>
      </c>
      <c r="F102" s="82"/>
      <c r="G102" s="76" t="s">
        <v>72</v>
      </c>
      <c r="H102" s="97" t="s">
        <v>75</v>
      </c>
      <c r="I102" s="82" t="s">
        <v>76</v>
      </c>
      <c r="J102" s="82" t="s">
        <v>77</v>
      </c>
      <c r="K102" s="82" t="s">
        <v>40</v>
      </c>
      <c r="L102" s="82" t="s">
        <v>40</v>
      </c>
      <c r="M102" s="173" t="s">
        <v>211</v>
      </c>
      <c r="N102" s="174"/>
      <c r="O102" s="175"/>
    </row>
    <row r="103" spans="2:15" ht="14.25" customHeight="1" x14ac:dyDescent="0.2">
      <c r="B103" s="93"/>
      <c r="C103" s="88"/>
      <c r="D103" s="94"/>
      <c r="E103" s="83"/>
      <c r="F103" s="83"/>
      <c r="G103" s="182" t="s">
        <v>78</v>
      </c>
      <c r="H103" s="98"/>
      <c r="I103" s="83"/>
      <c r="J103" s="83"/>
      <c r="K103" s="83"/>
      <c r="L103" s="83"/>
      <c r="M103" s="176"/>
      <c r="N103" s="177"/>
      <c r="O103" s="178"/>
    </row>
    <row r="104" spans="2:15" ht="14.25" customHeight="1" x14ac:dyDescent="0.2">
      <c r="B104" s="93"/>
      <c r="C104" s="88"/>
      <c r="D104" s="94"/>
      <c r="E104" s="83"/>
      <c r="F104" s="83"/>
      <c r="G104" s="182"/>
      <c r="H104" s="98"/>
      <c r="I104" s="83"/>
      <c r="J104" s="83"/>
      <c r="K104" s="83"/>
      <c r="L104" s="83"/>
      <c r="M104" s="176"/>
      <c r="N104" s="177"/>
      <c r="O104" s="178"/>
    </row>
    <row r="105" spans="2:15" ht="14.25" customHeight="1" x14ac:dyDescent="0.2">
      <c r="B105" s="93"/>
      <c r="C105" s="88"/>
      <c r="D105" s="94"/>
      <c r="E105" s="83"/>
      <c r="F105" s="83"/>
      <c r="G105" s="183"/>
      <c r="H105" s="98"/>
      <c r="I105" s="83"/>
      <c r="J105" s="83"/>
      <c r="K105" s="83"/>
      <c r="L105" s="83"/>
      <c r="M105" s="176"/>
      <c r="N105" s="177"/>
      <c r="O105" s="178"/>
    </row>
    <row r="106" spans="2:15" ht="14.25" customHeight="1" thickBot="1" x14ac:dyDescent="0.25">
      <c r="B106" s="95"/>
      <c r="C106" s="90"/>
      <c r="D106" s="96"/>
      <c r="E106" s="84"/>
      <c r="F106" s="84"/>
      <c r="G106" s="194"/>
      <c r="H106" s="99"/>
      <c r="I106" s="84"/>
      <c r="J106" s="84"/>
      <c r="K106" s="84"/>
      <c r="L106" s="84"/>
      <c r="M106" s="179"/>
      <c r="N106" s="180"/>
      <c r="O106" s="181"/>
    </row>
    <row r="107" spans="2:15" ht="14.25" customHeight="1" x14ac:dyDescent="0.2">
      <c r="B107" s="91" t="s">
        <v>79</v>
      </c>
      <c r="C107" s="86"/>
      <c r="D107" s="92"/>
      <c r="E107" s="82">
        <v>6.2</v>
      </c>
      <c r="F107" s="85"/>
      <c r="G107" s="200" t="s">
        <v>80</v>
      </c>
      <c r="H107" s="197" t="s">
        <v>84</v>
      </c>
      <c r="I107" s="82">
        <v>6.1</v>
      </c>
      <c r="J107" s="82">
        <v>6.3</v>
      </c>
      <c r="K107" s="82" t="s">
        <v>40</v>
      </c>
      <c r="L107" s="82" t="s">
        <v>35</v>
      </c>
      <c r="M107" s="173" t="s">
        <v>209</v>
      </c>
      <c r="N107" s="174"/>
      <c r="O107" s="175"/>
    </row>
    <row r="108" spans="2:15" ht="14.25" customHeight="1" x14ac:dyDescent="0.2">
      <c r="B108" s="93"/>
      <c r="C108" s="88"/>
      <c r="D108" s="94"/>
      <c r="E108" s="83"/>
      <c r="F108" s="87"/>
      <c r="G108" s="201" t="s">
        <v>41</v>
      </c>
      <c r="H108" s="198"/>
      <c r="I108" s="83"/>
      <c r="J108" s="83"/>
      <c r="K108" s="83"/>
      <c r="L108" s="83"/>
      <c r="M108" s="176"/>
      <c r="N108" s="177"/>
      <c r="O108" s="178"/>
    </row>
    <row r="109" spans="2:15" ht="14.25" customHeight="1" x14ac:dyDescent="0.2">
      <c r="B109" s="93"/>
      <c r="C109" s="88"/>
      <c r="D109" s="94"/>
      <c r="E109" s="83"/>
      <c r="F109" s="87"/>
      <c r="G109" s="201" t="s">
        <v>82</v>
      </c>
      <c r="H109" s="198"/>
      <c r="I109" s="83"/>
      <c r="J109" s="83"/>
      <c r="K109" s="83"/>
      <c r="L109" s="83"/>
      <c r="M109" s="176"/>
      <c r="N109" s="177"/>
      <c r="O109" s="178"/>
    </row>
    <row r="110" spans="2:15" ht="14.25" customHeight="1" x14ac:dyDescent="0.2">
      <c r="B110" s="93"/>
      <c r="C110" s="88"/>
      <c r="D110" s="94"/>
      <c r="E110" s="83"/>
      <c r="F110" s="87"/>
      <c r="G110" s="201"/>
      <c r="H110" s="198"/>
      <c r="I110" s="83"/>
      <c r="J110" s="83"/>
      <c r="K110" s="83"/>
      <c r="L110" s="83"/>
      <c r="M110" s="176"/>
      <c r="N110" s="177"/>
      <c r="O110" s="178"/>
    </row>
    <row r="111" spans="2:15" ht="14.25" customHeight="1" thickBot="1" x14ac:dyDescent="0.25">
      <c r="B111" s="95"/>
      <c r="C111" s="90"/>
      <c r="D111" s="96"/>
      <c r="E111" s="84"/>
      <c r="F111" s="89"/>
      <c r="G111" s="203"/>
      <c r="H111" s="199"/>
      <c r="I111" s="84"/>
      <c r="J111" s="84"/>
      <c r="K111" s="84"/>
      <c r="L111" s="84"/>
      <c r="M111" s="179"/>
      <c r="N111" s="180"/>
      <c r="O111" s="181"/>
    </row>
    <row r="112" spans="2:15" ht="14.25" customHeight="1" x14ac:dyDescent="0.2">
      <c r="B112" s="91" t="s">
        <v>83</v>
      </c>
      <c r="C112" s="86"/>
      <c r="D112" s="92"/>
      <c r="E112" s="82">
        <v>6.3</v>
      </c>
      <c r="F112" s="85"/>
      <c r="G112" s="200" t="s">
        <v>188</v>
      </c>
      <c r="H112" s="197" t="s">
        <v>81</v>
      </c>
      <c r="I112" s="82" t="s">
        <v>77</v>
      </c>
      <c r="J112" s="82" t="s">
        <v>173</v>
      </c>
      <c r="K112" s="82" t="s">
        <v>40</v>
      </c>
      <c r="L112" s="82" t="s">
        <v>40</v>
      </c>
      <c r="M112" s="173" t="s">
        <v>210</v>
      </c>
      <c r="N112" s="185"/>
      <c r="O112" s="186"/>
    </row>
    <row r="113" spans="2:15" ht="14.25" customHeight="1" x14ac:dyDescent="0.2">
      <c r="B113" s="93"/>
      <c r="C113" s="88"/>
      <c r="D113" s="94"/>
      <c r="E113" s="83"/>
      <c r="F113" s="87"/>
      <c r="G113" s="204" t="s">
        <v>63</v>
      </c>
      <c r="H113" s="198"/>
      <c r="I113" s="102"/>
      <c r="J113" s="102"/>
      <c r="K113" s="83"/>
      <c r="L113" s="102"/>
      <c r="M113" s="187"/>
      <c r="N113" s="188"/>
      <c r="O113" s="189"/>
    </row>
    <row r="114" spans="2:15" ht="14.25" customHeight="1" x14ac:dyDescent="0.2">
      <c r="B114" s="93"/>
      <c r="C114" s="88"/>
      <c r="D114" s="94"/>
      <c r="E114" s="83"/>
      <c r="F114" s="87"/>
      <c r="G114" s="204" t="s">
        <v>191</v>
      </c>
      <c r="H114" s="198"/>
      <c r="I114" s="102"/>
      <c r="J114" s="102"/>
      <c r="K114" s="83"/>
      <c r="L114" s="102"/>
      <c r="M114" s="187"/>
      <c r="N114" s="188"/>
      <c r="O114" s="189"/>
    </row>
    <row r="115" spans="2:15" ht="14.25" customHeight="1" x14ac:dyDescent="0.2">
      <c r="B115" s="93"/>
      <c r="C115" s="88"/>
      <c r="D115" s="94"/>
      <c r="E115" s="83"/>
      <c r="F115" s="87"/>
      <c r="G115" s="205"/>
      <c r="H115" s="198"/>
      <c r="I115" s="102"/>
      <c r="J115" s="102"/>
      <c r="K115" s="83"/>
      <c r="L115" s="102"/>
      <c r="M115" s="187"/>
      <c r="N115" s="188"/>
      <c r="O115" s="189"/>
    </row>
    <row r="116" spans="2:15" ht="14.25" customHeight="1" thickBot="1" x14ac:dyDescent="0.25">
      <c r="B116" s="95"/>
      <c r="C116" s="90"/>
      <c r="D116" s="96"/>
      <c r="E116" s="84"/>
      <c r="F116" s="89"/>
      <c r="G116" s="202"/>
      <c r="H116" s="199"/>
      <c r="I116" s="103"/>
      <c r="J116" s="103"/>
      <c r="K116" s="84"/>
      <c r="L116" s="103"/>
      <c r="M116" s="190"/>
      <c r="N116" s="191"/>
      <c r="O116" s="192"/>
    </row>
    <row r="117" spans="2:15" ht="14.25" customHeight="1" x14ac:dyDescent="0.2">
      <c r="B117" s="91" t="s">
        <v>85</v>
      </c>
      <c r="C117" s="86"/>
      <c r="D117" s="92"/>
      <c r="E117" s="82">
        <v>7.1</v>
      </c>
      <c r="F117" s="82"/>
      <c r="G117" s="196" t="s">
        <v>41</v>
      </c>
      <c r="H117" s="97" t="s">
        <v>87</v>
      </c>
      <c r="I117" s="82" t="s">
        <v>172</v>
      </c>
      <c r="J117" s="82" t="s">
        <v>174</v>
      </c>
      <c r="K117" s="82" t="s">
        <v>40</v>
      </c>
      <c r="L117" s="82" t="s">
        <v>40</v>
      </c>
      <c r="M117" s="173" t="s">
        <v>211</v>
      </c>
      <c r="N117" s="185"/>
      <c r="O117" s="186"/>
    </row>
    <row r="118" spans="2:15" ht="14.25" customHeight="1" x14ac:dyDescent="0.2">
      <c r="B118" s="93"/>
      <c r="C118" s="88"/>
      <c r="D118" s="94"/>
      <c r="E118" s="83"/>
      <c r="F118" s="83"/>
      <c r="G118" s="184" t="s">
        <v>192</v>
      </c>
      <c r="H118" s="100"/>
      <c r="I118" s="102"/>
      <c r="J118" s="102"/>
      <c r="K118" s="83"/>
      <c r="L118" s="102"/>
      <c r="M118" s="187"/>
      <c r="N118" s="188"/>
      <c r="O118" s="189"/>
    </row>
    <row r="119" spans="2:15" ht="14.25" customHeight="1" x14ac:dyDescent="0.2">
      <c r="B119" s="93"/>
      <c r="C119" s="88"/>
      <c r="D119" s="94"/>
      <c r="E119" s="83"/>
      <c r="F119" s="83"/>
      <c r="G119" s="182"/>
      <c r="H119" s="100"/>
      <c r="I119" s="102"/>
      <c r="J119" s="102"/>
      <c r="K119" s="83"/>
      <c r="L119" s="102"/>
      <c r="M119" s="187"/>
      <c r="N119" s="188"/>
      <c r="O119" s="189"/>
    </row>
    <row r="120" spans="2:15" ht="14.25" customHeight="1" x14ac:dyDescent="0.2">
      <c r="B120" s="93"/>
      <c r="C120" s="88"/>
      <c r="D120" s="94"/>
      <c r="E120" s="83"/>
      <c r="F120" s="83"/>
      <c r="G120" s="183"/>
      <c r="H120" s="100"/>
      <c r="I120" s="102"/>
      <c r="J120" s="102"/>
      <c r="K120" s="83"/>
      <c r="L120" s="102"/>
      <c r="M120" s="187"/>
      <c r="N120" s="188"/>
      <c r="O120" s="189"/>
    </row>
    <row r="121" spans="2:15" ht="14.25" customHeight="1" thickBot="1" x14ac:dyDescent="0.25">
      <c r="B121" s="95"/>
      <c r="C121" s="90"/>
      <c r="D121" s="96"/>
      <c r="E121" s="84"/>
      <c r="F121" s="84"/>
      <c r="G121" s="194"/>
      <c r="H121" s="101"/>
      <c r="I121" s="103"/>
      <c r="J121" s="103"/>
      <c r="K121" s="84"/>
      <c r="L121" s="103"/>
      <c r="M121" s="190"/>
      <c r="N121" s="191"/>
      <c r="O121" s="192"/>
    </row>
    <row r="122" spans="2:15" ht="14.25" customHeight="1" x14ac:dyDescent="0.2">
      <c r="B122" s="91" t="s">
        <v>91</v>
      </c>
      <c r="C122" s="86"/>
      <c r="D122" s="92"/>
      <c r="E122" s="82">
        <v>7.2</v>
      </c>
      <c r="F122" s="85"/>
      <c r="G122" s="200" t="s">
        <v>41</v>
      </c>
      <c r="H122" s="197" t="s">
        <v>86</v>
      </c>
      <c r="I122" s="82" t="s">
        <v>173</v>
      </c>
      <c r="J122" s="82" t="s">
        <v>175</v>
      </c>
      <c r="K122" s="82" t="s">
        <v>40</v>
      </c>
      <c r="L122" s="82" t="s">
        <v>35</v>
      </c>
      <c r="M122" s="173" t="s">
        <v>212</v>
      </c>
      <c r="N122" s="185"/>
      <c r="O122" s="186"/>
    </row>
    <row r="123" spans="2:15" ht="14.25" customHeight="1" x14ac:dyDescent="0.2">
      <c r="B123" s="93"/>
      <c r="C123" s="88"/>
      <c r="D123" s="94"/>
      <c r="E123" s="83"/>
      <c r="F123" s="87"/>
      <c r="G123" s="204" t="s">
        <v>193</v>
      </c>
      <c r="H123" s="206"/>
      <c r="I123" s="102"/>
      <c r="J123" s="102"/>
      <c r="K123" s="83"/>
      <c r="L123" s="102"/>
      <c r="M123" s="187"/>
      <c r="N123" s="188"/>
      <c r="O123" s="189"/>
    </row>
    <row r="124" spans="2:15" ht="14.25" customHeight="1" x14ac:dyDescent="0.2">
      <c r="B124" s="93"/>
      <c r="C124" s="88"/>
      <c r="D124" s="94"/>
      <c r="E124" s="83"/>
      <c r="F124" s="87"/>
      <c r="G124" s="207"/>
      <c r="H124" s="206"/>
      <c r="I124" s="102"/>
      <c r="J124" s="102"/>
      <c r="K124" s="83"/>
      <c r="L124" s="102"/>
      <c r="M124" s="187"/>
      <c r="N124" s="188"/>
      <c r="O124" s="189"/>
    </row>
    <row r="125" spans="2:15" ht="14.25" customHeight="1" x14ac:dyDescent="0.2">
      <c r="B125" s="93"/>
      <c r="C125" s="88"/>
      <c r="D125" s="94"/>
      <c r="E125" s="83"/>
      <c r="F125" s="87"/>
      <c r="G125" s="205"/>
      <c r="H125" s="206"/>
      <c r="I125" s="102"/>
      <c r="J125" s="102"/>
      <c r="K125" s="83"/>
      <c r="L125" s="102"/>
      <c r="M125" s="187"/>
      <c r="N125" s="188"/>
      <c r="O125" s="189"/>
    </row>
    <row r="126" spans="2:15" ht="14.25" customHeight="1" thickBot="1" x14ac:dyDescent="0.25">
      <c r="B126" s="95"/>
      <c r="C126" s="90"/>
      <c r="D126" s="96"/>
      <c r="E126" s="84"/>
      <c r="F126" s="89"/>
      <c r="G126" s="202"/>
      <c r="H126" s="195"/>
      <c r="I126" s="103"/>
      <c r="J126" s="103"/>
      <c r="K126" s="84"/>
      <c r="L126" s="103"/>
      <c r="M126" s="190"/>
      <c r="N126" s="191"/>
      <c r="O126" s="192"/>
    </row>
    <row r="127" spans="2:15" ht="14.25" customHeight="1" x14ac:dyDescent="0.2">
      <c r="B127" s="91" t="s">
        <v>93</v>
      </c>
      <c r="C127" s="86"/>
      <c r="D127" s="92"/>
      <c r="E127" s="82">
        <v>7.3</v>
      </c>
      <c r="F127" s="85"/>
      <c r="G127" s="209" t="s">
        <v>37</v>
      </c>
      <c r="H127" s="197" t="s">
        <v>88</v>
      </c>
      <c r="I127" s="82" t="s">
        <v>173</v>
      </c>
      <c r="J127" s="82" t="s">
        <v>176</v>
      </c>
      <c r="K127" s="82" t="s">
        <v>94</v>
      </c>
      <c r="L127" s="82" t="s">
        <v>29</v>
      </c>
      <c r="M127" s="173" t="s">
        <v>213</v>
      </c>
      <c r="N127" s="185"/>
      <c r="O127" s="186"/>
    </row>
    <row r="128" spans="2:15" ht="14.25" customHeight="1" x14ac:dyDescent="0.2">
      <c r="B128" s="93"/>
      <c r="C128" s="88"/>
      <c r="D128" s="94"/>
      <c r="E128" s="83"/>
      <c r="F128" s="87"/>
      <c r="G128" s="204" t="s">
        <v>25</v>
      </c>
      <c r="H128" s="206"/>
      <c r="I128" s="102"/>
      <c r="J128" s="102"/>
      <c r="K128" s="83"/>
      <c r="L128" s="102"/>
      <c r="M128" s="187"/>
      <c r="N128" s="188"/>
      <c r="O128" s="189"/>
    </row>
    <row r="129" spans="2:15" ht="14.25" customHeight="1" x14ac:dyDescent="0.2">
      <c r="B129" s="93"/>
      <c r="C129" s="88"/>
      <c r="D129" s="94"/>
      <c r="E129" s="83"/>
      <c r="F129" s="87"/>
      <c r="G129" s="207" t="s">
        <v>80</v>
      </c>
      <c r="H129" s="206"/>
      <c r="I129" s="102"/>
      <c r="J129" s="102"/>
      <c r="K129" s="83"/>
      <c r="L129" s="102"/>
      <c r="M129" s="187"/>
      <c r="N129" s="188"/>
      <c r="O129" s="189"/>
    </row>
    <row r="130" spans="2:15" ht="14.25" customHeight="1" x14ac:dyDescent="0.2">
      <c r="B130" s="93"/>
      <c r="C130" s="88"/>
      <c r="D130" s="94"/>
      <c r="E130" s="83"/>
      <c r="F130" s="87"/>
      <c r="G130" s="205"/>
      <c r="H130" s="206"/>
      <c r="I130" s="102"/>
      <c r="J130" s="102"/>
      <c r="K130" s="83"/>
      <c r="L130" s="102"/>
      <c r="M130" s="187"/>
      <c r="N130" s="188"/>
      <c r="O130" s="189"/>
    </row>
    <row r="131" spans="2:15" ht="14.25" customHeight="1" thickBot="1" x14ac:dyDescent="0.25">
      <c r="B131" s="95"/>
      <c r="C131" s="90"/>
      <c r="D131" s="96"/>
      <c r="E131" s="84"/>
      <c r="F131" s="89"/>
      <c r="G131" s="202"/>
      <c r="H131" s="195"/>
      <c r="I131" s="103"/>
      <c r="J131" s="103"/>
      <c r="K131" s="84"/>
      <c r="L131" s="103"/>
      <c r="M131" s="190"/>
      <c r="N131" s="191"/>
      <c r="O131" s="192"/>
    </row>
    <row r="132" spans="2:15" ht="14.25" customHeight="1" x14ac:dyDescent="0.2">
      <c r="B132" s="91" t="s">
        <v>95</v>
      </c>
      <c r="C132" s="86"/>
      <c r="D132" s="92"/>
      <c r="E132" s="82">
        <v>8.1</v>
      </c>
      <c r="F132" s="85"/>
      <c r="G132" s="209" t="s">
        <v>37</v>
      </c>
      <c r="H132" s="197" t="s">
        <v>89</v>
      </c>
      <c r="I132" s="82" t="s">
        <v>174</v>
      </c>
      <c r="J132" s="82" t="s">
        <v>27</v>
      </c>
      <c r="K132" s="82" t="s">
        <v>40</v>
      </c>
      <c r="L132" s="82" t="s">
        <v>40</v>
      </c>
      <c r="M132" s="173" t="s">
        <v>214</v>
      </c>
      <c r="N132" s="185"/>
      <c r="O132" s="186"/>
    </row>
    <row r="133" spans="2:15" ht="14.25" customHeight="1" x14ac:dyDescent="0.2">
      <c r="B133" s="93"/>
      <c r="C133" s="88"/>
      <c r="D133" s="94"/>
      <c r="E133" s="83"/>
      <c r="F133" s="87"/>
      <c r="G133" s="204" t="s">
        <v>41</v>
      </c>
      <c r="H133" s="206"/>
      <c r="I133" s="102"/>
      <c r="J133" s="102"/>
      <c r="K133" s="83"/>
      <c r="L133" s="102"/>
      <c r="M133" s="187"/>
      <c r="N133" s="188"/>
      <c r="O133" s="189"/>
    </row>
    <row r="134" spans="2:15" ht="14.25" customHeight="1" x14ac:dyDescent="0.2">
      <c r="B134" s="93"/>
      <c r="C134" s="88"/>
      <c r="D134" s="94"/>
      <c r="E134" s="83"/>
      <c r="F134" s="87"/>
      <c r="G134" s="207"/>
      <c r="H134" s="206"/>
      <c r="I134" s="102"/>
      <c r="J134" s="102"/>
      <c r="K134" s="83"/>
      <c r="L134" s="102"/>
      <c r="M134" s="187"/>
      <c r="N134" s="188"/>
      <c r="O134" s="189"/>
    </row>
    <row r="135" spans="2:15" ht="14.25" customHeight="1" x14ac:dyDescent="0.2">
      <c r="B135" s="93"/>
      <c r="C135" s="88"/>
      <c r="D135" s="94"/>
      <c r="E135" s="83"/>
      <c r="F135" s="87"/>
      <c r="G135" s="208"/>
      <c r="H135" s="206"/>
      <c r="I135" s="102"/>
      <c r="J135" s="102"/>
      <c r="K135" s="83"/>
      <c r="L135" s="102"/>
      <c r="M135" s="187"/>
      <c r="N135" s="188"/>
      <c r="O135" s="189"/>
    </row>
    <row r="136" spans="2:15" ht="14.25" customHeight="1" thickBot="1" x14ac:dyDescent="0.25">
      <c r="B136" s="95"/>
      <c r="C136" s="90"/>
      <c r="D136" s="96"/>
      <c r="E136" s="84"/>
      <c r="F136" s="89"/>
      <c r="G136" s="202"/>
      <c r="H136" s="195"/>
      <c r="I136" s="103"/>
      <c r="J136" s="103"/>
      <c r="K136" s="84"/>
      <c r="L136" s="103"/>
      <c r="M136" s="190"/>
      <c r="N136" s="191"/>
      <c r="O136" s="192"/>
    </row>
    <row r="137" spans="2:15" ht="14.25" customHeight="1" x14ac:dyDescent="0.2">
      <c r="B137" s="91" t="s">
        <v>96</v>
      </c>
      <c r="C137" s="86"/>
      <c r="D137" s="92"/>
      <c r="E137" s="82">
        <v>8.1999999999999993</v>
      </c>
      <c r="F137" s="85"/>
      <c r="G137" s="200" t="s">
        <v>63</v>
      </c>
      <c r="H137" s="197" t="s">
        <v>90</v>
      </c>
      <c r="I137" s="82" t="s">
        <v>177</v>
      </c>
      <c r="J137" s="82" t="s">
        <v>27</v>
      </c>
      <c r="K137" s="82" t="s">
        <v>94</v>
      </c>
      <c r="L137" s="82" t="s">
        <v>29</v>
      </c>
      <c r="M137" s="85" t="s">
        <v>215</v>
      </c>
      <c r="N137" s="104"/>
      <c r="O137" s="105"/>
    </row>
    <row r="138" spans="2:15" ht="14.25" customHeight="1" x14ac:dyDescent="0.2">
      <c r="B138" s="93"/>
      <c r="C138" s="88"/>
      <c r="D138" s="94"/>
      <c r="E138" s="83"/>
      <c r="F138" s="87"/>
      <c r="G138" s="210" t="s">
        <v>41</v>
      </c>
      <c r="H138" s="206"/>
      <c r="I138" s="102"/>
      <c r="J138" s="102"/>
      <c r="K138" s="83"/>
      <c r="L138" s="102"/>
      <c r="M138" s="106"/>
      <c r="N138" s="107"/>
      <c r="O138" s="108"/>
    </row>
    <row r="139" spans="2:15" ht="14.25" customHeight="1" x14ac:dyDescent="0.2">
      <c r="B139" s="93"/>
      <c r="C139" s="88"/>
      <c r="D139" s="94"/>
      <c r="E139" s="83"/>
      <c r="F139" s="87"/>
      <c r="G139" s="204" t="s">
        <v>25</v>
      </c>
      <c r="H139" s="206"/>
      <c r="I139" s="102"/>
      <c r="J139" s="102"/>
      <c r="K139" s="83"/>
      <c r="L139" s="102"/>
      <c r="M139" s="106"/>
      <c r="N139" s="107"/>
      <c r="O139" s="108"/>
    </row>
    <row r="140" spans="2:15" ht="14.25" customHeight="1" x14ac:dyDescent="0.2">
      <c r="B140" s="93"/>
      <c r="C140" s="88"/>
      <c r="D140" s="94"/>
      <c r="E140" s="83"/>
      <c r="F140" s="87"/>
      <c r="G140" s="205"/>
      <c r="H140" s="206"/>
      <c r="I140" s="102"/>
      <c r="J140" s="102"/>
      <c r="K140" s="83"/>
      <c r="L140" s="102"/>
      <c r="M140" s="106"/>
      <c r="N140" s="107"/>
      <c r="O140" s="108"/>
    </row>
    <row r="141" spans="2:15" ht="14.25" customHeight="1" thickBot="1" x14ac:dyDescent="0.25">
      <c r="B141" s="95"/>
      <c r="C141" s="90"/>
      <c r="D141" s="96"/>
      <c r="E141" s="84"/>
      <c r="F141" s="89"/>
      <c r="G141" s="203"/>
      <c r="H141" s="195"/>
      <c r="I141" s="103"/>
      <c r="J141" s="103"/>
      <c r="K141" s="84"/>
      <c r="L141" s="103"/>
      <c r="M141" s="109"/>
      <c r="N141" s="110"/>
      <c r="O141" s="111"/>
    </row>
    <row r="142" spans="2:15" ht="14.25" customHeight="1" x14ac:dyDescent="0.2">
      <c r="B142" s="91" t="s">
        <v>97</v>
      </c>
      <c r="C142" s="86"/>
      <c r="D142" s="92"/>
      <c r="E142" s="82">
        <v>8.3000000000000007</v>
      </c>
      <c r="F142" s="85"/>
      <c r="G142" s="200" t="s">
        <v>41</v>
      </c>
      <c r="H142" s="197" t="s">
        <v>92</v>
      </c>
      <c r="I142" s="82" t="s">
        <v>177</v>
      </c>
      <c r="J142" s="82" t="s">
        <v>27</v>
      </c>
      <c r="K142" s="82" t="s">
        <v>94</v>
      </c>
      <c r="L142" s="82" t="s">
        <v>156</v>
      </c>
      <c r="M142" s="85" t="s">
        <v>216</v>
      </c>
      <c r="N142" s="104"/>
      <c r="O142" s="105"/>
    </row>
    <row r="143" spans="2:15" ht="14.25" customHeight="1" x14ac:dyDescent="0.2">
      <c r="B143" s="93"/>
      <c r="C143" s="88"/>
      <c r="D143" s="94"/>
      <c r="E143" s="83"/>
      <c r="F143" s="87"/>
      <c r="G143" s="207" t="s">
        <v>199</v>
      </c>
      <c r="H143" s="206"/>
      <c r="I143" s="102"/>
      <c r="J143" s="102"/>
      <c r="K143" s="83"/>
      <c r="L143" s="102"/>
      <c r="M143" s="106"/>
      <c r="N143" s="107"/>
      <c r="O143" s="108"/>
    </row>
    <row r="144" spans="2:15" ht="14.25" customHeight="1" x14ac:dyDescent="0.2">
      <c r="B144" s="93"/>
      <c r="C144" s="88"/>
      <c r="D144" s="94"/>
      <c r="E144" s="83"/>
      <c r="F144" s="87"/>
      <c r="G144" s="207"/>
      <c r="H144" s="206"/>
      <c r="I144" s="102"/>
      <c r="J144" s="102"/>
      <c r="K144" s="83"/>
      <c r="L144" s="102"/>
      <c r="M144" s="106"/>
      <c r="N144" s="107"/>
      <c r="O144" s="108"/>
    </row>
    <row r="145" spans="2:15" ht="14.25" customHeight="1" x14ac:dyDescent="0.2">
      <c r="B145" s="93"/>
      <c r="C145" s="88"/>
      <c r="D145" s="94"/>
      <c r="E145" s="83"/>
      <c r="F145" s="87"/>
      <c r="G145" s="205"/>
      <c r="H145" s="206"/>
      <c r="I145" s="102"/>
      <c r="J145" s="102"/>
      <c r="K145" s="83"/>
      <c r="L145" s="102"/>
      <c r="M145" s="106"/>
      <c r="N145" s="107"/>
      <c r="O145" s="108"/>
    </row>
    <row r="146" spans="2:15" ht="14.25" customHeight="1" thickBot="1" x14ac:dyDescent="0.25">
      <c r="B146" s="95"/>
      <c r="C146" s="90"/>
      <c r="D146" s="96"/>
      <c r="E146" s="84"/>
      <c r="F146" s="89"/>
      <c r="G146" s="202"/>
      <c r="H146" s="195"/>
      <c r="I146" s="103"/>
      <c r="J146" s="103"/>
      <c r="K146" s="84"/>
      <c r="L146" s="103"/>
      <c r="M146" s="109"/>
      <c r="N146" s="110"/>
      <c r="O146" s="111"/>
    </row>
    <row r="147" spans="2:15" ht="14.25" customHeight="1" x14ac:dyDescent="0.2">
      <c r="G147" s="193"/>
      <c r="H147" s="80"/>
    </row>
    <row r="148" spans="2:15" ht="14.25" customHeight="1" x14ac:dyDescent="0.2">
      <c r="H148" s="80"/>
    </row>
    <row r="149" spans="2:15" ht="14.25" customHeight="1" x14ac:dyDescent="0.2">
      <c r="H149" s="80"/>
    </row>
    <row r="150" spans="2:15" ht="14.25" customHeight="1" x14ac:dyDescent="0.2">
      <c r="H150" s="80"/>
    </row>
    <row r="151" spans="2:15" ht="14.25" customHeight="1" x14ac:dyDescent="0.2">
      <c r="H151" s="80"/>
    </row>
    <row r="152" spans="2:15" ht="14.25" customHeight="1" x14ac:dyDescent="0.2">
      <c r="H152" s="80"/>
    </row>
    <row r="153" spans="2:15" ht="14.25" customHeight="1" x14ac:dyDescent="0.2">
      <c r="H153" s="80"/>
    </row>
    <row r="154" spans="2:15" ht="14.25" customHeight="1" x14ac:dyDescent="0.2">
      <c r="H154" s="80"/>
    </row>
    <row r="155" spans="2:15" ht="14.25" customHeight="1" x14ac:dyDescent="0.2">
      <c r="H155" s="80"/>
    </row>
    <row r="156" spans="2:15" ht="14.25" customHeight="1" x14ac:dyDescent="0.2">
      <c r="H156" s="80"/>
    </row>
    <row r="157" spans="2:15" ht="14.25" customHeight="1" x14ac:dyDescent="0.2">
      <c r="H157" s="80"/>
    </row>
    <row r="158" spans="2:15" ht="14.25" customHeight="1" x14ac:dyDescent="0.2">
      <c r="H158" s="80"/>
    </row>
    <row r="159" spans="2:15" ht="14.25" customHeight="1" x14ac:dyDescent="0.2">
      <c r="H159" s="80"/>
    </row>
    <row r="160" spans="2:15" ht="14.25" customHeight="1" x14ac:dyDescent="0.2">
      <c r="H160" s="80"/>
    </row>
    <row r="161" spans="8:8" ht="14.25" customHeight="1" x14ac:dyDescent="0.2">
      <c r="H161" s="80"/>
    </row>
    <row r="162" spans="8:8" ht="14.25" customHeight="1" x14ac:dyDescent="0.2">
      <c r="H162" s="80"/>
    </row>
    <row r="163" spans="8:8" ht="14.25" customHeight="1" x14ac:dyDescent="0.2">
      <c r="H163" s="80"/>
    </row>
    <row r="164" spans="8:8" ht="14.25" customHeight="1" x14ac:dyDescent="0.2">
      <c r="H164" s="80"/>
    </row>
    <row r="165" spans="8:8" ht="14.25" customHeight="1" x14ac:dyDescent="0.2">
      <c r="H165" s="80"/>
    </row>
    <row r="166" spans="8:8" ht="14.25" customHeight="1" x14ac:dyDescent="0.2">
      <c r="H166" s="80"/>
    </row>
    <row r="167" spans="8:8" ht="14.25" customHeight="1" x14ac:dyDescent="0.2">
      <c r="H167" s="80"/>
    </row>
    <row r="168" spans="8:8" ht="14.25" customHeight="1" x14ac:dyDescent="0.2">
      <c r="H168" s="80"/>
    </row>
    <row r="169" spans="8:8" ht="14.25" customHeight="1" x14ac:dyDescent="0.2">
      <c r="H169" s="80"/>
    </row>
    <row r="170" spans="8:8" ht="14.25" customHeight="1" x14ac:dyDescent="0.2">
      <c r="H170" s="80"/>
    </row>
    <row r="171" spans="8:8" ht="14.25" customHeight="1" x14ac:dyDescent="0.2">
      <c r="H171" s="80"/>
    </row>
    <row r="172" spans="8:8" ht="14.25" customHeight="1" x14ac:dyDescent="0.2">
      <c r="H172" s="80"/>
    </row>
    <row r="173" spans="8:8" ht="14.25" customHeight="1" x14ac:dyDescent="0.2">
      <c r="H173" s="80"/>
    </row>
    <row r="174" spans="8:8" ht="14.25" customHeight="1" x14ac:dyDescent="0.2">
      <c r="H174" s="80"/>
    </row>
    <row r="175" spans="8:8" ht="14.25" customHeight="1" x14ac:dyDescent="0.2">
      <c r="H175" s="80"/>
    </row>
    <row r="176" spans="8:8" ht="14.25" customHeight="1" x14ac:dyDescent="0.2">
      <c r="H176" s="80"/>
    </row>
    <row r="177" spans="8:8" ht="14.25" customHeight="1" x14ac:dyDescent="0.2">
      <c r="H177" s="80"/>
    </row>
    <row r="178" spans="8:8" ht="14.25" customHeight="1" x14ac:dyDescent="0.2">
      <c r="H178" s="80"/>
    </row>
    <row r="179" spans="8:8" ht="14.25" customHeight="1" x14ac:dyDescent="0.2">
      <c r="H179" s="80"/>
    </row>
    <row r="180" spans="8:8" ht="14.25" customHeight="1" x14ac:dyDescent="0.2">
      <c r="H180" s="80"/>
    </row>
    <row r="181" spans="8:8" ht="14.25" customHeight="1" x14ac:dyDescent="0.2">
      <c r="H181" s="80"/>
    </row>
    <row r="182" spans="8:8" ht="14.25" customHeight="1" x14ac:dyDescent="0.2">
      <c r="H182" s="80"/>
    </row>
    <row r="183" spans="8:8" ht="14.25" customHeight="1" x14ac:dyDescent="0.2">
      <c r="H183" s="80"/>
    </row>
    <row r="184" spans="8:8" ht="14.25" customHeight="1" x14ac:dyDescent="0.2">
      <c r="H184" s="80"/>
    </row>
    <row r="185" spans="8:8" ht="14.25" customHeight="1" x14ac:dyDescent="0.2">
      <c r="H185" s="80"/>
    </row>
    <row r="186" spans="8:8" ht="14.25" customHeight="1" x14ac:dyDescent="0.2"/>
    <row r="187" spans="8:8" ht="14.25" customHeight="1" x14ac:dyDescent="0.2"/>
    <row r="188" spans="8:8" ht="14.25" customHeight="1" x14ac:dyDescent="0.2"/>
    <row r="189" spans="8:8" ht="14.25" customHeight="1" x14ac:dyDescent="0.2"/>
    <row r="190" spans="8:8" ht="14.25" customHeight="1" x14ac:dyDescent="0.2"/>
    <row r="191" spans="8:8" ht="14.25" customHeight="1" x14ac:dyDescent="0.2"/>
    <row r="192" spans="8:8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</sheetData>
  <mergeCells count="256">
    <mergeCell ref="H112:H116"/>
    <mergeCell ref="K137:K141"/>
    <mergeCell ref="L137:L141"/>
    <mergeCell ref="M137:O141"/>
    <mergeCell ref="H127:H131"/>
    <mergeCell ref="I127:I131"/>
    <mergeCell ref="J127:J131"/>
    <mergeCell ref="K127:K131"/>
    <mergeCell ref="L127:L131"/>
    <mergeCell ref="M127:O131"/>
    <mergeCell ref="H132:H136"/>
    <mergeCell ref="I132:I136"/>
    <mergeCell ref="J132:J136"/>
    <mergeCell ref="K132:K136"/>
    <mergeCell ref="L132:L136"/>
    <mergeCell ref="M132:O136"/>
    <mergeCell ref="K142:K146"/>
    <mergeCell ref="L142:L146"/>
    <mergeCell ref="M142:O146"/>
    <mergeCell ref="B42:D46"/>
    <mergeCell ref="E42:E46"/>
    <mergeCell ref="F42:F46"/>
    <mergeCell ref="B47:D51"/>
    <mergeCell ref="E47:E51"/>
    <mergeCell ref="F47:F51"/>
    <mergeCell ref="B52:D56"/>
    <mergeCell ref="E52:E56"/>
    <mergeCell ref="F52:F56"/>
    <mergeCell ref="B57:D61"/>
    <mergeCell ref="E57:E61"/>
    <mergeCell ref="F57:F61"/>
    <mergeCell ref="B62:D66"/>
    <mergeCell ref="E62:E66"/>
    <mergeCell ref="F62:F66"/>
    <mergeCell ref="B67:D71"/>
    <mergeCell ref="E67:E71"/>
    <mergeCell ref="F67:F71"/>
    <mergeCell ref="K77:K81"/>
    <mergeCell ref="L77:L81"/>
    <mergeCell ref="M77:O81"/>
    <mergeCell ref="K27:K31"/>
    <mergeCell ref="L27:L31"/>
    <mergeCell ref="M27:O31"/>
    <mergeCell ref="B22:D26"/>
    <mergeCell ref="B27:D31"/>
    <mergeCell ref="E27:E31"/>
    <mergeCell ref="F27:F31"/>
    <mergeCell ref="H27:H31"/>
    <mergeCell ref="I27:I31"/>
    <mergeCell ref="J27:J31"/>
    <mergeCell ref="H22:H26"/>
    <mergeCell ref="I22:I26"/>
    <mergeCell ref="J22:J26"/>
    <mergeCell ref="K22:K26"/>
    <mergeCell ref="L22:L26"/>
    <mergeCell ref="M22:O26"/>
    <mergeCell ref="L32:L36"/>
    <mergeCell ref="M32:O36"/>
    <mergeCell ref="B32:D36"/>
    <mergeCell ref="E32:E36"/>
    <mergeCell ref="F32:F36"/>
    <mergeCell ref="H32:H36"/>
    <mergeCell ref="I32:I36"/>
    <mergeCell ref="J32:J36"/>
    <mergeCell ref="K32:K36"/>
    <mergeCell ref="L37:L41"/>
    <mergeCell ref="M37:O41"/>
    <mergeCell ref="B37:D41"/>
    <mergeCell ref="E37:E41"/>
    <mergeCell ref="F37:F41"/>
    <mergeCell ref="H37:H41"/>
    <mergeCell ref="I37:I41"/>
    <mergeCell ref="J37:J41"/>
    <mergeCell ref="K37:K41"/>
    <mergeCell ref="L42:L46"/>
    <mergeCell ref="M42:O46"/>
    <mergeCell ref="B102:D106"/>
    <mergeCell ref="E102:E106"/>
    <mergeCell ref="F102:F106"/>
    <mergeCell ref="H42:H46"/>
    <mergeCell ref="I42:I46"/>
    <mergeCell ref="J42:J46"/>
    <mergeCell ref="K42:K46"/>
    <mergeCell ref="I102:I106"/>
    <mergeCell ref="J102:J106"/>
    <mergeCell ref="B72:D76"/>
    <mergeCell ref="E72:E76"/>
    <mergeCell ref="F72:F76"/>
    <mergeCell ref="B77:D81"/>
    <mergeCell ref="E77:E81"/>
    <mergeCell ref="F77:F81"/>
    <mergeCell ref="H77:H81"/>
    <mergeCell ref="I77:I81"/>
    <mergeCell ref="J77:J81"/>
    <mergeCell ref="J47:J51"/>
    <mergeCell ref="K47:K51"/>
    <mergeCell ref="L47:L51"/>
    <mergeCell ref="J82:J86"/>
    <mergeCell ref="B5:O6"/>
    <mergeCell ref="J7:O7"/>
    <mergeCell ref="J12:J16"/>
    <mergeCell ref="K12:K16"/>
    <mergeCell ref="L12:L16"/>
    <mergeCell ref="M12:O16"/>
    <mergeCell ref="F12:F16"/>
    <mergeCell ref="B2:O2"/>
    <mergeCell ref="C3:E3"/>
    <mergeCell ref="I3:O3"/>
    <mergeCell ref="C4:E4"/>
    <mergeCell ref="I4:O4"/>
    <mergeCell ref="B17:D21"/>
    <mergeCell ref="E17:E21"/>
    <mergeCell ref="F17:F21"/>
    <mergeCell ref="E22:E26"/>
    <mergeCell ref="F22:F26"/>
    <mergeCell ref="M17:O21"/>
    <mergeCell ref="B7:I7"/>
    <mergeCell ref="B8:I8"/>
    <mergeCell ref="J8:O8"/>
    <mergeCell ref="B10:D10"/>
    <mergeCell ref="M10:O10"/>
    <mergeCell ref="B11:D11"/>
    <mergeCell ref="B12:D16"/>
    <mergeCell ref="H12:H16"/>
    <mergeCell ref="I12:I16"/>
    <mergeCell ref="H17:H21"/>
    <mergeCell ref="I17:I21"/>
    <mergeCell ref="J17:J21"/>
    <mergeCell ref="K17:K21"/>
    <mergeCell ref="L17:L21"/>
    <mergeCell ref="E12:E16"/>
    <mergeCell ref="M47:O51"/>
    <mergeCell ref="B112:D116"/>
    <mergeCell ref="E112:E116"/>
    <mergeCell ref="F112:F116"/>
    <mergeCell ref="H52:H56"/>
    <mergeCell ref="I52:I56"/>
    <mergeCell ref="J52:J56"/>
    <mergeCell ref="K52:K56"/>
    <mergeCell ref="L52:L56"/>
    <mergeCell ref="M52:O56"/>
    <mergeCell ref="B107:D111"/>
    <mergeCell ref="E107:E111"/>
    <mergeCell ref="F107:F111"/>
    <mergeCell ref="H47:H51"/>
    <mergeCell ref="I47:I51"/>
    <mergeCell ref="H107:H111"/>
    <mergeCell ref="I107:I111"/>
    <mergeCell ref="J107:J111"/>
    <mergeCell ref="K107:K111"/>
    <mergeCell ref="L107:L111"/>
    <mergeCell ref="M107:O111"/>
    <mergeCell ref="J57:J61"/>
    <mergeCell ref="K57:K61"/>
    <mergeCell ref="L57:L61"/>
    <mergeCell ref="M57:O61"/>
    <mergeCell ref="B122:D126"/>
    <mergeCell ref="E122:E126"/>
    <mergeCell ref="F122:F126"/>
    <mergeCell ref="H62:H66"/>
    <mergeCell ref="I62:I66"/>
    <mergeCell ref="J62:J66"/>
    <mergeCell ref="K62:K66"/>
    <mergeCell ref="L62:L66"/>
    <mergeCell ref="M62:O66"/>
    <mergeCell ref="B117:D121"/>
    <mergeCell ref="E117:E121"/>
    <mergeCell ref="F117:F121"/>
    <mergeCell ref="H57:H61"/>
    <mergeCell ref="I57:I61"/>
    <mergeCell ref="I112:I116"/>
    <mergeCell ref="J112:J116"/>
    <mergeCell ref="K112:K116"/>
    <mergeCell ref="L112:L116"/>
    <mergeCell ref="M112:O116"/>
    <mergeCell ref="J67:J71"/>
    <mergeCell ref="K67:K71"/>
    <mergeCell ref="L67:L71"/>
    <mergeCell ref="K82:K86"/>
    <mergeCell ref="M67:O71"/>
    <mergeCell ref="B132:D136"/>
    <mergeCell ref="E132:E136"/>
    <mergeCell ref="F132:F136"/>
    <mergeCell ref="H72:H76"/>
    <mergeCell ref="I72:I76"/>
    <mergeCell ref="J72:J76"/>
    <mergeCell ref="K72:K76"/>
    <mergeCell ref="L72:L76"/>
    <mergeCell ref="M72:O76"/>
    <mergeCell ref="B127:D131"/>
    <mergeCell ref="E127:E131"/>
    <mergeCell ref="F127:F131"/>
    <mergeCell ref="H67:H71"/>
    <mergeCell ref="I67:I71"/>
    <mergeCell ref="H117:H121"/>
    <mergeCell ref="I117:I121"/>
    <mergeCell ref="J117:J121"/>
    <mergeCell ref="K117:K121"/>
    <mergeCell ref="L117:L121"/>
    <mergeCell ref="M117:O121"/>
    <mergeCell ref="K122:K126"/>
    <mergeCell ref="L122:L126"/>
    <mergeCell ref="M122:O126"/>
    <mergeCell ref="B142:D146"/>
    <mergeCell ref="E142:E146"/>
    <mergeCell ref="F142:F146"/>
    <mergeCell ref="B137:D141"/>
    <mergeCell ref="E137:E141"/>
    <mergeCell ref="F137:F141"/>
    <mergeCell ref="H122:H126"/>
    <mergeCell ref="I122:I126"/>
    <mergeCell ref="J122:J126"/>
    <mergeCell ref="H142:H146"/>
    <mergeCell ref="I142:I146"/>
    <mergeCell ref="J142:J146"/>
    <mergeCell ref="H137:H141"/>
    <mergeCell ref="I137:I141"/>
    <mergeCell ref="J137:J141"/>
    <mergeCell ref="M82:O86"/>
    <mergeCell ref="B87:D91"/>
    <mergeCell ref="E87:E91"/>
    <mergeCell ref="F87:F91"/>
    <mergeCell ref="H87:H91"/>
    <mergeCell ref="I87:I91"/>
    <mergeCell ref="J87:J91"/>
    <mergeCell ref="K87:K91"/>
    <mergeCell ref="L87:L91"/>
    <mergeCell ref="M87:O91"/>
    <mergeCell ref="B82:D86"/>
    <mergeCell ref="E82:E86"/>
    <mergeCell ref="F82:F86"/>
    <mergeCell ref="H82:H86"/>
    <mergeCell ref="I82:I86"/>
    <mergeCell ref="L82:L86"/>
    <mergeCell ref="K102:K106"/>
    <mergeCell ref="L102:L106"/>
    <mergeCell ref="M102:O106"/>
    <mergeCell ref="J92:J96"/>
    <mergeCell ref="K92:K96"/>
    <mergeCell ref="L92:L96"/>
    <mergeCell ref="M92:O96"/>
    <mergeCell ref="B97:D101"/>
    <mergeCell ref="E97:E101"/>
    <mergeCell ref="F97:F101"/>
    <mergeCell ref="H97:H101"/>
    <mergeCell ref="I97:I101"/>
    <mergeCell ref="J97:J101"/>
    <mergeCell ref="K97:K101"/>
    <mergeCell ref="L97:L101"/>
    <mergeCell ref="M97:O101"/>
    <mergeCell ref="B92:D96"/>
    <mergeCell ref="E92:E96"/>
    <mergeCell ref="F92:F96"/>
    <mergeCell ref="H92:H96"/>
    <mergeCell ref="I92:I96"/>
    <mergeCell ref="H102:H106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000"/>
  <sheetViews>
    <sheetView workbookViewId="0"/>
  </sheetViews>
  <sheetFormatPr defaultColWidth="12.625" defaultRowHeight="15" customHeight="1" x14ac:dyDescent="0.2"/>
  <cols>
    <col min="1" max="1" width="6.625" customWidth="1"/>
    <col min="2" max="2" width="13.25" customWidth="1"/>
    <col min="3" max="3" width="13" customWidth="1"/>
    <col min="4" max="4" width="13.125" customWidth="1"/>
    <col min="5" max="5" width="16" customWidth="1"/>
    <col min="6" max="6" width="34.625" customWidth="1"/>
    <col min="7" max="7" width="40.625" customWidth="1"/>
    <col min="8" max="8" width="11.25" customWidth="1"/>
    <col min="9" max="10" width="10" customWidth="1"/>
    <col min="11" max="11" width="11.75" customWidth="1"/>
    <col min="12" max="12" width="6.875" customWidth="1"/>
    <col min="13" max="13" width="10.75" customWidth="1"/>
    <col min="14" max="14" width="11.75" customWidth="1"/>
    <col min="15" max="26" width="10" customWidth="1"/>
  </cols>
  <sheetData>
    <row r="1" spans="1:14" ht="30.7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 x14ac:dyDescent="0.2">
      <c r="B2" s="112" t="s">
        <v>0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34"/>
    </row>
    <row r="3" spans="1:14" ht="14.25" customHeight="1" x14ac:dyDescent="0.2">
      <c r="B3" s="1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138" t="s">
        <v>6</v>
      </c>
      <c r="I3" s="136"/>
      <c r="J3" s="136"/>
      <c r="K3" s="136"/>
      <c r="L3" s="136"/>
      <c r="M3" s="136"/>
      <c r="N3" s="139"/>
    </row>
    <row r="4" spans="1:14" ht="14.25" customHeight="1" x14ac:dyDescent="0.2">
      <c r="B4" s="7" t="s">
        <v>7</v>
      </c>
      <c r="C4" s="8" t="s">
        <v>8</v>
      </c>
      <c r="D4" s="8"/>
      <c r="E4" s="8" t="s">
        <v>9</v>
      </c>
      <c r="F4" s="8" t="s">
        <v>9</v>
      </c>
      <c r="G4" s="3">
        <v>43528</v>
      </c>
      <c r="H4" s="140" t="s">
        <v>10</v>
      </c>
      <c r="I4" s="136"/>
      <c r="J4" s="136"/>
      <c r="K4" s="136"/>
      <c r="L4" s="136"/>
      <c r="M4" s="136"/>
      <c r="N4" s="139"/>
    </row>
    <row r="5" spans="1:14" ht="14.25" customHeight="1" x14ac:dyDescent="0.2">
      <c r="B5" s="127" t="s">
        <v>98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9"/>
    </row>
    <row r="6" spans="1:14" ht="14.25" customHeight="1" x14ac:dyDescent="0.2">
      <c r="B6" s="130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2"/>
    </row>
    <row r="7" spans="1:14" ht="14.25" customHeight="1" x14ac:dyDescent="0.2">
      <c r="B7" s="112" t="s">
        <v>12</v>
      </c>
      <c r="C7" s="113"/>
      <c r="D7" s="113"/>
      <c r="E7" s="113"/>
      <c r="F7" s="113"/>
      <c r="G7" s="113"/>
      <c r="H7" s="114"/>
      <c r="I7" s="133" t="s">
        <v>13</v>
      </c>
      <c r="J7" s="113"/>
      <c r="K7" s="113"/>
      <c r="L7" s="113"/>
      <c r="M7" s="113"/>
      <c r="N7" s="134"/>
    </row>
    <row r="8" spans="1:14" ht="14.25" customHeight="1" x14ac:dyDescent="0.2">
      <c r="B8" s="115"/>
      <c r="C8" s="116"/>
      <c r="D8" s="116"/>
      <c r="E8" s="116"/>
      <c r="F8" s="116"/>
      <c r="G8" s="116"/>
      <c r="H8" s="117"/>
      <c r="I8" s="118"/>
      <c r="J8" s="116"/>
      <c r="K8" s="116"/>
      <c r="L8" s="116"/>
      <c r="M8" s="116"/>
      <c r="N8" s="119"/>
    </row>
    <row r="9" spans="1:14" ht="14.25" customHeight="1" x14ac:dyDescent="0.2">
      <c r="B9" s="74"/>
      <c r="C9" s="74"/>
      <c r="D9" s="74"/>
      <c r="E9" s="74"/>
      <c r="F9" s="74"/>
      <c r="G9" s="74"/>
      <c r="H9" s="74"/>
      <c r="I9" s="75"/>
      <c r="J9" s="75"/>
      <c r="K9" s="75"/>
      <c r="L9" s="75"/>
      <c r="M9" s="75"/>
      <c r="N9" s="75"/>
    </row>
    <row r="10" spans="1:14" ht="42" customHeight="1" x14ac:dyDescent="0.2">
      <c r="B10" s="156" t="s">
        <v>99</v>
      </c>
      <c r="C10" s="145"/>
      <c r="D10" s="152"/>
      <c r="E10" s="157" t="s">
        <v>100</v>
      </c>
      <c r="F10" s="157" t="s">
        <v>17</v>
      </c>
      <c r="G10" s="157" t="s">
        <v>101</v>
      </c>
      <c r="H10" s="158" t="s">
        <v>102</v>
      </c>
      <c r="I10" s="113"/>
      <c r="J10" s="113"/>
      <c r="K10" s="114"/>
      <c r="L10" s="159" t="s">
        <v>103</v>
      </c>
      <c r="M10" s="113"/>
      <c r="N10" s="134"/>
    </row>
    <row r="11" spans="1:14" ht="55.5" customHeight="1" x14ac:dyDescent="0.2">
      <c r="B11" s="154"/>
      <c r="C11" s="149"/>
      <c r="D11" s="155"/>
      <c r="E11" s="143"/>
      <c r="F11" s="143"/>
      <c r="G11" s="143"/>
      <c r="H11" s="16" t="s">
        <v>104</v>
      </c>
      <c r="I11" s="16" t="s">
        <v>105</v>
      </c>
      <c r="J11" s="16" t="s">
        <v>106</v>
      </c>
      <c r="K11" s="16" t="s">
        <v>107</v>
      </c>
      <c r="L11" s="160" t="s">
        <v>108</v>
      </c>
      <c r="M11" s="116"/>
      <c r="N11" s="119"/>
    </row>
    <row r="12" spans="1:14" ht="7.5" customHeight="1" x14ac:dyDescent="0.25">
      <c r="B12" s="125"/>
      <c r="C12" s="126"/>
      <c r="D12" s="126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.25" customHeight="1" x14ac:dyDescent="0.25">
      <c r="B13" s="151"/>
      <c r="C13" s="145"/>
      <c r="D13" s="152"/>
      <c r="E13" s="141"/>
      <c r="F13" s="12"/>
      <c r="G13" s="141"/>
      <c r="H13" s="141"/>
      <c r="I13" s="141"/>
      <c r="J13" s="141"/>
      <c r="K13" s="141"/>
      <c r="L13" s="144"/>
      <c r="M13" s="145"/>
      <c r="N13" s="146"/>
    </row>
    <row r="14" spans="1:14" ht="14.25" customHeight="1" x14ac:dyDescent="0.25">
      <c r="B14" s="130"/>
      <c r="C14" s="126"/>
      <c r="D14" s="153"/>
      <c r="E14" s="142"/>
      <c r="F14" s="13"/>
      <c r="G14" s="142"/>
      <c r="H14" s="142"/>
      <c r="I14" s="142"/>
      <c r="J14" s="142"/>
      <c r="K14" s="142"/>
      <c r="L14" s="147"/>
      <c r="M14" s="126"/>
      <c r="N14" s="132"/>
    </row>
    <row r="15" spans="1:14" ht="14.25" customHeight="1" x14ac:dyDescent="0.25">
      <c r="B15" s="130"/>
      <c r="C15" s="126"/>
      <c r="D15" s="153"/>
      <c r="E15" s="142"/>
      <c r="F15" s="13"/>
      <c r="G15" s="142"/>
      <c r="H15" s="142"/>
      <c r="I15" s="142"/>
      <c r="J15" s="142"/>
      <c r="K15" s="142"/>
      <c r="L15" s="147"/>
      <c r="M15" s="126"/>
      <c r="N15" s="132"/>
    </row>
    <row r="16" spans="1:14" ht="14.25" customHeight="1" x14ac:dyDescent="0.2">
      <c r="B16" s="130"/>
      <c r="C16" s="126"/>
      <c r="D16" s="153"/>
      <c r="E16" s="142"/>
      <c r="F16" s="14"/>
      <c r="G16" s="142"/>
      <c r="H16" s="142"/>
      <c r="I16" s="142"/>
      <c r="J16" s="142"/>
      <c r="K16" s="142"/>
      <c r="L16" s="147"/>
      <c r="M16" s="126"/>
      <c r="N16" s="132"/>
    </row>
    <row r="17" spans="2:14" ht="14.25" customHeight="1" x14ac:dyDescent="0.25">
      <c r="B17" s="154"/>
      <c r="C17" s="149"/>
      <c r="D17" s="155"/>
      <c r="E17" s="143"/>
      <c r="F17" s="15"/>
      <c r="G17" s="143"/>
      <c r="H17" s="143"/>
      <c r="I17" s="143"/>
      <c r="J17" s="143"/>
      <c r="K17" s="143"/>
      <c r="L17" s="148"/>
      <c r="M17" s="149"/>
      <c r="N17" s="150"/>
    </row>
    <row r="18" spans="2:14" ht="7.5" customHeight="1" x14ac:dyDescent="0.2"/>
    <row r="19" spans="2:14" ht="14.25" customHeight="1" x14ac:dyDescent="0.25">
      <c r="B19" s="151"/>
      <c r="C19" s="145"/>
      <c r="D19" s="152"/>
      <c r="E19" s="141"/>
      <c r="F19" s="12"/>
      <c r="G19" s="141"/>
      <c r="H19" s="141"/>
      <c r="I19" s="141"/>
      <c r="J19" s="141"/>
      <c r="K19" s="141"/>
      <c r="L19" s="144"/>
      <c r="M19" s="145"/>
      <c r="N19" s="146"/>
    </row>
    <row r="20" spans="2:14" ht="14.25" customHeight="1" x14ac:dyDescent="0.25">
      <c r="B20" s="130"/>
      <c r="C20" s="126"/>
      <c r="D20" s="153"/>
      <c r="E20" s="142"/>
      <c r="F20" s="13"/>
      <c r="G20" s="142"/>
      <c r="H20" s="142"/>
      <c r="I20" s="142"/>
      <c r="J20" s="142"/>
      <c r="K20" s="142"/>
      <c r="L20" s="147"/>
      <c r="M20" s="126"/>
      <c r="N20" s="132"/>
    </row>
    <row r="21" spans="2:14" ht="14.25" customHeight="1" x14ac:dyDescent="0.25">
      <c r="B21" s="130"/>
      <c r="C21" s="126"/>
      <c r="D21" s="153"/>
      <c r="E21" s="142"/>
      <c r="F21" s="13"/>
      <c r="G21" s="142"/>
      <c r="H21" s="142"/>
      <c r="I21" s="142"/>
      <c r="J21" s="142"/>
      <c r="K21" s="142"/>
      <c r="L21" s="147"/>
      <c r="M21" s="126"/>
      <c r="N21" s="132"/>
    </row>
    <row r="22" spans="2:14" ht="14.25" customHeight="1" x14ac:dyDescent="0.2">
      <c r="B22" s="130"/>
      <c r="C22" s="126"/>
      <c r="D22" s="153"/>
      <c r="E22" s="142"/>
      <c r="F22" s="14"/>
      <c r="G22" s="142"/>
      <c r="H22" s="142"/>
      <c r="I22" s="142"/>
      <c r="J22" s="142"/>
      <c r="K22" s="142"/>
      <c r="L22" s="147"/>
      <c r="M22" s="126"/>
      <c r="N22" s="132"/>
    </row>
    <row r="23" spans="2:14" ht="14.25" customHeight="1" x14ac:dyDescent="0.25">
      <c r="B23" s="154"/>
      <c r="C23" s="149"/>
      <c r="D23" s="155"/>
      <c r="E23" s="143"/>
      <c r="F23" s="15"/>
      <c r="G23" s="143"/>
      <c r="H23" s="143"/>
      <c r="I23" s="143"/>
      <c r="J23" s="143"/>
      <c r="K23" s="143"/>
      <c r="L23" s="148"/>
      <c r="M23" s="149"/>
      <c r="N23" s="150"/>
    </row>
    <row r="24" spans="2:14" ht="3.75" customHeight="1" x14ac:dyDescent="0.2"/>
    <row r="25" spans="2:14" ht="14.25" customHeight="1" x14ac:dyDescent="0.25">
      <c r="B25" s="151"/>
      <c r="C25" s="145"/>
      <c r="D25" s="152"/>
      <c r="E25" s="141"/>
      <c r="F25" s="12"/>
      <c r="G25" s="141"/>
      <c r="H25" s="141"/>
      <c r="I25" s="141"/>
      <c r="J25" s="141"/>
      <c r="K25" s="141"/>
      <c r="L25" s="144"/>
      <c r="M25" s="145"/>
      <c r="N25" s="146"/>
    </row>
    <row r="26" spans="2:14" ht="14.25" customHeight="1" x14ac:dyDescent="0.25">
      <c r="B26" s="130"/>
      <c r="C26" s="126"/>
      <c r="D26" s="153"/>
      <c r="E26" s="142"/>
      <c r="F26" s="13"/>
      <c r="G26" s="142"/>
      <c r="H26" s="142"/>
      <c r="I26" s="142"/>
      <c r="J26" s="142"/>
      <c r="K26" s="142"/>
      <c r="L26" s="147"/>
      <c r="M26" s="126"/>
      <c r="N26" s="132"/>
    </row>
    <row r="27" spans="2:14" ht="14.25" customHeight="1" x14ac:dyDescent="0.25">
      <c r="B27" s="130"/>
      <c r="C27" s="126"/>
      <c r="D27" s="153"/>
      <c r="E27" s="142"/>
      <c r="F27" s="13"/>
      <c r="G27" s="142"/>
      <c r="H27" s="142"/>
      <c r="I27" s="142"/>
      <c r="J27" s="142"/>
      <c r="K27" s="142"/>
      <c r="L27" s="147"/>
      <c r="M27" s="126"/>
      <c r="N27" s="132"/>
    </row>
    <row r="28" spans="2:14" ht="14.25" customHeight="1" x14ac:dyDescent="0.2">
      <c r="B28" s="130"/>
      <c r="C28" s="126"/>
      <c r="D28" s="153"/>
      <c r="E28" s="142"/>
      <c r="F28" s="14"/>
      <c r="G28" s="142"/>
      <c r="H28" s="142"/>
      <c r="I28" s="142"/>
      <c r="J28" s="142"/>
      <c r="K28" s="142"/>
      <c r="L28" s="147"/>
      <c r="M28" s="126"/>
      <c r="N28" s="132"/>
    </row>
    <row r="29" spans="2:14" ht="14.25" customHeight="1" x14ac:dyDescent="0.25">
      <c r="B29" s="154"/>
      <c r="C29" s="149"/>
      <c r="D29" s="155"/>
      <c r="E29" s="143"/>
      <c r="F29" s="15"/>
      <c r="G29" s="143"/>
      <c r="H29" s="143"/>
      <c r="I29" s="143"/>
      <c r="J29" s="143"/>
      <c r="K29" s="143"/>
      <c r="L29" s="148"/>
      <c r="M29" s="149"/>
      <c r="N29" s="150"/>
    </row>
    <row r="30" spans="2:14" ht="4.5" customHeight="1" x14ac:dyDescent="0.2"/>
    <row r="31" spans="2:14" ht="14.25" customHeight="1" x14ac:dyDescent="0.25">
      <c r="B31" s="151"/>
      <c r="C31" s="145"/>
      <c r="D31" s="152"/>
      <c r="E31" s="141"/>
      <c r="F31" s="12"/>
      <c r="G31" s="141"/>
      <c r="H31" s="141"/>
      <c r="I31" s="141"/>
      <c r="J31" s="141"/>
      <c r="K31" s="141"/>
      <c r="L31" s="144"/>
      <c r="M31" s="145"/>
      <c r="N31" s="146"/>
    </row>
    <row r="32" spans="2:14" ht="14.25" customHeight="1" x14ac:dyDescent="0.25">
      <c r="B32" s="130"/>
      <c r="C32" s="126"/>
      <c r="D32" s="153"/>
      <c r="E32" s="142"/>
      <c r="F32" s="13"/>
      <c r="G32" s="142"/>
      <c r="H32" s="142"/>
      <c r="I32" s="142"/>
      <c r="J32" s="142"/>
      <c r="K32" s="142"/>
      <c r="L32" s="147"/>
      <c r="M32" s="126"/>
      <c r="N32" s="132"/>
    </row>
    <row r="33" spans="2:14" ht="14.25" customHeight="1" x14ac:dyDescent="0.25">
      <c r="B33" s="130"/>
      <c r="C33" s="126"/>
      <c r="D33" s="153"/>
      <c r="E33" s="142"/>
      <c r="F33" s="13"/>
      <c r="G33" s="142"/>
      <c r="H33" s="142"/>
      <c r="I33" s="142"/>
      <c r="J33" s="142"/>
      <c r="K33" s="142"/>
      <c r="L33" s="147"/>
      <c r="M33" s="126"/>
      <c r="N33" s="132"/>
    </row>
    <row r="34" spans="2:14" ht="14.25" customHeight="1" x14ac:dyDescent="0.2">
      <c r="B34" s="130"/>
      <c r="C34" s="126"/>
      <c r="D34" s="153"/>
      <c r="E34" s="142"/>
      <c r="F34" s="14"/>
      <c r="G34" s="142"/>
      <c r="H34" s="142"/>
      <c r="I34" s="142"/>
      <c r="J34" s="142"/>
      <c r="K34" s="142"/>
      <c r="L34" s="147"/>
      <c r="M34" s="126"/>
      <c r="N34" s="132"/>
    </row>
    <row r="35" spans="2:14" ht="14.25" customHeight="1" x14ac:dyDescent="0.25">
      <c r="B35" s="154"/>
      <c r="C35" s="149"/>
      <c r="D35" s="155"/>
      <c r="E35" s="143"/>
      <c r="F35" s="15"/>
      <c r="G35" s="143"/>
      <c r="H35" s="143"/>
      <c r="I35" s="143"/>
      <c r="J35" s="143"/>
      <c r="K35" s="143"/>
      <c r="L35" s="148"/>
      <c r="M35" s="149"/>
      <c r="N35" s="150"/>
    </row>
    <row r="36" spans="2:14" ht="3.75" customHeight="1" x14ac:dyDescent="0.2"/>
    <row r="37" spans="2:14" ht="14.25" customHeight="1" x14ac:dyDescent="0.25">
      <c r="B37" s="151"/>
      <c r="C37" s="145"/>
      <c r="D37" s="152"/>
      <c r="E37" s="141"/>
      <c r="F37" s="12"/>
      <c r="G37" s="141"/>
      <c r="H37" s="141"/>
      <c r="I37" s="141"/>
      <c r="J37" s="141"/>
      <c r="K37" s="141"/>
      <c r="L37" s="144"/>
      <c r="M37" s="145"/>
      <c r="N37" s="146"/>
    </row>
    <row r="38" spans="2:14" ht="14.25" customHeight="1" x14ac:dyDescent="0.25">
      <c r="B38" s="130"/>
      <c r="C38" s="126"/>
      <c r="D38" s="153"/>
      <c r="E38" s="142"/>
      <c r="F38" s="13"/>
      <c r="G38" s="142"/>
      <c r="H38" s="142"/>
      <c r="I38" s="142"/>
      <c r="J38" s="142"/>
      <c r="K38" s="142"/>
      <c r="L38" s="147"/>
      <c r="M38" s="126"/>
      <c r="N38" s="132"/>
    </row>
    <row r="39" spans="2:14" ht="14.25" customHeight="1" x14ac:dyDescent="0.25">
      <c r="B39" s="130"/>
      <c r="C39" s="126"/>
      <c r="D39" s="153"/>
      <c r="E39" s="142"/>
      <c r="F39" s="13"/>
      <c r="G39" s="142"/>
      <c r="H39" s="142"/>
      <c r="I39" s="142"/>
      <c r="J39" s="142"/>
      <c r="K39" s="142"/>
      <c r="L39" s="147"/>
      <c r="M39" s="126"/>
      <c r="N39" s="132"/>
    </row>
    <row r="40" spans="2:14" ht="14.25" customHeight="1" x14ac:dyDescent="0.2">
      <c r="B40" s="130"/>
      <c r="C40" s="126"/>
      <c r="D40" s="153"/>
      <c r="E40" s="142"/>
      <c r="F40" s="14"/>
      <c r="G40" s="142"/>
      <c r="H40" s="142"/>
      <c r="I40" s="142"/>
      <c r="J40" s="142"/>
      <c r="K40" s="142"/>
      <c r="L40" s="147"/>
      <c r="M40" s="126"/>
      <c r="N40" s="132"/>
    </row>
    <row r="41" spans="2:14" ht="14.25" customHeight="1" x14ac:dyDescent="0.25">
      <c r="B41" s="154"/>
      <c r="C41" s="149"/>
      <c r="D41" s="155"/>
      <c r="E41" s="143"/>
      <c r="F41" s="15"/>
      <c r="G41" s="143"/>
      <c r="H41" s="143"/>
      <c r="I41" s="143"/>
      <c r="J41" s="143"/>
      <c r="K41" s="143"/>
      <c r="L41" s="148"/>
      <c r="M41" s="149"/>
      <c r="N41" s="150"/>
    </row>
    <row r="42" spans="2:14" ht="6" customHeight="1" x14ac:dyDescent="0.2"/>
    <row r="43" spans="2:14" ht="14.25" customHeight="1" x14ac:dyDescent="0.25">
      <c r="B43" s="151"/>
      <c r="C43" s="145"/>
      <c r="D43" s="152"/>
      <c r="E43" s="141"/>
      <c r="F43" s="12"/>
      <c r="G43" s="141"/>
      <c r="H43" s="141"/>
      <c r="I43" s="141"/>
      <c r="J43" s="141"/>
      <c r="K43" s="141"/>
      <c r="L43" s="144"/>
      <c r="M43" s="145"/>
      <c r="N43" s="146"/>
    </row>
    <row r="44" spans="2:14" ht="14.25" customHeight="1" x14ac:dyDescent="0.25">
      <c r="B44" s="130"/>
      <c r="C44" s="126"/>
      <c r="D44" s="153"/>
      <c r="E44" s="142"/>
      <c r="F44" s="13"/>
      <c r="G44" s="142"/>
      <c r="H44" s="142"/>
      <c r="I44" s="142"/>
      <c r="J44" s="142"/>
      <c r="K44" s="142"/>
      <c r="L44" s="147"/>
      <c r="M44" s="126"/>
      <c r="N44" s="132"/>
    </row>
    <row r="45" spans="2:14" ht="14.25" customHeight="1" x14ac:dyDescent="0.25">
      <c r="B45" s="130"/>
      <c r="C45" s="126"/>
      <c r="D45" s="153"/>
      <c r="E45" s="142"/>
      <c r="F45" s="13"/>
      <c r="G45" s="142"/>
      <c r="H45" s="142"/>
      <c r="I45" s="142"/>
      <c r="J45" s="142"/>
      <c r="K45" s="142"/>
      <c r="L45" s="147"/>
      <c r="M45" s="126"/>
      <c r="N45" s="132"/>
    </row>
    <row r="46" spans="2:14" ht="14.25" customHeight="1" x14ac:dyDescent="0.2">
      <c r="B46" s="130"/>
      <c r="C46" s="126"/>
      <c r="D46" s="153"/>
      <c r="E46" s="142"/>
      <c r="F46" s="14"/>
      <c r="G46" s="142"/>
      <c r="H46" s="142"/>
      <c r="I46" s="142"/>
      <c r="J46" s="142"/>
      <c r="K46" s="142"/>
      <c r="L46" s="147"/>
      <c r="M46" s="126"/>
      <c r="N46" s="132"/>
    </row>
    <row r="47" spans="2:14" ht="14.25" customHeight="1" x14ac:dyDescent="0.25">
      <c r="B47" s="154"/>
      <c r="C47" s="149"/>
      <c r="D47" s="155"/>
      <c r="E47" s="143"/>
      <c r="F47" s="15"/>
      <c r="G47" s="143"/>
      <c r="H47" s="143"/>
      <c r="I47" s="143"/>
      <c r="J47" s="143"/>
      <c r="K47" s="143"/>
      <c r="L47" s="148"/>
      <c r="M47" s="149"/>
      <c r="N47" s="150"/>
    </row>
    <row r="48" spans="2:14" ht="4.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64">
    <mergeCell ref="B19:D23"/>
    <mergeCell ref="B25:D29"/>
    <mergeCell ref="E25:E29"/>
    <mergeCell ref="G25:G29"/>
    <mergeCell ref="H25:H29"/>
    <mergeCell ref="E19:E23"/>
    <mergeCell ref="G19:G23"/>
    <mergeCell ref="H19:H23"/>
    <mergeCell ref="B31:D35"/>
    <mergeCell ref="B37:D41"/>
    <mergeCell ref="E37:E41"/>
    <mergeCell ref="G37:G41"/>
    <mergeCell ref="H37:H41"/>
    <mergeCell ref="E31:E35"/>
    <mergeCell ref="G31:G35"/>
    <mergeCell ref="H31:H35"/>
    <mergeCell ref="I8:N8"/>
    <mergeCell ref="B8:H8"/>
    <mergeCell ref="E10:E11"/>
    <mergeCell ref="F10:F11"/>
    <mergeCell ref="G10:G11"/>
    <mergeCell ref="H10:K10"/>
    <mergeCell ref="L10:N10"/>
    <mergeCell ref="L11:N11"/>
    <mergeCell ref="B2:N2"/>
    <mergeCell ref="H3:N3"/>
    <mergeCell ref="H4:N4"/>
    <mergeCell ref="B5:N6"/>
    <mergeCell ref="B7:H7"/>
    <mergeCell ref="I7:N7"/>
    <mergeCell ref="J13:J17"/>
    <mergeCell ref="K13:K17"/>
    <mergeCell ref="L13:N17"/>
    <mergeCell ref="B10:D11"/>
    <mergeCell ref="B12:D12"/>
    <mergeCell ref="B13:D17"/>
    <mergeCell ref="E13:E17"/>
    <mergeCell ref="G13:G17"/>
    <mergeCell ref="H13:H17"/>
    <mergeCell ref="I13:I17"/>
    <mergeCell ref="I19:I23"/>
    <mergeCell ref="J19:J23"/>
    <mergeCell ref="K19:K23"/>
    <mergeCell ref="L19:N23"/>
    <mergeCell ref="K37:K41"/>
    <mergeCell ref="L37:N41"/>
    <mergeCell ref="I37:I41"/>
    <mergeCell ref="J37:J41"/>
    <mergeCell ref="K25:K29"/>
    <mergeCell ref="L25:N29"/>
    <mergeCell ref="I31:I35"/>
    <mergeCell ref="J31:J35"/>
    <mergeCell ref="K31:K35"/>
    <mergeCell ref="L31:N35"/>
    <mergeCell ref="I25:I29"/>
    <mergeCell ref="J25:J29"/>
    <mergeCell ref="J43:J47"/>
    <mergeCell ref="K43:K47"/>
    <mergeCell ref="L43:N47"/>
    <mergeCell ref="B43:D47"/>
    <mergeCell ref="E43:E47"/>
    <mergeCell ref="G43:G47"/>
    <mergeCell ref="H43:H47"/>
    <mergeCell ref="I43:I47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X1025"/>
  <sheetViews>
    <sheetView showGridLines="0" zoomScale="55" zoomScaleNormal="55" workbookViewId="0">
      <selection activeCell="N45" sqref="N45"/>
    </sheetView>
  </sheetViews>
  <sheetFormatPr defaultColWidth="12.625" defaultRowHeight="15" customHeight="1" x14ac:dyDescent="0.2"/>
  <cols>
    <col min="1" max="1" width="48.125" customWidth="1"/>
    <col min="2" max="2" width="10.875" customWidth="1"/>
    <col min="3" max="10" width="12.625" customWidth="1"/>
    <col min="11" max="11" width="20.75" customWidth="1"/>
    <col min="12" max="24" width="9.375" customWidth="1"/>
  </cols>
  <sheetData>
    <row r="1" spans="1:24" ht="59.1" customHeight="1" x14ac:dyDescent="0.25">
      <c r="A1" s="161" t="s">
        <v>109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ht="24.6" customHeight="1" x14ac:dyDescent="0.25">
      <c r="A2" s="162" t="s">
        <v>110</v>
      </c>
      <c r="B2" s="162" t="s">
        <v>111</v>
      </c>
      <c r="C2" s="165" t="s">
        <v>112</v>
      </c>
      <c r="D2" s="166"/>
      <c r="E2" s="166"/>
      <c r="F2" s="166"/>
      <c r="G2" s="166"/>
      <c r="H2" s="166"/>
      <c r="I2" s="166"/>
      <c r="J2" s="166"/>
      <c r="K2" s="163" t="s">
        <v>113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ht="30.6" customHeight="1" x14ac:dyDescent="0.2">
      <c r="A3" s="162"/>
      <c r="B3" s="162"/>
      <c r="C3" s="29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164"/>
    </row>
    <row r="4" spans="1:24" ht="27.95" customHeight="1" x14ac:dyDescent="0.25">
      <c r="A4" s="34" t="s">
        <v>114</v>
      </c>
      <c r="B4" s="35">
        <f>+B5+B10+B26+B42+B46</f>
        <v>48</v>
      </c>
      <c r="C4" s="56"/>
      <c r="D4" s="57"/>
      <c r="E4" s="57"/>
      <c r="F4" s="57"/>
      <c r="G4" s="57"/>
      <c r="H4" s="57"/>
      <c r="I4" s="57"/>
      <c r="J4" s="57"/>
      <c r="K4" s="64">
        <f>+K5+K10+K26+K42+K46</f>
        <v>0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4" ht="18" customHeight="1" x14ac:dyDescent="0.25">
      <c r="A5" s="38" t="s">
        <v>115</v>
      </c>
      <c r="B5" s="23">
        <v>5</v>
      </c>
      <c r="C5" s="58">
        <f>+C7+C6+C8+C9</f>
        <v>0</v>
      </c>
      <c r="D5" s="58">
        <f t="shared" ref="D5:J5" si="0">+D7+D6</f>
        <v>0</v>
      </c>
      <c r="E5" s="58">
        <f t="shared" si="0"/>
        <v>0</v>
      </c>
      <c r="F5" s="58">
        <f t="shared" si="0"/>
        <v>0</v>
      </c>
      <c r="G5" s="58">
        <f t="shared" si="0"/>
        <v>0</v>
      </c>
      <c r="H5" s="58">
        <f t="shared" si="0"/>
        <v>0</v>
      </c>
      <c r="I5" s="58">
        <f t="shared" si="0"/>
        <v>0</v>
      </c>
      <c r="J5" s="58">
        <f t="shared" si="0"/>
        <v>0</v>
      </c>
      <c r="K5" s="58">
        <f>++C5+D5+E5+F5+G5+H5+I5+J5</f>
        <v>0</v>
      </c>
      <c r="L5" s="19"/>
    </row>
    <row r="6" spans="1:24" ht="17.45" customHeight="1" x14ac:dyDescent="0.25">
      <c r="A6" s="24" t="s">
        <v>116</v>
      </c>
      <c r="B6" s="36">
        <v>1</v>
      </c>
      <c r="C6" s="59"/>
      <c r="D6" s="59"/>
      <c r="E6" s="59"/>
      <c r="F6" s="59"/>
      <c r="G6" s="59"/>
      <c r="H6" s="59"/>
      <c r="I6" s="59"/>
      <c r="J6" s="59"/>
      <c r="K6" s="59"/>
      <c r="L6" s="19"/>
    </row>
    <row r="7" spans="1:24" ht="17.45" customHeight="1" x14ac:dyDescent="0.25">
      <c r="A7" s="24" t="s">
        <v>117</v>
      </c>
      <c r="B7" s="36">
        <v>1</v>
      </c>
      <c r="C7" s="59"/>
      <c r="D7" s="59"/>
      <c r="E7" s="59"/>
      <c r="F7" s="59"/>
      <c r="G7" s="59"/>
      <c r="H7" s="59"/>
      <c r="I7" s="59"/>
      <c r="J7" s="59"/>
      <c r="K7" s="59"/>
      <c r="L7" s="19"/>
    </row>
    <row r="8" spans="1:24" ht="17.45" customHeight="1" x14ac:dyDescent="0.25">
      <c r="A8" s="24" t="s">
        <v>118</v>
      </c>
      <c r="B8" s="36">
        <v>1</v>
      </c>
      <c r="C8" s="59"/>
      <c r="D8" s="59"/>
      <c r="E8" s="59"/>
      <c r="F8" s="59"/>
      <c r="G8" s="59"/>
      <c r="H8" s="59"/>
      <c r="I8" s="59"/>
      <c r="J8" s="59"/>
      <c r="K8" s="59"/>
      <c r="L8" s="19"/>
    </row>
    <row r="9" spans="1:24" ht="17.45" customHeight="1" x14ac:dyDescent="0.25">
      <c r="A9" s="24" t="s">
        <v>119</v>
      </c>
      <c r="B9" s="36">
        <v>1</v>
      </c>
      <c r="C9" s="59"/>
      <c r="D9" s="59"/>
      <c r="E9" s="59"/>
      <c r="F9" s="59"/>
      <c r="G9" s="59"/>
      <c r="H9" s="59"/>
      <c r="I9" s="59"/>
      <c r="J9" s="59"/>
      <c r="K9" s="59"/>
      <c r="L9" s="19"/>
    </row>
    <row r="10" spans="1:24" ht="14.25" customHeight="1" x14ac:dyDescent="0.2">
      <c r="A10" s="21" t="s">
        <v>120</v>
      </c>
      <c r="B10" s="23">
        <f>SUM(B11:B25)</f>
        <v>19</v>
      </c>
      <c r="C10" s="58">
        <f>SUM(C11:C25)</f>
        <v>0</v>
      </c>
      <c r="D10" s="58">
        <f t="shared" ref="D10:J10" si="1">SUM(D11:D25)</f>
        <v>0</v>
      </c>
      <c r="E10" s="58">
        <f t="shared" si="1"/>
        <v>0</v>
      </c>
      <c r="F10" s="58">
        <f t="shared" si="1"/>
        <v>0</v>
      </c>
      <c r="G10" s="58">
        <f t="shared" si="1"/>
        <v>0</v>
      </c>
      <c r="H10" s="58">
        <f t="shared" si="1"/>
        <v>0</v>
      </c>
      <c r="I10" s="58">
        <f t="shared" si="1"/>
        <v>0</v>
      </c>
      <c r="J10" s="58">
        <f t="shared" si="1"/>
        <v>0</v>
      </c>
      <c r="K10" s="58">
        <f>++C10+D10+E10+F10+G10+H10+I10+J10</f>
        <v>0</v>
      </c>
    </row>
    <row r="11" spans="1:24" ht="14.25" customHeight="1" x14ac:dyDescent="0.25">
      <c r="A11" s="30" t="s">
        <v>121</v>
      </c>
      <c r="B11" s="36">
        <v>1</v>
      </c>
      <c r="C11" s="59"/>
      <c r="D11" s="59"/>
      <c r="E11" s="65"/>
      <c r="F11" s="65"/>
      <c r="G11" s="65"/>
      <c r="H11" s="65"/>
      <c r="I11" s="65"/>
      <c r="J11" s="65"/>
      <c r="K11" s="25"/>
    </row>
    <row r="12" spans="1:24" ht="14.25" customHeight="1" x14ac:dyDescent="0.25">
      <c r="A12" s="30" t="s">
        <v>122</v>
      </c>
      <c r="B12" s="36">
        <v>1</v>
      </c>
      <c r="C12" s="59"/>
      <c r="D12" s="59"/>
      <c r="E12" s="65"/>
      <c r="F12" s="65"/>
      <c r="G12" s="65"/>
      <c r="H12" s="65"/>
      <c r="I12" s="65"/>
      <c r="J12" s="65"/>
      <c r="K12" s="25"/>
    </row>
    <row r="13" spans="1:24" ht="14.1" customHeight="1" x14ac:dyDescent="0.25">
      <c r="A13" s="24" t="s">
        <v>123</v>
      </c>
      <c r="B13" s="36">
        <v>1</v>
      </c>
      <c r="C13" s="59"/>
      <c r="D13" s="59"/>
      <c r="E13" s="65"/>
      <c r="F13" s="65"/>
      <c r="G13" s="65"/>
      <c r="H13" s="65"/>
      <c r="I13" s="65"/>
      <c r="J13" s="65"/>
      <c r="K13" s="25"/>
    </row>
    <row r="14" spans="1:24" ht="14.25" customHeight="1" x14ac:dyDescent="0.25">
      <c r="A14" s="30" t="s">
        <v>124</v>
      </c>
      <c r="B14" s="36">
        <v>1</v>
      </c>
      <c r="C14" s="59"/>
      <c r="D14" s="59"/>
      <c r="E14" s="65"/>
      <c r="F14" s="65"/>
      <c r="G14" s="65"/>
      <c r="H14" s="65"/>
      <c r="I14" s="65"/>
      <c r="J14" s="65"/>
      <c r="K14" s="25"/>
    </row>
    <row r="15" spans="1:24" ht="14.25" customHeight="1" x14ac:dyDescent="0.25">
      <c r="A15" s="24" t="s">
        <v>125</v>
      </c>
      <c r="B15" s="36">
        <v>1</v>
      </c>
      <c r="C15" s="59"/>
      <c r="D15" s="59"/>
      <c r="E15" s="65"/>
      <c r="F15" s="65"/>
      <c r="G15" s="65"/>
      <c r="H15" s="65"/>
      <c r="I15" s="65"/>
      <c r="J15" s="65"/>
      <c r="K15" s="25"/>
    </row>
    <row r="16" spans="1:24" ht="14.25" customHeight="1" x14ac:dyDescent="0.25">
      <c r="A16" s="53" t="s">
        <v>126</v>
      </c>
      <c r="B16" s="36">
        <v>1</v>
      </c>
      <c r="C16" s="59"/>
      <c r="D16" s="59"/>
      <c r="E16" s="65"/>
      <c r="F16" s="65"/>
      <c r="G16" s="65"/>
      <c r="H16" s="65"/>
      <c r="I16" s="65"/>
      <c r="J16" s="65"/>
      <c r="K16" s="25"/>
    </row>
    <row r="17" spans="1:15" ht="14.25" customHeight="1" x14ac:dyDescent="0.25">
      <c r="A17" s="30" t="s">
        <v>127</v>
      </c>
      <c r="B17" s="36">
        <v>5</v>
      </c>
      <c r="C17" s="59"/>
      <c r="D17" s="59"/>
      <c r="E17" s="65"/>
      <c r="F17" s="65"/>
      <c r="G17" s="65"/>
      <c r="H17" s="65"/>
      <c r="I17" s="65"/>
      <c r="J17" s="65"/>
      <c r="K17" s="25"/>
      <c r="O17" s="54"/>
    </row>
    <row r="18" spans="1:15" ht="14.1" customHeight="1" x14ac:dyDescent="0.25">
      <c r="A18" s="24" t="s">
        <v>128</v>
      </c>
      <c r="B18" s="36">
        <v>1</v>
      </c>
      <c r="C18" s="59"/>
      <c r="D18" s="59"/>
      <c r="E18" s="65"/>
      <c r="F18" s="65"/>
      <c r="G18" s="65"/>
      <c r="H18" s="65"/>
      <c r="I18" s="65"/>
      <c r="J18" s="65"/>
      <c r="K18" s="25"/>
    </row>
    <row r="19" spans="1:15" ht="14.25" customHeight="1" x14ac:dyDescent="0.25">
      <c r="A19" s="30" t="s">
        <v>129</v>
      </c>
      <c r="B19" s="36">
        <v>1</v>
      </c>
      <c r="C19" s="59"/>
      <c r="D19" s="59"/>
      <c r="E19" s="65"/>
      <c r="F19" s="65"/>
      <c r="G19" s="65"/>
      <c r="H19" s="65"/>
      <c r="I19" s="65"/>
      <c r="J19" s="65"/>
      <c r="K19" s="25"/>
    </row>
    <row r="20" spans="1:15" ht="14.25" customHeight="1" x14ac:dyDescent="0.25">
      <c r="A20" s="30" t="s">
        <v>130</v>
      </c>
      <c r="B20" s="36">
        <v>1</v>
      </c>
      <c r="C20" s="59"/>
      <c r="D20" s="59"/>
      <c r="E20" s="65"/>
      <c r="F20" s="65"/>
      <c r="G20" s="65"/>
      <c r="H20" s="59"/>
      <c r="I20" s="65"/>
      <c r="J20" s="65"/>
      <c r="K20" s="25"/>
    </row>
    <row r="21" spans="1:15" ht="14.25" customHeight="1" x14ac:dyDescent="0.25">
      <c r="A21" s="30" t="s">
        <v>131</v>
      </c>
      <c r="B21" s="36">
        <v>1</v>
      </c>
      <c r="C21" s="59"/>
      <c r="D21" s="59"/>
      <c r="E21" s="65"/>
      <c r="F21" s="65"/>
      <c r="G21" s="65"/>
      <c r="H21" s="59"/>
      <c r="I21" s="65"/>
      <c r="J21" s="65"/>
      <c r="K21" s="25"/>
    </row>
    <row r="22" spans="1:15" ht="14.25" customHeight="1" x14ac:dyDescent="0.25">
      <c r="A22" s="30" t="s">
        <v>132</v>
      </c>
      <c r="B22" s="36">
        <v>1</v>
      </c>
      <c r="C22" s="59"/>
      <c r="D22" s="59"/>
      <c r="E22" s="65"/>
      <c r="F22" s="65"/>
      <c r="G22" s="65"/>
      <c r="H22" s="65"/>
      <c r="I22" s="65"/>
      <c r="J22" s="65"/>
      <c r="K22" s="25"/>
    </row>
    <row r="23" spans="1:15" ht="14.25" customHeight="1" x14ac:dyDescent="0.25">
      <c r="A23" s="30" t="s">
        <v>133</v>
      </c>
      <c r="B23" s="36">
        <v>1</v>
      </c>
      <c r="C23" s="59"/>
      <c r="D23" s="59"/>
      <c r="E23" s="65"/>
      <c r="F23" s="65"/>
      <c r="G23" s="65"/>
      <c r="H23" s="59"/>
      <c r="I23" s="65"/>
      <c r="J23" s="65"/>
      <c r="K23" s="25"/>
    </row>
    <row r="24" spans="1:15" ht="14.25" customHeight="1" x14ac:dyDescent="0.25">
      <c r="A24" s="24" t="s">
        <v>134</v>
      </c>
      <c r="B24" s="36">
        <v>1</v>
      </c>
      <c r="C24" s="59"/>
      <c r="D24" s="59"/>
      <c r="E24" s="65"/>
      <c r="F24" s="65"/>
      <c r="G24" s="65"/>
      <c r="H24" s="65"/>
      <c r="I24" s="59"/>
      <c r="J24" s="65"/>
      <c r="K24" s="25"/>
    </row>
    <row r="25" spans="1:15" ht="14.25" customHeight="1" x14ac:dyDescent="0.25">
      <c r="A25" s="24" t="s">
        <v>135</v>
      </c>
      <c r="B25" s="36">
        <v>1</v>
      </c>
      <c r="C25" s="59"/>
      <c r="D25" s="59"/>
      <c r="E25" s="65"/>
      <c r="F25" s="65"/>
      <c r="G25" s="65"/>
      <c r="H25" s="65"/>
      <c r="I25" s="65"/>
      <c r="J25" s="65"/>
      <c r="K25" s="25"/>
    </row>
    <row r="26" spans="1:15" ht="14.25" customHeight="1" x14ac:dyDescent="0.2">
      <c r="A26" s="21" t="s">
        <v>136</v>
      </c>
      <c r="B26" s="23">
        <f>SUM(B27:B41)</f>
        <v>19</v>
      </c>
      <c r="C26" s="58">
        <f>SUM(C27:C41)</f>
        <v>0</v>
      </c>
      <c r="D26" s="58">
        <f t="shared" ref="D26:J26" si="2">SUM(D27:D41)</f>
        <v>0</v>
      </c>
      <c r="E26" s="58">
        <f t="shared" si="2"/>
        <v>0</v>
      </c>
      <c r="F26" s="58">
        <f t="shared" si="2"/>
        <v>0</v>
      </c>
      <c r="G26" s="58">
        <f t="shared" si="2"/>
        <v>0</v>
      </c>
      <c r="H26" s="58">
        <f t="shared" si="2"/>
        <v>0</v>
      </c>
      <c r="I26" s="58">
        <f t="shared" si="2"/>
        <v>0</v>
      </c>
      <c r="J26" s="58">
        <f t="shared" si="2"/>
        <v>0</v>
      </c>
      <c r="K26" s="58">
        <f>++C26+D26+E26+F26+G26+H26+I26+J26</f>
        <v>0</v>
      </c>
    </row>
    <row r="27" spans="1:15" ht="14.25" customHeight="1" x14ac:dyDescent="0.25">
      <c r="A27" s="30" t="s">
        <v>121</v>
      </c>
      <c r="B27" s="36">
        <v>1</v>
      </c>
      <c r="C27" s="59"/>
      <c r="D27" s="59"/>
      <c r="E27" s="65"/>
      <c r="F27" s="65"/>
      <c r="G27" s="65"/>
      <c r="H27" s="65"/>
      <c r="I27" s="65"/>
      <c r="J27" s="65"/>
      <c r="K27" s="25"/>
    </row>
    <row r="28" spans="1:15" ht="18.75" customHeight="1" x14ac:dyDescent="0.25">
      <c r="A28" s="30" t="s">
        <v>122</v>
      </c>
      <c r="B28" s="36">
        <v>1</v>
      </c>
      <c r="C28" s="59"/>
      <c r="D28" s="59"/>
      <c r="E28" s="65"/>
      <c r="F28" s="65"/>
      <c r="G28" s="65"/>
      <c r="H28" s="65"/>
      <c r="I28" s="65"/>
      <c r="J28" s="65"/>
      <c r="K28" s="25"/>
    </row>
    <row r="29" spans="1:15" ht="14.25" customHeight="1" x14ac:dyDescent="0.25">
      <c r="A29" s="24" t="s">
        <v>123</v>
      </c>
      <c r="B29" s="36">
        <v>1</v>
      </c>
      <c r="C29" s="59"/>
      <c r="D29" s="59"/>
      <c r="E29" s="65"/>
      <c r="F29" s="65"/>
      <c r="G29" s="65"/>
      <c r="H29" s="65"/>
      <c r="I29" s="65"/>
      <c r="J29" s="65"/>
      <c r="K29" s="25"/>
    </row>
    <row r="30" spans="1:15" ht="15" customHeight="1" x14ac:dyDescent="0.25">
      <c r="A30" s="30" t="s">
        <v>124</v>
      </c>
      <c r="B30" s="36">
        <v>1</v>
      </c>
      <c r="C30" s="59"/>
      <c r="D30" s="59"/>
      <c r="E30" s="59"/>
      <c r="F30" s="65"/>
      <c r="G30" s="65"/>
      <c r="H30" s="65"/>
      <c r="I30" s="65"/>
      <c r="J30" s="65"/>
      <c r="K30" s="25"/>
    </row>
    <row r="31" spans="1:15" ht="14.25" customHeight="1" x14ac:dyDescent="0.25">
      <c r="A31" s="24" t="s">
        <v>125</v>
      </c>
      <c r="B31" s="36">
        <v>1</v>
      </c>
      <c r="C31" s="59"/>
      <c r="D31" s="59"/>
      <c r="E31" s="65"/>
      <c r="F31" s="65"/>
      <c r="G31" s="65"/>
      <c r="H31" s="65"/>
      <c r="I31" s="65"/>
      <c r="J31" s="65"/>
      <c r="K31" s="25"/>
    </row>
    <row r="32" spans="1:15" ht="15.75" customHeight="1" x14ac:dyDescent="0.25">
      <c r="A32" s="53" t="s">
        <v>126</v>
      </c>
      <c r="B32" s="36">
        <v>1</v>
      </c>
      <c r="C32" s="59"/>
      <c r="D32" s="59"/>
      <c r="E32" s="59"/>
      <c r="F32" s="65"/>
      <c r="G32" s="65"/>
      <c r="H32" s="65"/>
      <c r="I32" s="65"/>
      <c r="J32" s="65"/>
      <c r="K32" s="25"/>
    </row>
    <row r="33" spans="1:11" ht="14.25" customHeight="1" x14ac:dyDescent="0.25">
      <c r="A33" s="30" t="s">
        <v>127</v>
      </c>
      <c r="B33" s="36">
        <v>5</v>
      </c>
      <c r="C33" s="59"/>
      <c r="D33" s="59"/>
      <c r="E33" s="65"/>
      <c r="F33" s="65"/>
      <c r="G33" s="65"/>
      <c r="H33" s="65"/>
      <c r="I33" s="65"/>
      <c r="J33" s="65"/>
      <c r="K33" s="25"/>
    </row>
    <row r="34" spans="1:11" ht="18" customHeight="1" x14ac:dyDescent="0.25">
      <c r="A34" s="24" t="s">
        <v>128</v>
      </c>
      <c r="B34" s="36">
        <v>1</v>
      </c>
      <c r="C34" s="59"/>
      <c r="D34" s="59"/>
      <c r="E34" s="65"/>
      <c r="F34" s="65"/>
      <c r="G34" s="65"/>
      <c r="H34" s="65"/>
      <c r="I34" s="65"/>
      <c r="J34" s="65"/>
      <c r="K34" s="25"/>
    </row>
    <row r="35" spans="1:11" ht="13.5" customHeight="1" x14ac:dyDescent="0.25">
      <c r="A35" s="30" t="s">
        <v>129</v>
      </c>
      <c r="B35" s="36">
        <v>1</v>
      </c>
      <c r="C35" s="59"/>
      <c r="D35" s="59"/>
      <c r="E35" s="65"/>
      <c r="F35" s="65"/>
      <c r="G35" s="65"/>
      <c r="H35" s="65"/>
      <c r="I35" s="65"/>
      <c r="J35" s="65"/>
      <c r="K35" s="25"/>
    </row>
    <row r="36" spans="1:11" ht="13.5" customHeight="1" x14ac:dyDescent="0.25">
      <c r="A36" s="30" t="s">
        <v>130</v>
      </c>
      <c r="B36" s="36">
        <v>1</v>
      </c>
      <c r="C36" s="59"/>
      <c r="D36" s="59"/>
      <c r="E36" s="65"/>
      <c r="F36" s="59"/>
      <c r="G36" s="65"/>
      <c r="H36" s="65"/>
      <c r="I36" s="65"/>
      <c r="J36" s="65"/>
      <c r="K36" s="25"/>
    </row>
    <row r="37" spans="1:11" ht="13.5" customHeight="1" x14ac:dyDescent="0.25">
      <c r="A37" s="30" t="s">
        <v>131</v>
      </c>
      <c r="B37" s="36">
        <v>1</v>
      </c>
      <c r="C37" s="59"/>
      <c r="D37" s="59"/>
      <c r="E37" s="65"/>
      <c r="F37" s="65"/>
      <c r="G37" s="65"/>
      <c r="H37" s="65"/>
      <c r="I37" s="65"/>
      <c r="J37" s="65"/>
      <c r="K37" s="25"/>
    </row>
    <row r="38" spans="1:11" ht="13.5" customHeight="1" x14ac:dyDescent="0.25">
      <c r="A38" s="30" t="s">
        <v>132</v>
      </c>
      <c r="B38" s="36">
        <v>1</v>
      </c>
      <c r="C38" s="59"/>
      <c r="D38" s="59"/>
      <c r="E38" s="65"/>
      <c r="F38" s="65"/>
      <c r="G38" s="65"/>
      <c r="H38" s="65"/>
      <c r="I38" s="65"/>
      <c r="J38" s="65"/>
      <c r="K38" s="25"/>
    </row>
    <row r="39" spans="1:11" ht="13.5" customHeight="1" x14ac:dyDescent="0.25">
      <c r="A39" s="30" t="s">
        <v>133</v>
      </c>
      <c r="B39" s="36">
        <v>1</v>
      </c>
      <c r="C39" s="59"/>
      <c r="D39" s="59"/>
      <c r="E39" s="65"/>
      <c r="F39" s="65"/>
      <c r="G39" s="65"/>
      <c r="H39" s="65"/>
      <c r="I39" s="65"/>
      <c r="J39" s="65"/>
      <c r="K39" s="25"/>
    </row>
    <row r="40" spans="1:11" ht="13.5" customHeight="1" x14ac:dyDescent="0.25">
      <c r="A40" s="24" t="s">
        <v>134</v>
      </c>
      <c r="B40" s="36">
        <v>1</v>
      </c>
      <c r="C40" s="59"/>
      <c r="D40" s="59"/>
      <c r="E40" s="65"/>
      <c r="F40" s="65"/>
      <c r="G40" s="65"/>
      <c r="H40" s="65"/>
      <c r="I40" s="65"/>
      <c r="J40" s="65"/>
      <c r="K40" s="25"/>
    </row>
    <row r="41" spans="1:11" ht="13.5" customHeight="1" x14ac:dyDescent="0.25">
      <c r="A41" s="24" t="s">
        <v>135</v>
      </c>
      <c r="B41" s="36">
        <v>1</v>
      </c>
      <c r="C41" s="59"/>
      <c r="D41" s="59"/>
      <c r="E41" s="65"/>
      <c r="F41" s="65"/>
      <c r="G41" s="65"/>
      <c r="H41" s="65"/>
      <c r="I41" s="59"/>
      <c r="J41" s="65"/>
      <c r="K41" s="25"/>
    </row>
    <row r="42" spans="1:11" ht="18" customHeight="1" x14ac:dyDescent="0.25">
      <c r="A42" s="26" t="s">
        <v>137</v>
      </c>
      <c r="B42" s="23">
        <f>SUM(B43:B45)</f>
        <v>3</v>
      </c>
      <c r="C42" s="58">
        <f>SUM(C43:C45)</f>
        <v>0</v>
      </c>
      <c r="D42" s="58">
        <f t="shared" ref="D42:J42" si="3">SUM(D43:D45)</f>
        <v>0</v>
      </c>
      <c r="E42" s="58">
        <f t="shared" si="3"/>
        <v>0</v>
      </c>
      <c r="F42" s="58">
        <f t="shared" si="3"/>
        <v>0</v>
      </c>
      <c r="G42" s="58">
        <f t="shared" si="3"/>
        <v>0</v>
      </c>
      <c r="H42" s="58">
        <f t="shared" si="3"/>
        <v>0</v>
      </c>
      <c r="I42" s="58">
        <f t="shared" si="3"/>
        <v>0</v>
      </c>
      <c r="J42" s="58">
        <f t="shared" si="3"/>
        <v>0</v>
      </c>
      <c r="K42" s="22">
        <f>SUM(C42:J42)</f>
        <v>0</v>
      </c>
    </row>
    <row r="43" spans="1:11" ht="18" customHeight="1" x14ac:dyDescent="0.25">
      <c r="A43" s="30" t="s">
        <v>138</v>
      </c>
      <c r="B43" s="36">
        <v>1</v>
      </c>
      <c r="C43" s="59"/>
      <c r="D43" s="59"/>
      <c r="E43" s="59"/>
      <c r="F43" s="59"/>
      <c r="G43" s="59"/>
      <c r="H43" s="59"/>
      <c r="I43" s="59"/>
      <c r="J43" s="59"/>
      <c r="K43" s="43"/>
    </row>
    <row r="44" spans="1:11" ht="18" customHeight="1" x14ac:dyDescent="0.25">
      <c r="A44" s="30" t="s">
        <v>139</v>
      </c>
      <c r="B44" s="36">
        <v>1</v>
      </c>
      <c r="C44" s="59"/>
      <c r="D44" s="59"/>
      <c r="E44" s="59"/>
      <c r="F44" s="59"/>
      <c r="G44" s="59"/>
      <c r="H44" s="59"/>
      <c r="I44" s="59"/>
      <c r="J44" s="59"/>
      <c r="K44" s="43"/>
    </row>
    <row r="45" spans="1:11" ht="18" customHeight="1" x14ac:dyDescent="0.25">
      <c r="A45" s="30" t="s">
        <v>140</v>
      </c>
      <c r="B45" s="36">
        <v>1</v>
      </c>
      <c r="C45" s="59"/>
      <c r="D45" s="59"/>
      <c r="E45" s="59"/>
      <c r="F45" s="59"/>
      <c r="G45" s="59"/>
      <c r="H45" s="59"/>
      <c r="I45" s="59"/>
      <c r="J45" s="59"/>
      <c r="K45" s="43"/>
    </row>
    <row r="46" spans="1:11" ht="14.25" customHeight="1" x14ac:dyDescent="0.25">
      <c r="A46" s="26" t="s">
        <v>141</v>
      </c>
      <c r="B46" s="44">
        <f>+B47+B48</f>
        <v>2</v>
      </c>
      <c r="C46" s="58">
        <f>SUM(C47:C48)</f>
        <v>0</v>
      </c>
      <c r="D46" s="58">
        <f t="shared" ref="D46:J46" si="4">SUM(D47:D48)</f>
        <v>0</v>
      </c>
      <c r="E46" s="58">
        <f t="shared" si="4"/>
        <v>0</v>
      </c>
      <c r="F46" s="58">
        <f t="shared" si="4"/>
        <v>0</v>
      </c>
      <c r="G46" s="58">
        <f t="shared" si="4"/>
        <v>0</v>
      </c>
      <c r="H46" s="58">
        <f t="shared" si="4"/>
        <v>0</v>
      </c>
      <c r="I46" s="58">
        <f t="shared" si="4"/>
        <v>0</v>
      </c>
      <c r="J46" s="58">
        <f t="shared" si="4"/>
        <v>0</v>
      </c>
      <c r="K46" s="22">
        <f>SUM(C46:J46)</f>
        <v>0</v>
      </c>
    </row>
    <row r="47" spans="1:11" ht="14.25" customHeight="1" x14ac:dyDescent="0.25">
      <c r="A47" s="30" t="s">
        <v>142</v>
      </c>
      <c r="B47" s="36">
        <v>1</v>
      </c>
      <c r="C47" s="59"/>
      <c r="D47" s="59"/>
      <c r="E47" s="59"/>
      <c r="F47" s="59"/>
      <c r="G47" s="59"/>
      <c r="H47" s="59"/>
      <c r="I47" s="59"/>
      <c r="J47" s="65"/>
      <c r="K47" s="43"/>
    </row>
    <row r="48" spans="1:11" ht="14.25" customHeight="1" x14ac:dyDescent="0.25">
      <c r="A48" s="30" t="s">
        <v>143</v>
      </c>
      <c r="B48" s="36">
        <v>1</v>
      </c>
      <c r="C48" s="59"/>
      <c r="D48" s="59"/>
      <c r="E48" s="59"/>
      <c r="F48" s="59"/>
      <c r="G48" s="59"/>
      <c r="H48" s="59"/>
      <c r="I48" s="59"/>
      <c r="J48" s="65"/>
      <c r="K48" s="43"/>
    </row>
    <row r="49" spans="1:11" ht="14.25" customHeight="1" x14ac:dyDescent="0.25">
      <c r="A49" s="27" t="s">
        <v>144</v>
      </c>
      <c r="B49" s="28">
        <f>+B5+B10+B26+B42+B46</f>
        <v>48</v>
      </c>
      <c r="C49" s="49">
        <f t="shared" ref="C49:J49" si="5">+C6+C11+C27+C43+C47</f>
        <v>0</v>
      </c>
      <c r="D49" s="49">
        <f t="shared" si="5"/>
        <v>0</v>
      </c>
      <c r="E49" s="49">
        <f t="shared" si="5"/>
        <v>0</v>
      </c>
      <c r="F49" s="49">
        <f t="shared" si="5"/>
        <v>0</v>
      </c>
      <c r="G49" s="49">
        <f t="shared" si="5"/>
        <v>0</v>
      </c>
      <c r="H49" s="49">
        <f t="shared" si="5"/>
        <v>0</v>
      </c>
      <c r="I49" s="49">
        <f t="shared" si="5"/>
        <v>0</v>
      </c>
      <c r="J49" s="49">
        <f t="shared" si="5"/>
        <v>0</v>
      </c>
      <c r="K49" s="62">
        <f>SUM(C49:J49)</f>
        <v>0</v>
      </c>
    </row>
    <row r="50" spans="1:11" ht="14.25" customHeight="1" x14ac:dyDescent="0.25">
      <c r="A50" s="45" t="s">
        <v>145</v>
      </c>
      <c r="B50" s="46"/>
      <c r="C50" s="50">
        <f>+C49</f>
        <v>0</v>
      </c>
      <c r="D50" s="50">
        <f t="shared" ref="D50:J50" si="6">+C50+D49</f>
        <v>0</v>
      </c>
      <c r="E50" s="50">
        <f t="shared" si="6"/>
        <v>0</v>
      </c>
      <c r="F50" s="50">
        <f t="shared" si="6"/>
        <v>0</v>
      </c>
      <c r="G50" s="50">
        <f t="shared" si="6"/>
        <v>0</v>
      </c>
      <c r="H50" s="50">
        <f t="shared" si="6"/>
        <v>0</v>
      </c>
      <c r="I50" s="50">
        <f t="shared" si="6"/>
        <v>0</v>
      </c>
      <c r="J50" s="50">
        <f t="shared" si="6"/>
        <v>0</v>
      </c>
    </row>
    <row r="51" spans="1:11" ht="14.25" customHeight="1" x14ac:dyDescent="0.25">
      <c r="A51" s="33" t="s">
        <v>146</v>
      </c>
      <c r="B51" s="47"/>
      <c r="C51" s="51" t="e">
        <f>+C50/K49</f>
        <v>#DIV/0!</v>
      </c>
      <c r="D51" s="51" t="e">
        <f>+D50/K49</f>
        <v>#DIV/0!</v>
      </c>
      <c r="E51" s="51" t="e">
        <f>+E50/K49</f>
        <v>#DIV/0!</v>
      </c>
      <c r="F51" s="70" t="e">
        <f>+F50/K49</f>
        <v>#DIV/0!</v>
      </c>
      <c r="G51" s="51" t="e">
        <f>+G50/K49</f>
        <v>#DIV/0!</v>
      </c>
      <c r="H51" s="51" t="e">
        <f>+H50/K49</f>
        <v>#DIV/0!</v>
      </c>
      <c r="I51" s="51" t="e">
        <f>+I50/K49</f>
        <v>#DIV/0!</v>
      </c>
      <c r="J51" s="51" t="e">
        <f>+J50/K49</f>
        <v>#DIV/0!</v>
      </c>
    </row>
    <row r="52" spans="1:11" ht="14.25" customHeight="1" x14ac:dyDescent="0.2"/>
    <row r="53" spans="1:11" ht="14.25" customHeight="1" x14ac:dyDescent="0.2"/>
    <row r="54" spans="1:11" ht="14.25" customHeight="1" x14ac:dyDescent="0.2"/>
    <row r="55" spans="1:11" ht="14.25" customHeight="1" x14ac:dyDescent="0.2"/>
    <row r="56" spans="1:11" ht="14.25" customHeight="1" x14ac:dyDescent="0.2"/>
    <row r="57" spans="1:11" ht="14.25" customHeight="1" x14ac:dyDescent="0.2"/>
    <row r="58" spans="1:11" ht="14.25" customHeight="1" x14ac:dyDescent="0.2"/>
    <row r="59" spans="1:11" ht="14.25" customHeight="1" x14ac:dyDescent="0.2"/>
    <row r="60" spans="1:11" ht="14.25" customHeight="1" x14ac:dyDescent="0.2"/>
    <row r="61" spans="1:11" ht="14.25" customHeight="1" x14ac:dyDescent="0.2"/>
    <row r="62" spans="1:11" ht="14.25" customHeight="1" x14ac:dyDescent="0.2"/>
    <row r="63" spans="1:11" ht="14.25" customHeight="1" x14ac:dyDescent="0.2"/>
    <row r="64" spans="1:1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</sheetData>
  <mergeCells count="5">
    <mergeCell ref="A1:K1"/>
    <mergeCell ref="B2:B3"/>
    <mergeCell ref="A2:A3"/>
    <mergeCell ref="K2:K3"/>
    <mergeCell ref="C2:J2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249977111117893"/>
  </sheetPr>
  <dimension ref="A1:V992"/>
  <sheetViews>
    <sheetView showGridLines="0" zoomScale="55" zoomScaleNormal="55" workbookViewId="0">
      <selection activeCell="N45" sqref="N45"/>
    </sheetView>
  </sheetViews>
  <sheetFormatPr defaultColWidth="12.625" defaultRowHeight="15" customHeight="1" x14ac:dyDescent="0.2"/>
  <cols>
    <col min="1" max="1" width="26" customWidth="1"/>
    <col min="2" max="2" width="8.75" customWidth="1"/>
    <col min="3" max="10" width="18.25" style="48" customWidth="1"/>
    <col min="11" max="11" width="18.25" customWidth="1"/>
    <col min="12" max="22" width="9.375" customWidth="1"/>
  </cols>
  <sheetData>
    <row r="1" spans="1:22" s="32" customFormat="1" ht="42.95" customHeight="1" x14ac:dyDescent="0.35">
      <c r="A1" s="169" t="s">
        <v>109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4.25" customHeight="1" x14ac:dyDescent="0.25">
      <c r="A2" s="162" t="s">
        <v>110</v>
      </c>
      <c r="B2" s="162" t="s">
        <v>147</v>
      </c>
      <c r="C2" s="165" t="s">
        <v>112</v>
      </c>
      <c r="D2" s="166"/>
      <c r="E2" s="166"/>
      <c r="F2" s="166"/>
      <c r="G2" s="166"/>
      <c r="H2" s="166"/>
      <c r="I2" s="166"/>
      <c r="J2" s="166"/>
      <c r="K2" s="167" t="s">
        <v>113</v>
      </c>
    </row>
    <row r="3" spans="1:22" ht="14.25" customHeight="1" x14ac:dyDescent="0.2">
      <c r="A3" s="162"/>
      <c r="B3" s="162"/>
      <c r="C3" s="29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168"/>
    </row>
    <row r="4" spans="1:22" ht="14.25" customHeight="1" x14ac:dyDescent="0.2">
      <c r="A4" s="34" t="s">
        <v>114</v>
      </c>
      <c r="B4" s="35">
        <f>+B5+B10+B26+B42+B46</f>
        <v>48</v>
      </c>
      <c r="C4" s="39"/>
      <c r="D4" s="40"/>
      <c r="E4" s="40"/>
      <c r="F4" s="40"/>
      <c r="G4" s="40"/>
      <c r="H4" s="40"/>
      <c r="I4" s="40"/>
      <c r="J4" s="40"/>
      <c r="K4" s="63">
        <f>+K5+K10+K26+K42+K46</f>
        <v>1640000000</v>
      </c>
    </row>
    <row r="5" spans="1:22" ht="14.25" customHeight="1" x14ac:dyDescent="0.2">
      <c r="A5" s="38" t="s">
        <v>115</v>
      </c>
      <c r="B5" s="23">
        <v>5</v>
      </c>
      <c r="C5" s="23">
        <f>+C7+C6+C8+C9</f>
        <v>80000000</v>
      </c>
      <c r="D5" s="23">
        <f t="shared" ref="D5:J5" si="0">+D7+D6</f>
        <v>0</v>
      </c>
      <c r="E5" s="23">
        <f t="shared" si="0"/>
        <v>0</v>
      </c>
      <c r="F5" s="23">
        <f t="shared" si="0"/>
        <v>0</v>
      </c>
      <c r="G5" s="23">
        <f t="shared" si="0"/>
        <v>0</v>
      </c>
      <c r="H5" s="23">
        <f t="shared" si="0"/>
        <v>0</v>
      </c>
      <c r="I5" s="23">
        <f t="shared" si="0"/>
        <v>0</v>
      </c>
      <c r="J5" s="23">
        <f t="shared" si="0"/>
        <v>0</v>
      </c>
      <c r="K5" s="58">
        <f>++C5+D5+E5+F5+G5+H5+I5+J5</f>
        <v>80000000</v>
      </c>
    </row>
    <row r="6" spans="1:22" ht="14.25" customHeight="1" x14ac:dyDescent="0.2">
      <c r="A6" s="24" t="s">
        <v>116</v>
      </c>
      <c r="B6" s="36">
        <v>1</v>
      </c>
      <c r="C6" s="59">
        <v>20000000</v>
      </c>
      <c r="D6" s="59"/>
      <c r="E6" s="59"/>
      <c r="F6" s="59"/>
      <c r="G6" s="59"/>
      <c r="H6" s="59"/>
      <c r="I6" s="59"/>
      <c r="J6" s="36"/>
      <c r="K6" s="59"/>
    </row>
    <row r="7" spans="1:22" ht="14.25" customHeight="1" x14ac:dyDescent="0.2">
      <c r="A7" s="24" t="s">
        <v>117</v>
      </c>
      <c r="B7" s="36">
        <v>1</v>
      </c>
      <c r="C7" s="59">
        <v>20000000</v>
      </c>
      <c r="D7" s="59"/>
      <c r="E7" s="59"/>
      <c r="F7" s="59"/>
      <c r="G7" s="59"/>
      <c r="H7" s="59"/>
      <c r="I7" s="59"/>
      <c r="J7" s="36"/>
      <c r="K7" s="59"/>
    </row>
    <row r="8" spans="1:22" ht="14.25" customHeight="1" x14ac:dyDescent="0.2">
      <c r="A8" s="24" t="s">
        <v>118</v>
      </c>
      <c r="B8" s="36">
        <v>1</v>
      </c>
      <c r="C8" s="59">
        <v>20000000</v>
      </c>
      <c r="D8" s="59"/>
      <c r="E8" s="59"/>
      <c r="F8" s="59"/>
      <c r="G8" s="59"/>
      <c r="H8" s="59"/>
      <c r="I8" s="59"/>
      <c r="J8" s="36"/>
      <c r="K8" s="59"/>
    </row>
    <row r="9" spans="1:22" ht="14.25" customHeight="1" x14ac:dyDescent="0.2">
      <c r="A9" s="24" t="s">
        <v>119</v>
      </c>
      <c r="B9" s="36">
        <v>1</v>
      </c>
      <c r="C9" s="59">
        <v>20000000</v>
      </c>
      <c r="D9" s="59"/>
      <c r="E9" s="59"/>
      <c r="F9" s="59"/>
      <c r="G9" s="59"/>
      <c r="H9" s="59"/>
      <c r="I9" s="59"/>
      <c r="J9" s="36"/>
      <c r="K9" s="59"/>
    </row>
    <row r="10" spans="1:22" ht="14.25" customHeight="1" x14ac:dyDescent="0.2">
      <c r="A10" s="21" t="s">
        <v>120</v>
      </c>
      <c r="B10" s="23">
        <f>SUM(B11:B25)</f>
        <v>19</v>
      </c>
      <c r="C10" s="58">
        <f>SUM(C11:C25)</f>
        <v>0</v>
      </c>
      <c r="D10" s="58">
        <f t="shared" ref="D10:I10" si="1">SUM(D11:D25)</f>
        <v>90000000</v>
      </c>
      <c r="E10" s="58">
        <f t="shared" si="1"/>
        <v>170000000</v>
      </c>
      <c r="F10" s="58">
        <f t="shared" si="1"/>
        <v>20000000</v>
      </c>
      <c r="G10" s="58">
        <f t="shared" si="1"/>
        <v>50000000</v>
      </c>
      <c r="H10" s="58">
        <f t="shared" si="1"/>
        <v>100000000</v>
      </c>
      <c r="I10" s="58">
        <f t="shared" si="1"/>
        <v>60000000</v>
      </c>
      <c r="J10" s="52">
        <f t="shared" ref="J10" si="2">SUM(J11:J25)</f>
        <v>0</v>
      </c>
      <c r="K10" s="58">
        <f>++C10+D10+E10+F10+G10+H10+I10+J10</f>
        <v>490000000</v>
      </c>
    </row>
    <row r="11" spans="1:22" ht="14.25" customHeight="1" x14ac:dyDescent="0.25">
      <c r="A11" s="30" t="s">
        <v>121</v>
      </c>
      <c r="B11" s="36">
        <v>1</v>
      </c>
      <c r="C11" s="59"/>
      <c r="D11" s="59">
        <v>30000000</v>
      </c>
      <c r="E11" s="60"/>
      <c r="F11" s="60"/>
      <c r="G11" s="60"/>
      <c r="H11" s="60"/>
      <c r="I11" s="60"/>
      <c r="J11" s="37"/>
      <c r="K11" s="25"/>
    </row>
    <row r="12" spans="1:22" ht="14.25" customHeight="1" x14ac:dyDescent="0.25">
      <c r="A12" s="30" t="s">
        <v>122</v>
      </c>
      <c r="B12" s="36">
        <v>1</v>
      </c>
      <c r="C12" s="59"/>
      <c r="D12" s="59">
        <v>30000000</v>
      </c>
      <c r="E12" s="60"/>
      <c r="F12" s="60"/>
      <c r="G12" s="60"/>
      <c r="H12" s="60"/>
      <c r="I12" s="60"/>
      <c r="J12" s="37"/>
      <c r="K12" s="25"/>
    </row>
    <row r="13" spans="1:22" ht="14.25" customHeight="1" x14ac:dyDescent="0.25">
      <c r="A13" s="24" t="s">
        <v>123</v>
      </c>
      <c r="B13" s="36">
        <v>1</v>
      </c>
      <c r="C13" s="59"/>
      <c r="D13" s="59">
        <v>30000000</v>
      </c>
      <c r="E13" s="60"/>
      <c r="F13" s="60"/>
      <c r="G13" s="60"/>
      <c r="H13" s="60"/>
      <c r="I13" s="60"/>
      <c r="J13" s="37"/>
      <c r="K13" s="25"/>
    </row>
    <row r="14" spans="1:22" ht="14.25" customHeight="1" x14ac:dyDescent="0.25">
      <c r="A14" s="30" t="s">
        <v>124</v>
      </c>
      <c r="B14" s="36">
        <v>1</v>
      </c>
      <c r="C14" s="59"/>
      <c r="D14" s="59"/>
      <c r="E14" s="60">
        <v>40000000</v>
      </c>
      <c r="F14" s="60"/>
      <c r="G14" s="60"/>
      <c r="H14" s="60"/>
      <c r="I14" s="60"/>
      <c r="J14" s="37"/>
      <c r="K14" s="25"/>
    </row>
    <row r="15" spans="1:22" ht="14.25" customHeight="1" x14ac:dyDescent="0.25">
      <c r="A15" s="24" t="s">
        <v>125</v>
      </c>
      <c r="B15" s="36">
        <v>1</v>
      </c>
      <c r="C15" s="59"/>
      <c r="D15" s="59"/>
      <c r="E15" s="60">
        <v>20000000</v>
      </c>
      <c r="F15" s="60"/>
      <c r="G15" s="60"/>
      <c r="H15" s="60"/>
      <c r="I15" s="60"/>
      <c r="J15" s="37"/>
      <c r="K15" s="25"/>
    </row>
    <row r="16" spans="1:22" ht="14.25" customHeight="1" x14ac:dyDescent="0.25">
      <c r="A16" s="53" t="s">
        <v>148</v>
      </c>
      <c r="B16" s="36">
        <v>1</v>
      </c>
      <c r="C16" s="59"/>
      <c r="D16" s="59"/>
      <c r="E16" s="60">
        <v>60000000</v>
      </c>
      <c r="F16" s="60"/>
      <c r="G16" s="60"/>
      <c r="H16" s="60"/>
      <c r="I16" s="60"/>
      <c r="J16" s="37"/>
      <c r="K16" s="25"/>
    </row>
    <row r="17" spans="1:11" ht="14.25" customHeight="1" x14ac:dyDescent="0.25">
      <c r="A17" s="30" t="s">
        <v>127</v>
      </c>
      <c r="B17" s="36">
        <v>5</v>
      </c>
      <c r="C17" s="59"/>
      <c r="D17" s="59"/>
      <c r="E17" s="60">
        <v>50000000</v>
      </c>
      <c r="F17" s="60"/>
      <c r="G17" s="60"/>
      <c r="H17" s="60"/>
      <c r="I17" s="60"/>
      <c r="J17" s="37"/>
      <c r="K17" s="25"/>
    </row>
    <row r="18" spans="1:11" ht="14.25" customHeight="1" x14ac:dyDescent="0.25">
      <c r="A18" s="24" t="s">
        <v>128</v>
      </c>
      <c r="B18" s="36">
        <v>1</v>
      </c>
      <c r="C18" s="59"/>
      <c r="D18" s="59"/>
      <c r="E18" s="60"/>
      <c r="F18" s="60">
        <v>10000000</v>
      </c>
      <c r="G18" s="60"/>
      <c r="H18" s="60"/>
      <c r="I18" s="60"/>
      <c r="J18" s="37"/>
      <c r="K18" s="25"/>
    </row>
    <row r="19" spans="1:11" ht="14.25" customHeight="1" x14ac:dyDescent="0.25">
      <c r="A19" s="30" t="s">
        <v>129</v>
      </c>
      <c r="B19" s="36">
        <v>1</v>
      </c>
      <c r="C19" s="59"/>
      <c r="D19" s="59"/>
      <c r="E19" s="60"/>
      <c r="F19" s="60">
        <v>10000000</v>
      </c>
      <c r="G19" s="60">
        <v>50000000</v>
      </c>
      <c r="H19" s="60"/>
      <c r="I19" s="60"/>
      <c r="J19" s="37"/>
      <c r="K19" s="25"/>
    </row>
    <row r="20" spans="1:11" ht="14.25" customHeight="1" x14ac:dyDescent="0.25">
      <c r="A20" s="30" t="s">
        <v>130</v>
      </c>
      <c r="B20" s="36">
        <v>1</v>
      </c>
      <c r="C20" s="59"/>
      <c r="D20" s="59"/>
      <c r="E20" s="60"/>
      <c r="F20" s="60"/>
      <c r="G20" s="60"/>
      <c r="H20" s="59">
        <v>20000000</v>
      </c>
      <c r="I20" s="60"/>
      <c r="J20" s="37"/>
      <c r="K20" s="25"/>
    </row>
    <row r="21" spans="1:11" ht="14.25" customHeight="1" x14ac:dyDescent="0.25">
      <c r="A21" s="30" t="s">
        <v>131</v>
      </c>
      <c r="B21" s="36">
        <v>1</v>
      </c>
      <c r="C21" s="59"/>
      <c r="D21" s="59"/>
      <c r="E21" s="60"/>
      <c r="F21" s="60"/>
      <c r="G21" s="60"/>
      <c r="H21" s="59">
        <v>20000000</v>
      </c>
      <c r="I21" s="60"/>
      <c r="J21" s="37"/>
      <c r="K21" s="25"/>
    </row>
    <row r="22" spans="1:11" ht="14.25" customHeight="1" x14ac:dyDescent="0.25">
      <c r="A22" s="30" t="s">
        <v>132</v>
      </c>
      <c r="B22" s="36">
        <v>1</v>
      </c>
      <c r="C22" s="59"/>
      <c r="D22" s="59"/>
      <c r="E22" s="60"/>
      <c r="F22" s="60"/>
      <c r="G22" s="60"/>
      <c r="H22" s="65">
        <v>40000000</v>
      </c>
      <c r="I22" s="60"/>
      <c r="J22" s="37"/>
      <c r="K22" s="25"/>
    </row>
    <row r="23" spans="1:11" ht="14.25" customHeight="1" x14ac:dyDescent="0.25">
      <c r="A23" s="30" t="s">
        <v>133</v>
      </c>
      <c r="B23" s="36">
        <v>1</v>
      </c>
      <c r="C23" s="59"/>
      <c r="D23" s="59"/>
      <c r="E23" s="60"/>
      <c r="F23" s="60"/>
      <c r="G23" s="60"/>
      <c r="H23" s="59">
        <v>20000000</v>
      </c>
      <c r="I23" s="60"/>
      <c r="J23" s="37"/>
      <c r="K23" s="25"/>
    </row>
    <row r="24" spans="1:11" ht="14.25" customHeight="1" x14ac:dyDescent="0.25">
      <c r="A24" s="24" t="s">
        <v>134</v>
      </c>
      <c r="B24" s="36">
        <v>1</v>
      </c>
      <c r="C24" s="59"/>
      <c r="D24" s="59"/>
      <c r="E24" s="60"/>
      <c r="F24" s="60"/>
      <c r="G24" s="60"/>
      <c r="H24" s="60"/>
      <c r="I24" s="59">
        <v>20000000</v>
      </c>
      <c r="J24" s="37"/>
      <c r="K24" s="25"/>
    </row>
    <row r="25" spans="1:11" ht="14.25" customHeight="1" x14ac:dyDescent="0.25">
      <c r="A25" s="24" t="s">
        <v>135</v>
      </c>
      <c r="B25" s="36">
        <v>1</v>
      </c>
      <c r="C25" s="59"/>
      <c r="D25" s="59"/>
      <c r="E25" s="60"/>
      <c r="F25" s="60"/>
      <c r="G25" s="60"/>
      <c r="H25" s="60"/>
      <c r="I25" s="65">
        <v>40000000</v>
      </c>
      <c r="J25" s="37"/>
      <c r="K25" s="25"/>
    </row>
    <row r="26" spans="1:11" ht="14.25" customHeight="1" x14ac:dyDescent="0.2">
      <c r="A26" s="21" t="s">
        <v>136</v>
      </c>
      <c r="B26" s="23">
        <f>SUM(B27:B41)</f>
        <v>19</v>
      </c>
      <c r="C26" s="58">
        <f>SUM(C27:C41)</f>
        <v>0</v>
      </c>
      <c r="D26" s="58">
        <f t="shared" ref="D26:I26" si="3">SUM(D27:D41)</f>
        <v>60000000</v>
      </c>
      <c r="E26" s="58">
        <f t="shared" si="3"/>
        <v>110000000</v>
      </c>
      <c r="F26" s="58">
        <f t="shared" si="3"/>
        <v>140000000</v>
      </c>
      <c r="G26" s="58">
        <f t="shared" si="3"/>
        <v>250000000</v>
      </c>
      <c r="H26" s="58">
        <f t="shared" si="3"/>
        <v>40000000</v>
      </c>
      <c r="I26" s="58">
        <f t="shared" si="3"/>
        <v>30000000</v>
      </c>
      <c r="J26" s="52">
        <f t="shared" ref="J26" si="4">SUM(J27:J41)</f>
        <v>0</v>
      </c>
      <c r="K26" s="58">
        <f>++C26+D26+E26+F26+G26+H26+I26+J26</f>
        <v>630000000</v>
      </c>
    </row>
    <row r="27" spans="1:11" ht="14.25" customHeight="1" x14ac:dyDescent="0.25">
      <c r="A27" s="30" t="s">
        <v>121</v>
      </c>
      <c r="B27" s="36">
        <v>1</v>
      </c>
      <c r="C27" s="59"/>
      <c r="D27" s="59">
        <v>20000000</v>
      </c>
      <c r="E27" s="60"/>
      <c r="F27" s="60"/>
      <c r="G27" s="60"/>
      <c r="H27" s="60"/>
      <c r="I27" s="60"/>
      <c r="J27" s="37"/>
      <c r="K27" s="25"/>
    </row>
    <row r="28" spans="1:11" ht="14.25" customHeight="1" x14ac:dyDescent="0.25">
      <c r="A28" s="30" t="s">
        <v>122</v>
      </c>
      <c r="B28" s="36">
        <v>1</v>
      </c>
      <c r="C28" s="59"/>
      <c r="D28" s="59">
        <v>20000000</v>
      </c>
      <c r="E28" s="60"/>
      <c r="F28" s="60"/>
      <c r="G28" s="60"/>
      <c r="H28" s="60"/>
      <c r="I28" s="60"/>
      <c r="J28" s="37"/>
      <c r="K28" s="25"/>
    </row>
    <row r="29" spans="1:11" ht="14.25" customHeight="1" x14ac:dyDescent="0.25">
      <c r="A29" s="24" t="s">
        <v>123</v>
      </c>
      <c r="B29" s="36">
        <v>1</v>
      </c>
      <c r="C29" s="59"/>
      <c r="D29" s="59">
        <v>20000000</v>
      </c>
      <c r="E29" s="60"/>
      <c r="F29" s="60"/>
      <c r="G29" s="60"/>
      <c r="H29" s="60"/>
      <c r="I29" s="60"/>
      <c r="J29" s="37"/>
      <c r="K29" s="25"/>
    </row>
    <row r="30" spans="1:11" ht="14.25" customHeight="1" x14ac:dyDescent="0.25">
      <c r="A30" s="30" t="s">
        <v>124</v>
      </c>
      <c r="B30" s="36">
        <v>1</v>
      </c>
      <c r="C30" s="59"/>
      <c r="D30" s="59"/>
      <c r="E30" s="73">
        <v>20000000</v>
      </c>
      <c r="F30" s="60"/>
      <c r="G30" s="60"/>
      <c r="H30" s="60"/>
      <c r="I30" s="60"/>
      <c r="J30" s="37"/>
      <c r="K30" s="25"/>
    </row>
    <row r="31" spans="1:11" ht="14.25" customHeight="1" x14ac:dyDescent="0.25">
      <c r="A31" s="24" t="s">
        <v>125</v>
      </c>
      <c r="B31" s="36">
        <v>1</v>
      </c>
      <c r="C31" s="59"/>
      <c r="D31" s="59"/>
      <c r="E31" s="72">
        <v>10000000</v>
      </c>
      <c r="F31" s="60"/>
      <c r="G31" s="60"/>
      <c r="H31" s="60"/>
      <c r="I31" s="60"/>
      <c r="J31" s="37"/>
      <c r="K31" s="25"/>
    </row>
    <row r="32" spans="1:11" ht="14.25" customHeight="1" x14ac:dyDescent="0.25">
      <c r="A32" s="53" t="s">
        <v>148</v>
      </c>
      <c r="B32" s="36">
        <v>1</v>
      </c>
      <c r="C32" s="59"/>
      <c r="D32" s="59"/>
      <c r="E32" s="73">
        <v>30000000</v>
      </c>
      <c r="F32" s="60"/>
      <c r="G32" s="60"/>
      <c r="H32" s="60"/>
      <c r="I32" s="60"/>
      <c r="J32" s="37"/>
      <c r="K32" s="25"/>
    </row>
    <row r="33" spans="1:11" ht="14.25" customHeight="1" x14ac:dyDescent="0.25">
      <c r="A33" s="30" t="s">
        <v>127</v>
      </c>
      <c r="B33" s="36">
        <v>5</v>
      </c>
      <c r="C33" s="59"/>
      <c r="D33" s="59"/>
      <c r="E33" s="72">
        <v>50000000</v>
      </c>
      <c r="F33" s="60"/>
      <c r="G33" s="60"/>
      <c r="H33" s="60"/>
      <c r="I33" s="60"/>
      <c r="J33" s="37"/>
      <c r="K33" s="25"/>
    </row>
    <row r="34" spans="1:11" ht="14.25" customHeight="1" x14ac:dyDescent="0.25">
      <c r="A34" s="24" t="s">
        <v>128</v>
      </c>
      <c r="B34" s="36">
        <v>1</v>
      </c>
      <c r="C34" s="59"/>
      <c r="D34" s="59"/>
      <c r="E34" s="60"/>
      <c r="F34" s="60">
        <v>40000000</v>
      </c>
      <c r="G34" s="60"/>
      <c r="H34" s="60"/>
      <c r="I34" s="60"/>
      <c r="J34" s="37"/>
      <c r="K34" s="25"/>
    </row>
    <row r="35" spans="1:11" ht="14.25" customHeight="1" x14ac:dyDescent="0.25">
      <c r="A35" s="30" t="s">
        <v>129</v>
      </c>
      <c r="B35" s="36">
        <v>1</v>
      </c>
      <c r="C35" s="59"/>
      <c r="D35" s="59"/>
      <c r="E35" s="60"/>
      <c r="F35" s="60">
        <v>50000000</v>
      </c>
      <c r="G35" s="60">
        <v>50000000</v>
      </c>
      <c r="H35" s="60"/>
      <c r="I35" s="60"/>
      <c r="J35" s="37"/>
      <c r="K35" s="25"/>
    </row>
    <row r="36" spans="1:11" ht="14.25" customHeight="1" x14ac:dyDescent="0.25">
      <c r="A36" s="30" t="s">
        <v>130</v>
      </c>
      <c r="B36" s="36">
        <v>1</v>
      </c>
      <c r="C36" s="59"/>
      <c r="D36" s="59"/>
      <c r="E36" s="60"/>
      <c r="F36" s="73">
        <v>20000000</v>
      </c>
      <c r="G36" s="60">
        <v>50000000</v>
      </c>
      <c r="H36" s="60">
        <v>10000000</v>
      </c>
      <c r="I36" s="60"/>
      <c r="J36" s="37"/>
      <c r="K36" s="25"/>
    </row>
    <row r="37" spans="1:11" ht="14.25" customHeight="1" x14ac:dyDescent="0.25">
      <c r="A37" s="30" t="s">
        <v>131</v>
      </c>
      <c r="B37" s="36">
        <v>1</v>
      </c>
      <c r="C37" s="59"/>
      <c r="D37" s="59"/>
      <c r="E37" s="60"/>
      <c r="F37" s="60">
        <v>10000000</v>
      </c>
      <c r="G37" s="60">
        <v>50000000</v>
      </c>
      <c r="H37" s="60">
        <v>10000000</v>
      </c>
      <c r="I37" s="60"/>
      <c r="J37" s="37"/>
      <c r="K37" s="25"/>
    </row>
    <row r="38" spans="1:11" ht="14.25" customHeight="1" x14ac:dyDescent="0.25">
      <c r="A38" s="30" t="s">
        <v>132</v>
      </c>
      <c r="B38" s="36">
        <v>1</v>
      </c>
      <c r="C38" s="59"/>
      <c r="D38" s="59"/>
      <c r="E38" s="60"/>
      <c r="F38" s="60">
        <v>10000000</v>
      </c>
      <c r="G38" s="60">
        <v>50000000</v>
      </c>
      <c r="H38" s="60">
        <v>10000000</v>
      </c>
      <c r="I38" s="60"/>
      <c r="J38" s="37"/>
      <c r="K38" s="25"/>
    </row>
    <row r="39" spans="1:11" ht="14.25" customHeight="1" x14ac:dyDescent="0.25">
      <c r="A39" s="30" t="s">
        <v>133</v>
      </c>
      <c r="B39" s="36">
        <v>1</v>
      </c>
      <c r="C39" s="59"/>
      <c r="D39" s="59"/>
      <c r="E39" s="60"/>
      <c r="F39" s="60">
        <v>10000000</v>
      </c>
      <c r="G39" s="60">
        <v>50000000</v>
      </c>
      <c r="H39" s="60">
        <v>10000000</v>
      </c>
      <c r="I39" s="60"/>
      <c r="J39" s="37"/>
      <c r="K39" s="25"/>
    </row>
    <row r="40" spans="1:11" ht="14.25" customHeight="1" x14ac:dyDescent="0.25">
      <c r="A40" s="24" t="s">
        <v>134</v>
      </c>
      <c r="B40" s="36">
        <v>1</v>
      </c>
      <c r="C40" s="59"/>
      <c r="D40" s="59"/>
      <c r="E40" s="60"/>
      <c r="F40" s="60"/>
      <c r="G40" s="60"/>
      <c r="H40" s="60"/>
      <c r="I40" s="65">
        <v>10000000</v>
      </c>
      <c r="J40" s="37"/>
      <c r="K40" s="25"/>
    </row>
    <row r="41" spans="1:11" ht="14.25" customHeight="1" x14ac:dyDescent="0.25">
      <c r="A41" s="24" t="s">
        <v>135</v>
      </c>
      <c r="B41" s="36">
        <v>1</v>
      </c>
      <c r="C41" s="59"/>
      <c r="D41" s="59"/>
      <c r="E41" s="60"/>
      <c r="F41" s="60"/>
      <c r="G41" s="60"/>
      <c r="H41" s="60"/>
      <c r="I41" s="59">
        <v>20000000</v>
      </c>
      <c r="J41" s="37"/>
      <c r="K41" s="25"/>
    </row>
    <row r="42" spans="1:11" ht="14.25" customHeight="1" x14ac:dyDescent="0.25">
      <c r="A42" s="26" t="s">
        <v>137</v>
      </c>
      <c r="B42" s="23">
        <f>SUM(B43:B45)</f>
        <v>3</v>
      </c>
      <c r="C42" s="23">
        <f>SUM(C43:C45)</f>
        <v>0</v>
      </c>
      <c r="D42" s="23">
        <f t="shared" ref="D42:J42" si="5">SUM(D43:D45)</f>
        <v>60000000</v>
      </c>
      <c r="E42" s="23">
        <f t="shared" si="5"/>
        <v>60000000</v>
      </c>
      <c r="F42" s="23">
        <f t="shared" si="5"/>
        <v>60000000</v>
      </c>
      <c r="G42" s="23">
        <f t="shared" si="5"/>
        <v>60000000</v>
      </c>
      <c r="H42" s="23">
        <f t="shared" si="5"/>
        <v>60000000</v>
      </c>
      <c r="I42" s="23">
        <f t="shared" si="5"/>
        <v>60000000</v>
      </c>
      <c r="J42" s="23">
        <f t="shared" si="5"/>
        <v>60000000</v>
      </c>
      <c r="K42" s="22">
        <f>SUM(C42:J42)</f>
        <v>420000000</v>
      </c>
    </row>
    <row r="43" spans="1:11" ht="14.25" customHeight="1" x14ac:dyDescent="0.25">
      <c r="A43" s="30" t="s">
        <v>138</v>
      </c>
      <c r="B43" s="36">
        <v>1</v>
      </c>
      <c r="C43" s="36"/>
      <c r="D43" s="59">
        <v>20000000</v>
      </c>
      <c r="E43" s="59">
        <v>20000000</v>
      </c>
      <c r="F43" s="59">
        <v>20000000</v>
      </c>
      <c r="G43" s="59">
        <v>20000000</v>
      </c>
      <c r="H43" s="59">
        <v>20000000</v>
      </c>
      <c r="I43" s="59">
        <v>20000000</v>
      </c>
      <c r="J43" s="59">
        <v>20000000</v>
      </c>
      <c r="K43" s="43"/>
    </row>
    <row r="44" spans="1:11" ht="14.25" customHeight="1" x14ac:dyDescent="0.25">
      <c r="A44" s="30" t="s">
        <v>139</v>
      </c>
      <c r="B44" s="36">
        <v>1</v>
      </c>
      <c r="C44" s="36"/>
      <c r="D44" s="59">
        <v>20000000</v>
      </c>
      <c r="E44" s="59">
        <v>20000000</v>
      </c>
      <c r="F44" s="59">
        <v>20000000</v>
      </c>
      <c r="G44" s="59">
        <v>20000000</v>
      </c>
      <c r="H44" s="59">
        <v>20000000</v>
      </c>
      <c r="I44" s="59">
        <v>20000000</v>
      </c>
      <c r="J44" s="59">
        <v>20000000</v>
      </c>
      <c r="K44" s="43"/>
    </row>
    <row r="45" spans="1:11" ht="14.25" customHeight="1" x14ac:dyDescent="0.25">
      <c r="A45" s="30" t="s">
        <v>149</v>
      </c>
      <c r="B45" s="36">
        <v>1</v>
      </c>
      <c r="C45" s="36"/>
      <c r="D45" s="59">
        <v>20000000</v>
      </c>
      <c r="E45" s="59">
        <v>20000000</v>
      </c>
      <c r="F45" s="59">
        <v>20000000</v>
      </c>
      <c r="G45" s="59">
        <v>20000000</v>
      </c>
      <c r="H45" s="59">
        <v>20000000</v>
      </c>
      <c r="I45" s="59">
        <v>20000000</v>
      </c>
      <c r="J45" s="59">
        <v>20000000</v>
      </c>
      <c r="K45" s="43"/>
    </row>
    <row r="46" spans="1:11" ht="14.25" customHeight="1" x14ac:dyDescent="0.25">
      <c r="A46" s="26" t="s">
        <v>141</v>
      </c>
      <c r="B46" s="44">
        <f>+B47+B48</f>
        <v>2</v>
      </c>
      <c r="C46" s="23">
        <f>SUM(C47:C48)</f>
        <v>0</v>
      </c>
      <c r="D46" s="23">
        <f t="shared" ref="D46:J46" si="6">SUM(D47:D48)</f>
        <v>0</v>
      </c>
      <c r="E46" s="23">
        <f t="shared" si="6"/>
        <v>0</v>
      </c>
      <c r="F46" s="23">
        <f t="shared" si="6"/>
        <v>0</v>
      </c>
      <c r="G46" s="23">
        <f t="shared" si="6"/>
        <v>0</v>
      </c>
      <c r="H46" s="23">
        <f t="shared" si="6"/>
        <v>0</v>
      </c>
      <c r="I46" s="23">
        <f t="shared" si="6"/>
        <v>0</v>
      </c>
      <c r="J46" s="23">
        <f t="shared" si="6"/>
        <v>20000000</v>
      </c>
      <c r="K46" s="22">
        <f>SUM(C46:J46)</f>
        <v>20000000</v>
      </c>
    </row>
    <row r="47" spans="1:11" ht="14.25" customHeight="1" x14ac:dyDescent="0.25">
      <c r="A47" s="30" t="s">
        <v>142</v>
      </c>
      <c r="B47" s="36">
        <v>1</v>
      </c>
      <c r="C47" s="36"/>
      <c r="D47" s="36"/>
      <c r="E47" s="36"/>
      <c r="F47" s="36"/>
      <c r="G47" s="36"/>
      <c r="H47" s="36"/>
      <c r="I47" s="36"/>
      <c r="J47" s="60">
        <v>10000000</v>
      </c>
      <c r="K47" s="43"/>
    </row>
    <row r="48" spans="1:11" ht="14.25" customHeight="1" x14ac:dyDescent="0.25">
      <c r="A48" s="30" t="s">
        <v>143</v>
      </c>
      <c r="B48" s="36">
        <v>1</v>
      </c>
      <c r="C48" s="36"/>
      <c r="D48" s="36"/>
      <c r="E48" s="36"/>
      <c r="F48" s="36"/>
      <c r="G48" s="36"/>
      <c r="H48" s="36"/>
      <c r="I48" s="36"/>
      <c r="J48" s="60">
        <v>10000000</v>
      </c>
      <c r="K48" s="43"/>
    </row>
    <row r="49" spans="1:11" ht="14.25" customHeight="1" x14ac:dyDescent="0.25">
      <c r="A49" s="27" t="s">
        <v>144</v>
      </c>
      <c r="B49" s="28">
        <f t="shared" ref="B49:J49" si="7">+B5+B10+B26+B42+B46</f>
        <v>48</v>
      </c>
      <c r="C49" s="49">
        <f t="shared" si="7"/>
        <v>80000000</v>
      </c>
      <c r="D49" s="49">
        <f t="shared" si="7"/>
        <v>210000000</v>
      </c>
      <c r="E49" s="49">
        <f t="shared" si="7"/>
        <v>340000000</v>
      </c>
      <c r="F49" s="49">
        <f t="shared" si="7"/>
        <v>220000000</v>
      </c>
      <c r="G49" s="49">
        <f t="shared" si="7"/>
        <v>360000000</v>
      </c>
      <c r="H49" s="49">
        <f t="shared" si="7"/>
        <v>200000000</v>
      </c>
      <c r="I49" s="49">
        <f t="shared" si="7"/>
        <v>150000000</v>
      </c>
      <c r="J49" s="49">
        <f t="shared" si="7"/>
        <v>80000000</v>
      </c>
      <c r="K49" s="69">
        <f>+C49+D49+E49+F49+G49+H49+I49+J49</f>
        <v>1640000000</v>
      </c>
    </row>
    <row r="50" spans="1:11" ht="14.25" customHeight="1" x14ac:dyDescent="0.25">
      <c r="A50" s="45" t="s">
        <v>145</v>
      </c>
      <c r="B50" s="46"/>
      <c r="C50" s="50">
        <f>+C49</f>
        <v>80000000</v>
      </c>
      <c r="D50" s="50">
        <f t="shared" ref="D50:J50" si="8">+C50+D49</f>
        <v>290000000</v>
      </c>
      <c r="E50" s="50">
        <f t="shared" si="8"/>
        <v>630000000</v>
      </c>
      <c r="F50" s="50">
        <f t="shared" si="8"/>
        <v>850000000</v>
      </c>
      <c r="G50" s="50">
        <f t="shared" si="8"/>
        <v>1210000000</v>
      </c>
      <c r="H50" s="50">
        <f t="shared" si="8"/>
        <v>1410000000</v>
      </c>
      <c r="I50" s="50">
        <f t="shared" si="8"/>
        <v>1560000000</v>
      </c>
      <c r="J50" s="50">
        <f t="shared" si="8"/>
        <v>1640000000</v>
      </c>
    </row>
    <row r="51" spans="1:11" ht="14.1" customHeight="1" x14ac:dyDescent="0.25">
      <c r="A51" s="33" t="s">
        <v>146</v>
      </c>
      <c r="B51" s="47"/>
      <c r="C51" s="51">
        <f>+C50/K49</f>
        <v>4.878048780487805E-2</v>
      </c>
      <c r="D51" s="51">
        <f>+D50/K49</f>
        <v>0.17682926829268292</v>
      </c>
      <c r="E51" s="51">
        <f>+E50/K49</f>
        <v>0.38414634146341464</v>
      </c>
      <c r="F51" s="70">
        <f>+F50/K49</f>
        <v>0.51829268292682928</v>
      </c>
      <c r="G51" s="51">
        <f>+G50/K49</f>
        <v>0.73780487804878048</v>
      </c>
      <c r="H51" s="51">
        <f>+H50/K49</f>
        <v>0.8597560975609756</v>
      </c>
      <c r="I51" s="51">
        <f>+I50/K49</f>
        <v>0.95121951219512191</v>
      </c>
      <c r="J51" s="51">
        <f>+J50/K49</f>
        <v>1</v>
      </c>
    </row>
    <row r="52" spans="1:11" ht="14.25" customHeight="1" x14ac:dyDescent="0.2"/>
    <row r="53" spans="1:11" ht="14.25" customHeight="1" x14ac:dyDescent="0.2"/>
    <row r="54" spans="1:11" ht="14.25" customHeight="1" x14ac:dyDescent="0.2"/>
    <row r="55" spans="1:11" ht="14.25" customHeight="1" x14ac:dyDescent="0.2"/>
    <row r="56" spans="1:11" ht="14.25" customHeight="1" x14ac:dyDescent="0.2"/>
    <row r="57" spans="1:11" ht="14.25" customHeight="1" x14ac:dyDescent="0.2"/>
    <row r="58" spans="1:11" ht="14.25" customHeight="1" x14ac:dyDescent="0.2"/>
    <row r="59" spans="1:11" ht="14.25" customHeight="1" x14ac:dyDescent="0.2"/>
    <row r="60" spans="1:11" ht="14.25" customHeight="1" x14ac:dyDescent="0.2"/>
    <row r="61" spans="1:11" ht="14.25" customHeight="1" x14ac:dyDescent="0.2"/>
    <row r="62" spans="1:11" ht="14.25" customHeight="1" x14ac:dyDescent="0.2"/>
    <row r="63" spans="1:11" ht="14.25" customHeight="1" x14ac:dyDescent="0.2"/>
    <row r="64" spans="1:1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</sheetData>
  <mergeCells count="5">
    <mergeCell ref="K2:K3"/>
    <mergeCell ref="A2:A3"/>
    <mergeCell ref="B2:B3"/>
    <mergeCell ref="C2:J2"/>
    <mergeCell ref="A1:K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71"/>
  <sheetViews>
    <sheetView showGridLines="0" topLeftCell="A15" zoomScale="55" zoomScaleNormal="55" workbookViewId="0">
      <selection activeCell="G58" sqref="G58"/>
    </sheetView>
  </sheetViews>
  <sheetFormatPr defaultColWidth="12.625" defaultRowHeight="15" customHeight="1" x14ac:dyDescent="0.2"/>
  <cols>
    <col min="1" max="1" width="26.375" customWidth="1"/>
    <col min="2" max="2" width="6.875" customWidth="1"/>
    <col min="3" max="11" width="19.875" customWidth="1"/>
    <col min="12" max="12" width="7" customWidth="1"/>
    <col min="13" max="23" width="9.375" customWidth="1"/>
  </cols>
  <sheetData>
    <row r="1" spans="1:13" s="71" customFormat="1" ht="51.6" customHeight="1" x14ac:dyDescent="0.2">
      <c r="A1" s="170" t="s">
        <v>150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3" ht="16.5" customHeight="1" x14ac:dyDescent="0.25">
      <c r="A2" s="167" t="s">
        <v>110</v>
      </c>
      <c r="B2" s="167" t="s">
        <v>111</v>
      </c>
      <c r="C2" s="165" t="s">
        <v>112</v>
      </c>
      <c r="D2" s="166"/>
      <c r="E2" s="166"/>
      <c r="F2" s="166"/>
      <c r="G2" s="166"/>
      <c r="H2" s="166"/>
      <c r="I2" s="166"/>
      <c r="J2" s="171"/>
      <c r="K2" s="167" t="s">
        <v>113</v>
      </c>
    </row>
    <row r="3" spans="1:13" ht="14.25" customHeight="1" x14ac:dyDescent="0.2">
      <c r="A3" s="168"/>
      <c r="B3" s="172"/>
      <c r="C3" s="29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168"/>
    </row>
    <row r="4" spans="1:13" ht="14.25" customHeight="1" x14ac:dyDescent="0.2">
      <c r="A4" s="34" t="s">
        <v>114</v>
      </c>
      <c r="B4" s="35">
        <f>+B5+B10+B26+B42+B46</f>
        <v>48</v>
      </c>
      <c r="C4" s="56"/>
      <c r="D4" s="57"/>
      <c r="E4" s="57"/>
      <c r="F4" s="57"/>
      <c r="G4" s="57"/>
      <c r="H4" s="57"/>
      <c r="I4" s="57"/>
      <c r="J4" s="57"/>
      <c r="K4" s="63">
        <f>+K5+K10+K26+K42+K46</f>
        <v>1640000000</v>
      </c>
      <c r="M4" t="s">
        <v>151</v>
      </c>
    </row>
    <row r="5" spans="1:13" ht="14.45" customHeight="1" x14ac:dyDescent="0.2">
      <c r="A5" s="38" t="s">
        <v>115</v>
      </c>
      <c r="B5" s="23">
        <v>5</v>
      </c>
      <c r="C5" s="58">
        <f>+C7+C6+C8+C9</f>
        <v>80000000</v>
      </c>
      <c r="D5" s="58">
        <f t="shared" ref="D5:J5" si="0">+D7+D6</f>
        <v>0</v>
      </c>
      <c r="E5" s="58">
        <f t="shared" si="0"/>
        <v>0</v>
      </c>
      <c r="F5" s="58">
        <f t="shared" si="0"/>
        <v>0</v>
      </c>
      <c r="G5" s="58">
        <f t="shared" si="0"/>
        <v>0</v>
      </c>
      <c r="H5" s="58">
        <f t="shared" si="0"/>
        <v>0</v>
      </c>
      <c r="I5" s="58">
        <f t="shared" si="0"/>
        <v>0</v>
      </c>
      <c r="J5" s="58">
        <f t="shared" si="0"/>
        <v>0</v>
      </c>
      <c r="K5" s="58">
        <f>++C5+D5+E5+F5+G5+H5+I5+J5</f>
        <v>80000000</v>
      </c>
    </row>
    <row r="6" spans="1:13" ht="15" customHeight="1" x14ac:dyDescent="0.2">
      <c r="A6" s="24" t="s">
        <v>116</v>
      </c>
      <c r="B6" s="36">
        <v>1</v>
      </c>
      <c r="C6" s="59">
        <v>20000000</v>
      </c>
      <c r="D6" s="59"/>
      <c r="E6" s="59"/>
      <c r="F6" s="59"/>
      <c r="G6" s="59"/>
      <c r="H6" s="59"/>
      <c r="I6" s="59"/>
      <c r="J6" s="59"/>
      <c r="K6" s="59"/>
    </row>
    <row r="7" spans="1:13" ht="15" customHeight="1" x14ac:dyDescent="0.2">
      <c r="A7" s="24" t="s">
        <v>117</v>
      </c>
      <c r="B7" s="36">
        <v>1</v>
      </c>
      <c r="C7" s="59">
        <v>20000000</v>
      </c>
      <c r="D7" s="59"/>
      <c r="E7" s="59"/>
      <c r="F7" s="59"/>
      <c r="G7" s="59"/>
      <c r="H7" s="59"/>
      <c r="I7" s="59"/>
      <c r="J7" s="59"/>
      <c r="K7" s="59"/>
    </row>
    <row r="8" spans="1:13" ht="14.1" customHeight="1" x14ac:dyDescent="0.2">
      <c r="A8" s="24" t="s">
        <v>118</v>
      </c>
      <c r="B8" s="36">
        <v>1</v>
      </c>
      <c r="C8" s="59">
        <v>20000000</v>
      </c>
      <c r="D8" s="59"/>
      <c r="E8" s="59"/>
      <c r="F8" s="59"/>
      <c r="G8" s="59"/>
      <c r="H8" s="59"/>
      <c r="I8" s="59"/>
      <c r="J8" s="59"/>
      <c r="K8" s="59"/>
    </row>
    <row r="9" spans="1:13" ht="14.1" customHeight="1" x14ac:dyDescent="0.2">
      <c r="A9" s="24" t="s">
        <v>119</v>
      </c>
      <c r="B9" s="36">
        <v>1</v>
      </c>
      <c r="C9" s="59">
        <v>20000000</v>
      </c>
      <c r="D9" s="59"/>
      <c r="E9" s="59"/>
      <c r="F9" s="59"/>
      <c r="G9" s="59"/>
      <c r="H9" s="59"/>
      <c r="I9" s="59"/>
      <c r="J9" s="59"/>
      <c r="K9" s="59"/>
    </row>
    <row r="10" spans="1:13" ht="14.1" customHeight="1" x14ac:dyDescent="0.2">
      <c r="A10" s="21" t="s">
        <v>120</v>
      </c>
      <c r="B10" s="23">
        <f>SUM(B11:B25)</f>
        <v>19</v>
      </c>
      <c r="C10" s="58">
        <f>SUM(C11:C25)</f>
        <v>0</v>
      </c>
      <c r="D10" s="58">
        <f t="shared" ref="D10:J10" si="1">SUM(D11:D25)</f>
        <v>90000000</v>
      </c>
      <c r="E10" s="58">
        <f t="shared" si="1"/>
        <v>170000000</v>
      </c>
      <c r="F10" s="58">
        <f t="shared" si="1"/>
        <v>20000000</v>
      </c>
      <c r="G10" s="58">
        <f t="shared" si="1"/>
        <v>50000000</v>
      </c>
      <c r="H10" s="58">
        <f t="shared" si="1"/>
        <v>100000000</v>
      </c>
      <c r="I10" s="58">
        <f t="shared" si="1"/>
        <v>60000000</v>
      </c>
      <c r="J10" s="58">
        <f t="shared" si="1"/>
        <v>0</v>
      </c>
      <c r="K10" s="58">
        <f>++C10+D10+E10+F10+G10+H10+I10+J10</f>
        <v>490000000</v>
      </c>
    </row>
    <row r="11" spans="1:13" ht="14.1" customHeight="1" x14ac:dyDescent="0.25">
      <c r="A11" s="30" t="s">
        <v>121</v>
      </c>
      <c r="B11" s="36">
        <v>1</v>
      </c>
      <c r="C11" s="59"/>
      <c r="D11" s="59">
        <v>30000000</v>
      </c>
      <c r="E11" s="65"/>
      <c r="F11" s="65"/>
      <c r="G11" s="65"/>
      <c r="H11" s="65"/>
      <c r="I11" s="65"/>
      <c r="J11" s="65"/>
      <c r="K11" s="25"/>
    </row>
    <row r="12" spans="1:13" ht="14.1" customHeight="1" x14ac:dyDescent="0.25">
      <c r="A12" s="30" t="s">
        <v>122</v>
      </c>
      <c r="B12" s="36">
        <v>1</v>
      </c>
      <c r="C12" s="59"/>
      <c r="D12" s="59">
        <v>30000000</v>
      </c>
      <c r="E12" s="65"/>
      <c r="F12" s="65"/>
      <c r="G12" s="65"/>
      <c r="H12" s="65"/>
      <c r="I12" s="65"/>
      <c r="J12" s="65"/>
      <c r="K12" s="25"/>
    </row>
    <row r="13" spans="1:13" ht="14.1" customHeight="1" x14ac:dyDescent="0.25">
      <c r="A13" s="24" t="s">
        <v>123</v>
      </c>
      <c r="B13" s="36">
        <v>1</v>
      </c>
      <c r="C13" s="59"/>
      <c r="D13" s="59">
        <v>30000000</v>
      </c>
      <c r="E13" s="65"/>
      <c r="F13" s="65"/>
      <c r="G13" s="65"/>
      <c r="H13" s="65"/>
      <c r="I13" s="65"/>
      <c r="J13" s="65"/>
      <c r="K13" s="25"/>
    </row>
    <row r="14" spans="1:13" ht="14.1" customHeight="1" x14ac:dyDescent="0.25">
      <c r="A14" s="30" t="s">
        <v>124</v>
      </c>
      <c r="B14" s="36">
        <v>1</v>
      </c>
      <c r="C14" s="59"/>
      <c r="D14" s="59"/>
      <c r="E14" s="65">
        <v>40000000</v>
      </c>
      <c r="F14" s="65"/>
      <c r="G14" s="65"/>
      <c r="H14" s="65"/>
      <c r="I14" s="65"/>
      <c r="J14" s="65"/>
      <c r="K14" s="25"/>
    </row>
    <row r="15" spans="1:13" ht="14.1" customHeight="1" x14ac:dyDescent="0.25">
      <c r="A15" s="24" t="s">
        <v>125</v>
      </c>
      <c r="B15" s="36">
        <v>1</v>
      </c>
      <c r="C15" s="59"/>
      <c r="D15" s="59"/>
      <c r="E15" s="65">
        <v>20000000</v>
      </c>
      <c r="F15" s="65"/>
      <c r="G15" s="65"/>
      <c r="H15" s="65"/>
      <c r="I15" s="65"/>
      <c r="J15" s="65"/>
      <c r="K15" s="25"/>
    </row>
    <row r="16" spans="1:13" ht="14.1" customHeight="1" x14ac:dyDescent="0.25">
      <c r="A16" s="53" t="s">
        <v>126</v>
      </c>
      <c r="B16" s="36">
        <v>1</v>
      </c>
      <c r="C16" s="59"/>
      <c r="D16" s="59"/>
      <c r="E16" s="65">
        <v>60000000</v>
      </c>
      <c r="F16" s="65"/>
      <c r="G16" s="65"/>
      <c r="H16" s="65"/>
      <c r="I16" s="65"/>
      <c r="J16" s="65"/>
      <c r="K16" s="25"/>
    </row>
    <row r="17" spans="1:11" ht="14.1" customHeight="1" x14ac:dyDescent="0.25">
      <c r="A17" s="30" t="s">
        <v>127</v>
      </c>
      <c r="B17" s="36">
        <v>5</v>
      </c>
      <c r="C17" s="59"/>
      <c r="D17" s="59"/>
      <c r="E17" s="65">
        <v>50000000</v>
      </c>
      <c r="F17" s="65"/>
      <c r="G17" s="65"/>
      <c r="H17" s="65"/>
      <c r="I17" s="65"/>
      <c r="J17" s="65"/>
      <c r="K17" s="25"/>
    </row>
    <row r="18" spans="1:11" ht="14.1" customHeight="1" x14ac:dyDescent="0.25">
      <c r="A18" s="24" t="s">
        <v>128</v>
      </c>
      <c r="B18" s="36">
        <v>1</v>
      </c>
      <c r="C18" s="59"/>
      <c r="D18" s="59"/>
      <c r="E18" s="65"/>
      <c r="F18" s="65">
        <v>10000000</v>
      </c>
      <c r="G18" s="65"/>
      <c r="H18" s="65"/>
      <c r="I18" s="65"/>
      <c r="J18" s="65"/>
      <c r="K18" s="25"/>
    </row>
    <row r="19" spans="1:11" ht="14.1" customHeight="1" x14ac:dyDescent="0.25">
      <c r="A19" s="30" t="s">
        <v>129</v>
      </c>
      <c r="B19" s="36">
        <v>1</v>
      </c>
      <c r="C19" s="59"/>
      <c r="D19" s="59"/>
      <c r="E19" s="65"/>
      <c r="F19" s="65">
        <v>10000000</v>
      </c>
      <c r="G19" s="65">
        <v>50000000</v>
      </c>
      <c r="H19" s="65"/>
      <c r="I19" s="65"/>
      <c r="J19" s="65"/>
      <c r="K19" s="25"/>
    </row>
    <row r="20" spans="1:11" ht="14.1" customHeight="1" x14ac:dyDescent="0.25">
      <c r="A20" s="30" t="s">
        <v>130</v>
      </c>
      <c r="B20" s="36">
        <v>1</v>
      </c>
      <c r="C20" s="59"/>
      <c r="D20" s="59"/>
      <c r="E20" s="65"/>
      <c r="F20" s="65"/>
      <c r="G20" s="65"/>
      <c r="H20" s="59">
        <v>20000000</v>
      </c>
      <c r="I20" s="65"/>
      <c r="J20" s="65"/>
      <c r="K20" s="25"/>
    </row>
    <row r="21" spans="1:11" ht="14.25" customHeight="1" x14ac:dyDescent="0.25">
      <c r="A21" s="30" t="s">
        <v>131</v>
      </c>
      <c r="B21" s="36">
        <v>1</v>
      </c>
      <c r="C21" s="59"/>
      <c r="D21" s="59"/>
      <c r="E21" s="65"/>
      <c r="F21" s="65"/>
      <c r="G21" s="65"/>
      <c r="H21" s="59">
        <v>20000000</v>
      </c>
      <c r="I21" s="65"/>
      <c r="J21" s="65"/>
      <c r="K21" s="25"/>
    </row>
    <row r="22" spans="1:11" ht="14.25" customHeight="1" x14ac:dyDescent="0.25">
      <c r="A22" s="30" t="s">
        <v>132</v>
      </c>
      <c r="B22" s="36">
        <v>1</v>
      </c>
      <c r="C22" s="59"/>
      <c r="D22" s="59"/>
      <c r="E22" s="65"/>
      <c r="F22" s="65"/>
      <c r="G22" s="65"/>
      <c r="H22" s="65">
        <v>40000000</v>
      </c>
      <c r="I22" s="65"/>
      <c r="J22" s="65"/>
      <c r="K22" s="25"/>
    </row>
    <row r="23" spans="1:11" ht="14.25" customHeight="1" x14ac:dyDescent="0.25">
      <c r="A23" s="30" t="s">
        <v>133</v>
      </c>
      <c r="B23" s="36">
        <v>1</v>
      </c>
      <c r="C23" s="59"/>
      <c r="D23" s="59"/>
      <c r="E23" s="65"/>
      <c r="F23" s="65"/>
      <c r="G23" s="65"/>
      <c r="H23" s="59">
        <v>20000000</v>
      </c>
      <c r="I23" s="65"/>
      <c r="J23" s="65"/>
      <c r="K23" s="25"/>
    </row>
    <row r="24" spans="1:11" ht="14.25" customHeight="1" x14ac:dyDescent="0.25">
      <c r="A24" s="24" t="s">
        <v>134</v>
      </c>
      <c r="B24" s="36">
        <v>1</v>
      </c>
      <c r="C24" s="59"/>
      <c r="D24" s="59"/>
      <c r="E24" s="65"/>
      <c r="F24" s="65"/>
      <c r="G24" s="65"/>
      <c r="H24" s="65"/>
      <c r="I24" s="59">
        <v>20000000</v>
      </c>
      <c r="J24" s="65"/>
      <c r="K24" s="25"/>
    </row>
    <row r="25" spans="1:11" ht="14.25" customHeight="1" x14ac:dyDescent="0.25">
      <c r="A25" s="24" t="s">
        <v>135</v>
      </c>
      <c r="B25" s="36">
        <v>1</v>
      </c>
      <c r="C25" s="59"/>
      <c r="D25" s="59"/>
      <c r="E25" s="65"/>
      <c r="F25" s="65"/>
      <c r="G25" s="65"/>
      <c r="H25" s="65"/>
      <c r="I25" s="65">
        <v>40000000</v>
      </c>
      <c r="J25" s="65"/>
      <c r="K25" s="25"/>
    </row>
    <row r="26" spans="1:11" ht="14.25" customHeight="1" x14ac:dyDescent="0.2">
      <c r="A26" s="21" t="s">
        <v>136</v>
      </c>
      <c r="B26" s="23">
        <f>SUM(B27:B41)</f>
        <v>19</v>
      </c>
      <c r="C26" s="58">
        <f>SUM(C27:C41)</f>
        <v>0</v>
      </c>
      <c r="D26" s="58">
        <f t="shared" ref="D26:I26" si="2">SUM(D27:D41)</f>
        <v>60000000</v>
      </c>
      <c r="E26" s="58">
        <f t="shared" si="2"/>
        <v>110000000</v>
      </c>
      <c r="F26" s="58">
        <f t="shared" si="2"/>
        <v>140000000</v>
      </c>
      <c r="G26" s="58">
        <f t="shared" si="2"/>
        <v>250000000</v>
      </c>
      <c r="H26" s="58">
        <f t="shared" si="2"/>
        <v>40000000</v>
      </c>
      <c r="I26" s="58">
        <f t="shared" si="2"/>
        <v>30000000</v>
      </c>
      <c r="J26" s="58">
        <f t="shared" ref="J26" si="3">SUM(J27:J41)</f>
        <v>0</v>
      </c>
      <c r="K26" s="58">
        <f>++C26+D26+E26+F26+G26+H26+I26+J26</f>
        <v>630000000</v>
      </c>
    </row>
    <row r="27" spans="1:11" ht="14.25" customHeight="1" x14ac:dyDescent="0.25">
      <c r="A27" s="30" t="s">
        <v>121</v>
      </c>
      <c r="B27" s="36">
        <v>1</v>
      </c>
      <c r="C27" s="59"/>
      <c r="D27" s="59">
        <v>20000000</v>
      </c>
      <c r="E27" s="60"/>
      <c r="F27" s="60"/>
      <c r="G27" s="60"/>
      <c r="H27" s="60"/>
      <c r="I27" s="60"/>
      <c r="J27" s="60"/>
      <c r="K27" s="25"/>
    </row>
    <row r="28" spans="1:11" ht="14.25" customHeight="1" x14ac:dyDescent="0.25">
      <c r="A28" s="30" t="s">
        <v>122</v>
      </c>
      <c r="B28" s="36">
        <v>1</v>
      </c>
      <c r="C28" s="59"/>
      <c r="D28" s="59">
        <v>20000000</v>
      </c>
      <c r="E28" s="65"/>
      <c r="F28" s="65"/>
      <c r="G28" s="65"/>
      <c r="H28" s="65"/>
      <c r="I28" s="65"/>
      <c r="J28" s="65"/>
      <c r="K28" s="25"/>
    </row>
    <row r="29" spans="1:11" ht="14.25" customHeight="1" x14ac:dyDescent="0.25">
      <c r="A29" s="24" t="s">
        <v>123</v>
      </c>
      <c r="B29" s="36">
        <v>1</v>
      </c>
      <c r="C29" s="59"/>
      <c r="D29" s="59">
        <v>20000000</v>
      </c>
      <c r="E29" s="65"/>
      <c r="F29" s="65"/>
      <c r="G29" s="65"/>
      <c r="H29" s="65"/>
      <c r="I29" s="65"/>
      <c r="J29" s="65"/>
      <c r="K29" s="25"/>
    </row>
    <row r="30" spans="1:11" ht="14.25" customHeight="1" x14ac:dyDescent="0.25">
      <c r="A30" s="30" t="s">
        <v>124</v>
      </c>
      <c r="B30" s="36">
        <v>1</v>
      </c>
      <c r="C30" s="59"/>
      <c r="D30" s="59"/>
      <c r="E30" s="59">
        <v>20000000</v>
      </c>
      <c r="F30" s="65"/>
      <c r="G30" s="65"/>
      <c r="H30" s="65"/>
      <c r="I30" s="65"/>
      <c r="J30" s="65"/>
      <c r="K30" s="25"/>
    </row>
    <row r="31" spans="1:11" ht="14.25" customHeight="1" x14ac:dyDescent="0.25">
      <c r="A31" s="24" t="s">
        <v>125</v>
      </c>
      <c r="B31" s="36">
        <v>1</v>
      </c>
      <c r="C31" s="59"/>
      <c r="D31" s="59"/>
      <c r="E31" s="65">
        <v>10000000</v>
      </c>
      <c r="F31" s="65"/>
      <c r="G31" s="65"/>
      <c r="H31" s="65"/>
      <c r="I31" s="65"/>
      <c r="J31" s="65"/>
      <c r="K31" s="25"/>
    </row>
    <row r="32" spans="1:11" ht="14.25" customHeight="1" x14ac:dyDescent="0.25">
      <c r="A32" s="53" t="s">
        <v>126</v>
      </c>
      <c r="B32" s="36">
        <v>1</v>
      </c>
      <c r="C32" s="59"/>
      <c r="D32" s="59"/>
      <c r="E32" s="59">
        <v>30000000</v>
      </c>
      <c r="F32" s="65"/>
      <c r="G32" s="65"/>
      <c r="H32" s="65"/>
      <c r="I32" s="65"/>
      <c r="J32" s="65"/>
      <c r="K32" s="25"/>
    </row>
    <row r="33" spans="1:11" ht="14.25" customHeight="1" x14ac:dyDescent="0.25">
      <c r="A33" s="30" t="s">
        <v>127</v>
      </c>
      <c r="B33" s="36">
        <v>5</v>
      </c>
      <c r="C33" s="59"/>
      <c r="D33" s="59"/>
      <c r="E33" s="65">
        <v>50000000</v>
      </c>
      <c r="F33" s="65"/>
      <c r="G33" s="65"/>
      <c r="H33" s="65"/>
      <c r="I33" s="65"/>
      <c r="J33" s="65"/>
      <c r="K33" s="25"/>
    </row>
    <row r="34" spans="1:11" ht="14.25" customHeight="1" x14ac:dyDescent="0.25">
      <c r="A34" s="24" t="s">
        <v>128</v>
      </c>
      <c r="B34" s="36">
        <v>1</v>
      </c>
      <c r="C34" s="59"/>
      <c r="D34" s="59"/>
      <c r="E34" s="65"/>
      <c r="F34" s="65">
        <v>40000000</v>
      </c>
      <c r="G34" s="65"/>
      <c r="H34" s="65"/>
      <c r="I34" s="65"/>
      <c r="J34" s="65"/>
      <c r="K34" s="25"/>
    </row>
    <row r="35" spans="1:11" ht="14.25" customHeight="1" x14ac:dyDescent="0.25">
      <c r="A35" s="30" t="s">
        <v>129</v>
      </c>
      <c r="B35" s="36">
        <v>1</v>
      </c>
      <c r="C35" s="59"/>
      <c r="D35" s="59"/>
      <c r="E35" s="65"/>
      <c r="F35" s="65">
        <v>50000000</v>
      </c>
      <c r="G35" s="65">
        <v>50000000</v>
      </c>
      <c r="H35" s="65"/>
      <c r="I35" s="65"/>
      <c r="J35" s="65"/>
      <c r="K35" s="25"/>
    </row>
    <row r="36" spans="1:11" ht="14.25" customHeight="1" x14ac:dyDescent="0.25">
      <c r="A36" s="30" t="s">
        <v>130</v>
      </c>
      <c r="B36" s="36">
        <v>1</v>
      </c>
      <c r="C36" s="59"/>
      <c r="D36" s="59"/>
      <c r="E36" s="65"/>
      <c r="F36" s="59">
        <v>20000000</v>
      </c>
      <c r="G36" s="65">
        <v>50000000</v>
      </c>
      <c r="H36" s="65">
        <v>10000000</v>
      </c>
      <c r="I36" s="65"/>
      <c r="J36" s="65"/>
      <c r="K36" s="25"/>
    </row>
    <row r="37" spans="1:11" ht="14.25" customHeight="1" x14ac:dyDescent="0.25">
      <c r="A37" s="30" t="s">
        <v>131</v>
      </c>
      <c r="B37" s="36">
        <v>1</v>
      </c>
      <c r="C37" s="59"/>
      <c r="D37" s="59"/>
      <c r="E37" s="65"/>
      <c r="F37" s="65">
        <v>10000000</v>
      </c>
      <c r="G37" s="65">
        <v>50000000</v>
      </c>
      <c r="H37" s="65">
        <v>10000000</v>
      </c>
      <c r="I37" s="65"/>
      <c r="J37" s="65"/>
      <c r="K37" s="25"/>
    </row>
    <row r="38" spans="1:11" ht="14.25" customHeight="1" x14ac:dyDescent="0.25">
      <c r="A38" s="30" t="s">
        <v>132</v>
      </c>
      <c r="B38" s="36">
        <v>1</v>
      </c>
      <c r="C38" s="59"/>
      <c r="D38" s="59"/>
      <c r="E38" s="65"/>
      <c r="F38" s="65">
        <v>10000000</v>
      </c>
      <c r="G38" s="65">
        <v>50000000</v>
      </c>
      <c r="H38" s="65">
        <v>10000000</v>
      </c>
      <c r="I38" s="65"/>
      <c r="J38" s="65"/>
      <c r="K38" s="25"/>
    </row>
    <row r="39" spans="1:11" ht="14.25" customHeight="1" x14ac:dyDescent="0.25">
      <c r="A39" s="30" t="s">
        <v>133</v>
      </c>
      <c r="B39" s="36">
        <v>1</v>
      </c>
      <c r="C39" s="59"/>
      <c r="D39" s="59"/>
      <c r="E39" s="65"/>
      <c r="F39" s="65">
        <v>10000000</v>
      </c>
      <c r="G39" s="65">
        <v>50000000</v>
      </c>
      <c r="H39" s="65">
        <v>10000000</v>
      </c>
      <c r="I39" s="65"/>
      <c r="J39" s="65"/>
      <c r="K39" s="25"/>
    </row>
    <row r="40" spans="1:11" ht="14.25" customHeight="1" x14ac:dyDescent="0.25">
      <c r="A40" s="24" t="s">
        <v>134</v>
      </c>
      <c r="B40" s="36">
        <v>1</v>
      </c>
      <c r="C40" s="59"/>
      <c r="D40" s="59"/>
      <c r="E40" s="65"/>
      <c r="F40" s="65"/>
      <c r="G40" s="65"/>
      <c r="H40" s="65"/>
      <c r="I40" s="65">
        <v>10000000</v>
      </c>
      <c r="J40" s="65"/>
      <c r="K40" s="25"/>
    </row>
    <row r="41" spans="1:11" ht="14.25" customHeight="1" x14ac:dyDescent="0.25">
      <c r="A41" s="24" t="s">
        <v>135</v>
      </c>
      <c r="B41" s="36">
        <v>1</v>
      </c>
      <c r="C41" s="59"/>
      <c r="D41" s="59"/>
      <c r="E41" s="65"/>
      <c r="F41" s="65"/>
      <c r="G41" s="65"/>
      <c r="H41" s="65"/>
      <c r="I41" s="59">
        <v>20000000</v>
      </c>
      <c r="J41" s="65"/>
      <c r="K41" s="25"/>
    </row>
    <row r="42" spans="1:11" ht="14.25" customHeight="1" x14ac:dyDescent="0.25">
      <c r="A42" s="26" t="s">
        <v>137</v>
      </c>
      <c r="B42" s="23">
        <f>SUM(B43:B45)</f>
        <v>3</v>
      </c>
      <c r="C42" s="58">
        <f>SUM(C43:C45)</f>
        <v>0</v>
      </c>
      <c r="D42" s="58">
        <f t="shared" ref="D42:J42" si="4">SUM(D43:D45)</f>
        <v>60000000</v>
      </c>
      <c r="E42" s="58">
        <f t="shared" si="4"/>
        <v>60000000</v>
      </c>
      <c r="F42" s="58">
        <f t="shared" si="4"/>
        <v>60000000</v>
      </c>
      <c r="G42" s="58">
        <f t="shared" si="4"/>
        <v>60000000</v>
      </c>
      <c r="H42" s="58">
        <f t="shared" si="4"/>
        <v>60000000</v>
      </c>
      <c r="I42" s="58">
        <f t="shared" si="4"/>
        <v>60000000</v>
      </c>
      <c r="J42" s="58">
        <f t="shared" si="4"/>
        <v>60000000</v>
      </c>
      <c r="K42" s="22">
        <f>SUM(C42:J42)</f>
        <v>420000000</v>
      </c>
    </row>
    <row r="43" spans="1:11" ht="14.25" customHeight="1" x14ac:dyDescent="0.25">
      <c r="A43" s="30" t="s">
        <v>138</v>
      </c>
      <c r="B43" s="36">
        <v>1</v>
      </c>
      <c r="C43" s="59"/>
      <c r="D43" s="59">
        <v>20000000</v>
      </c>
      <c r="E43" s="59">
        <v>20000000</v>
      </c>
      <c r="F43" s="59">
        <v>20000000</v>
      </c>
      <c r="G43" s="59">
        <v>20000000</v>
      </c>
      <c r="H43" s="59">
        <v>20000000</v>
      </c>
      <c r="I43" s="59">
        <v>20000000</v>
      </c>
      <c r="J43" s="59">
        <v>20000000</v>
      </c>
      <c r="K43" s="43"/>
    </row>
    <row r="44" spans="1:11" ht="14.25" customHeight="1" x14ac:dyDescent="0.25">
      <c r="A44" s="30" t="s">
        <v>139</v>
      </c>
      <c r="B44" s="36">
        <v>1</v>
      </c>
      <c r="C44" s="59"/>
      <c r="D44" s="59">
        <v>20000000</v>
      </c>
      <c r="E44" s="59">
        <v>20000000</v>
      </c>
      <c r="F44" s="59">
        <v>20000000</v>
      </c>
      <c r="G44" s="59">
        <v>20000000</v>
      </c>
      <c r="H44" s="59">
        <v>20000000</v>
      </c>
      <c r="I44" s="59">
        <v>20000000</v>
      </c>
      <c r="J44" s="59">
        <v>20000000</v>
      </c>
      <c r="K44" s="43"/>
    </row>
    <row r="45" spans="1:11" ht="14.25" customHeight="1" x14ac:dyDescent="0.25">
      <c r="A45" s="30" t="s">
        <v>140</v>
      </c>
      <c r="B45" s="36">
        <v>1</v>
      </c>
      <c r="C45" s="59"/>
      <c r="D45" s="59">
        <v>20000000</v>
      </c>
      <c r="E45" s="59">
        <v>20000000</v>
      </c>
      <c r="F45" s="59">
        <v>20000000</v>
      </c>
      <c r="G45" s="59">
        <v>20000000</v>
      </c>
      <c r="H45" s="59">
        <v>20000000</v>
      </c>
      <c r="I45" s="59">
        <v>20000000</v>
      </c>
      <c r="J45" s="59">
        <v>20000000</v>
      </c>
      <c r="K45" s="43"/>
    </row>
    <row r="46" spans="1:11" ht="14.25" customHeight="1" x14ac:dyDescent="0.25">
      <c r="A46" s="26" t="s">
        <v>141</v>
      </c>
      <c r="B46" s="44">
        <f>+B47+B48</f>
        <v>2</v>
      </c>
      <c r="C46" s="58">
        <f>SUM(C47:C48)</f>
        <v>0</v>
      </c>
      <c r="D46" s="58">
        <f t="shared" ref="D46:J46" si="5">SUM(D47:D48)</f>
        <v>0</v>
      </c>
      <c r="E46" s="58">
        <f t="shared" si="5"/>
        <v>0</v>
      </c>
      <c r="F46" s="58">
        <f t="shared" si="5"/>
        <v>0</v>
      </c>
      <c r="G46" s="58">
        <f t="shared" si="5"/>
        <v>0</v>
      </c>
      <c r="H46" s="58">
        <f t="shared" si="5"/>
        <v>0</v>
      </c>
      <c r="I46" s="58">
        <f t="shared" si="5"/>
        <v>0</v>
      </c>
      <c r="J46" s="58">
        <f t="shared" si="5"/>
        <v>20000000</v>
      </c>
      <c r="K46" s="22">
        <f>SUM(C46:J46)</f>
        <v>20000000</v>
      </c>
    </row>
    <row r="47" spans="1:11" ht="14.25" customHeight="1" x14ac:dyDescent="0.25">
      <c r="A47" s="30" t="s">
        <v>142</v>
      </c>
      <c r="B47" s="36">
        <v>1</v>
      </c>
      <c r="C47" s="59"/>
      <c r="D47" s="59"/>
      <c r="E47" s="59"/>
      <c r="F47" s="59"/>
      <c r="G47" s="59"/>
      <c r="H47" s="59"/>
      <c r="I47" s="59"/>
      <c r="J47" s="65">
        <v>10000000</v>
      </c>
      <c r="K47" s="43"/>
    </row>
    <row r="48" spans="1:11" ht="14.25" customHeight="1" x14ac:dyDescent="0.25">
      <c r="A48" s="30" t="s">
        <v>143</v>
      </c>
      <c r="B48" s="36">
        <v>1</v>
      </c>
      <c r="C48" s="59"/>
      <c r="D48" s="59"/>
      <c r="E48" s="59"/>
      <c r="F48" s="59"/>
      <c r="G48" s="59"/>
      <c r="H48" s="59"/>
      <c r="I48" s="59"/>
      <c r="J48" s="65">
        <v>10000000</v>
      </c>
      <c r="K48" s="43"/>
    </row>
    <row r="49" spans="1:11" ht="14.25" customHeight="1" x14ac:dyDescent="0.25">
      <c r="A49" s="27" t="s">
        <v>144</v>
      </c>
      <c r="B49" s="28">
        <f t="shared" ref="B49:J49" si="6">+B5+B10+B26+B42+B46</f>
        <v>48</v>
      </c>
      <c r="C49" s="61">
        <f t="shared" si="6"/>
        <v>80000000</v>
      </c>
      <c r="D49" s="61">
        <f t="shared" si="6"/>
        <v>210000000</v>
      </c>
      <c r="E49" s="61">
        <f t="shared" si="6"/>
        <v>340000000</v>
      </c>
      <c r="F49" s="61">
        <f t="shared" si="6"/>
        <v>220000000</v>
      </c>
      <c r="G49" s="61">
        <f t="shared" si="6"/>
        <v>360000000</v>
      </c>
      <c r="H49" s="61">
        <f t="shared" si="6"/>
        <v>200000000</v>
      </c>
      <c r="I49" s="61">
        <f t="shared" si="6"/>
        <v>150000000</v>
      </c>
      <c r="J49" s="61">
        <f t="shared" si="6"/>
        <v>80000000</v>
      </c>
      <c r="K49" s="67">
        <f>+C49+D49+E49+F49+G49+H49+I49+J49</f>
        <v>1640000000</v>
      </c>
    </row>
    <row r="50" spans="1:11" ht="14.25" customHeight="1" x14ac:dyDescent="0.25">
      <c r="A50" s="45" t="s">
        <v>152</v>
      </c>
      <c r="B50" s="46"/>
      <c r="C50" s="66">
        <f>+C49</f>
        <v>80000000</v>
      </c>
      <c r="D50" s="66">
        <f t="shared" ref="D50:J50" si="7">+C50+D49</f>
        <v>290000000</v>
      </c>
      <c r="E50" s="66">
        <f t="shared" si="7"/>
        <v>630000000</v>
      </c>
      <c r="F50" s="66">
        <f t="shared" si="7"/>
        <v>850000000</v>
      </c>
      <c r="G50" s="66">
        <f t="shared" si="7"/>
        <v>1210000000</v>
      </c>
      <c r="H50" s="66">
        <f t="shared" si="7"/>
        <v>1410000000</v>
      </c>
      <c r="I50" s="66">
        <f>+H50+I49</f>
        <v>1560000000</v>
      </c>
      <c r="J50" s="66">
        <f t="shared" si="7"/>
        <v>1640000000</v>
      </c>
      <c r="K50" s="55"/>
    </row>
    <row r="51" spans="1:11" ht="14.25" customHeight="1" x14ac:dyDescent="0.25">
      <c r="A51" s="33" t="s">
        <v>146</v>
      </c>
      <c r="B51" s="47"/>
      <c r="C51" s="51">
        <f>+C50/K49</f>
        <v>4.878048780487805E-2</v>
      </c>
      <c r="D51" s="51">
        <f>+D50/K49</f>
        <v>0.17682926829268292</v>
      </c>
      <c r="E51" s="51">
        <f>+E50/K49</f>
        <v>0.38414634146341464</v>
      </c>
      <c r="F51" s="70">
        <f>+F50/K49</f>
        <v>0.51829268292682928</v>
      </c>
      <c r="G51" s="51">
        <f>+G50/K49</f>
        <v>0.73780487804878048</v>
      </c>
      <c r="H51" s="51">
        <f>+H50/K49</f>
        <v>0.8597560975609756</v>
      </c>
      <c r="I51" s="51">
        <f>+I50/K49</f>
        <v>0.95121951219512191</v>
      </c>
      <c r="J51" s="51">
        <f>+J50/K49</f>
        <v>1</v>
      </c>
    </row>
    <row r="52" spans="1:11" ht="14.25" customHeight="1" x14ac:dyDescent="0.2"/>
    <row r="53" spans="1:11" ht="14.25" customHeight="1" x14ac:dyDescent="0.2"/>
    <row r="54" spans="1:11" ht="14.25" customHeight="1" x14ac:dyDescent="0.2"/>
    <row r="55" spans="1:11" ht="14.25" customHeight="1" x14ac:dyDescent="0.2"/>
    <row r="56" spans="1:11" ht="14.25" customHeight="1" x14ac:dyDescent="0.2"/>
    <row r="57" spans="1:11" ht="14.25" customHeight="1" x14ac:dyDescent="0.2"/>
    <row r="58" spans="1:11" ht="14.25" customHeight="1" x14ac:dyDescent="0.2"/>
    <row r="59" spans="1:11" ht="14.25" customHeight="1" x14ac:dyDescent="0.2"/>
    <row r="60" spans="1:11" ht="14.25" customHeight="1" x14ac:dyDescent="0.2"/>
    <row r="61" spans="1:11" ht="14.25" customHeight="1" x14ac:dyDescent="0.2"/>
    <row r="62" spans="1:11" ht="14.25" customHeight="1" x14ac:dyDescent="0.2"/>
    <row r="63" spans="1:11" ht="14.25" customHeight="1" x14ac:dyDescent="0.2"/>
    <row r="64" spans="1:1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</sheetData>
  <mergeCells count="5">
    <mergeCell ref="A1:K1"/>
    <mergeCell ref="C2:J2"/>
    <mergeCell ref="A2:A3"/>
    <mergeCell ref="B2:B3"/>
    <mergeCell ref="K2:K3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showGridLines="0" workbookViewId="0">
      <selection activeCell="K7" sqref="K7"/>
    </sheetView>
  </sheetViews>
  <sheetFormatPr defaultColWidth="12.625" defaultRowHeight="15" customHeight="1" x14ac:dyDescent="0.2"/>
  <cols>
    <col min="1" max="1" width="18.125" customWidth="1"/>
    <col min="2" max="2" width="5.125" customWidth="1"/>
    <col min="3" max="3" width="10.625" customWidth="1"/>
    <col min="4" max="4" width="12.125" customWidth="1"/>
    <col min="5" max="5" width="11.25" customWidth="1"/>
    <col min="6" max="6" width="10.875" customWidth="1"/>
    <col min="7" max="7" width="11.375" customWidth="1"/>
    <col min="8" max="8" width="11.75" customWidth="1"/>
    <col min="9" max="9" width="12.375" customWidth="1"/>
    <col min="10" max="10" width="13.25" customWidth="1"/>
    <col min="11" max="27" width="9.375" customWidth="1"/>
  </cols>
  <sheetData>
    <row r="1" spans="1:10" ht="14.25" customHeight="1" x14ac:dyDescent="0.2"/>
    <row r="2" spans="1:10" ht="14.25" customHeight="1" x14ac:dyDescent="0.25">
      <c r="A2" s="41" t="s">
        <v>153</v>
      </c>
      <c r="B2" s="42">
        <v>1</v>
      </c>
      <c r="C2" s="42">
        <v>2</v>
      </c>
      <c r="D2" s="42">
        <v>3</v>
      </c>
      <c r="E2" s="42">
        <v>4</v>
      </c>
      <c r="F2" s="42">
        <v>5</v>
      </c>
      <c r="G2" s="42">
        <v>6</v>
      </c>
      <c r="H2" s="42">
        <v>7</v>
      </c>
      <c r="I2" s="42">
        <v>8</v>
      </c>
    </row>
    <row r="3" spans="1:10" ht="14.25" customHeight="1" x14ac:dyDescent="0.25">
      <c r="A3" s="41" t="s">
        <v>154</v>
      </c>
      <c r="B3" s="20">
        <f>+'Valor Planificado'!C10</f>
        <v>0</v>
      </c>
      <c r="C3" s="20">
        <f>+'Valor Planificado'!D10</f>
        <v>90000000</v>
      </c>
      <c r="D3" s="20">
        <f>+'Valor Planificado'!E10</f>
        <v>170000000</v>
      </c>
      <c r="E3" s="20">
        <f>+'Valor Planificado'!F10</f>
        <v>20000000</v>
      </c>
      <c r="F3" s="20">
        <f>+'Valor Planificado'!G10</f>
        <v>50000000</v>
      </c>
      <c r="G3" s="20">
        <f>+'Valor Planificado'!H10</f>
        <v>100000000</v>
      </c>
      <c r="H3" s="20">
        <f>+'Valor Planificado'!I10</f>
        <v>60000000</v>
      </c>
      <c r="I3" s="20">
        <f>+'Valor Planificado'!J5+'Valor Planificado'!J10+'Valor Planificado'!J26+'Valor Planificado'!J42+'Valor Planificado'!J46</f>
        <v>80000000</v>
      </c>
      <c r="J3" s="55">
        <f>SUM(B3:I3)</f>
        <v>570000000</v>
      </c>
    </row>
    <row r="4" spans="1:10" ht="14.25" customHeight="1" x14ac:dyDescent="0.25">
      <c r="A4" s="41" t="s">
        <v>155</v>
      </c>
      <c r="B4" s="20">
        <f>+'costo real'!C26</f>
        <v>0</v>
      </c>
      <c r="C4" s="20">
        <f>+'costo real'!D26</f>
        <v>60000000</v>
      </c>
      <c r="D4" s="20">
        <f>+'costo real'!E26</f>
        <v>110000000</v>
      </c>
      <c r="E4" s="20">
        <f>+'costo real'!F26</f>
        <v>140000000</v>
      </c>
      <c r="F4" s="20">
        <f>+'costo real'!G26</f>
        <v>250000000</v>
      </c>
      <c r="G4" s="20">
        <f>+'costo real'!H26</f>
        <v>40000000</v>
      </c>
      <c r="H4" s="20">
        <f>+'costo real'!I26</f>
        <v>30000000</v>
      </c>
      <c r="I4" s="20">
        <f>+'costo real'!J42+'costo real'!J46</f>
        <v>80000000</v>
      </c>
      <c r="J4" s="55">
        <f>SUM(B4:I4)</f>
        <v>710000000</v>
      </c>
    </row>
    <row r="5" spans="1:10" ht="14.25" customHeight="1" x14ac:dyDescent="0.2">
      <c r="J5" s="55"/>
    </row>
    <row r="6" spans="1:10" ht="14.25" customHeight="1" x14ac:dyDescent="0.2">
      <c r="I6" s="68"/>
      <c r="J6" s="55">
        <f>+J3-J4</f>
        <v>-140000000</v>
      </c>
    </row>
    <row r="7" spans="1:10" ht="14.25" customHeight="1" x14ac:dyDescent="0.2"/>
    <row r="8" spans="1:10" ht="14.25" customHeight="1" x14ac:dyDescent="0.2"/>
    <row r="9" spans="1:10" ht="14.25" customHeight="1" x14ac:dyDescent="0.2"/>
    <row r="10" spans="1:10" ht="14.25" customHeight="1" x14ac:dyDescent="0.2"/>
    <row r="11" spans="1:10" ht="14.25" customHeight="1" x14ac:dyDescent="0.2"/>
    <row r="12" spans="1:10" ht="14.25" customHeight="1" x14ac:dyDescent="0.2"/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</vt:lpstr>
      <vt:lpstr>ET</vt:lpstr>
      <vt:lpstr>cronograma</vt:lpstr>
      <vt:lpstr>Valor Planificado</vt:lpstr>
      <vt:lpstr>costo real</vt:lpstr>
      <vt:lpstr>planificado vs real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ANGEL YESID  BECERRA HERRERA</cp:lastModifiedBy>
  <cp:revision/>
  <dcterms:created xsi:type="dcterms:W3CDTF">2023-09-29T01:14:10Z</dcterms:created>
  <dcterms:modified xsi:type="dcterms:W3CDTF">2025-08-23T17:17:23Z</dcterms:modified>
  <cp:category/>
  <cp:contentStatus/>
</cp:coreProperties>
</file>