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F5DCFD94-94DC-4296-9E40-4E60D4219F6D}" xr6:coauthVersionLast="47" xr6:coauthVersionMax="47" xr10:uidLastSave="{00000000-0000-0000-0000-000000000000}"/>
  <bookViews>
    <workbookView xWindow="10548" yWindow="564" windowWidth="1560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3" i="1" l="1"/>
  <c r="R84" i="1"/>
  <c r="S83" i="1" s="1"/>
  <c r="R15" i="1"/>
  <c r="R16" i="1"/>
  <c r="R14" i="1"/>
  <c r="S14" i="1" s="1"/>
  <c r="T14" i="1"/>
  <c r="R13" i="1"/>
  <c r="S13" i="1"/>
  <c r="T13" i="1"/>
  <c r="R12" i="1"/>
  <c r="S12" i="1" s="1"/>
  <c r="T12" i="1"/>
  <c r="R11" i="1"/>
  <c r="S11" i="1"/>
  <c r="T11" i="1"/>
  <c r="R10" i="1"/>
  <c r="S10" i="1"/>
  <c r="T10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T83" i="1"/>
  <c r="T110" i="1"/>
  <c r="T111" i="1"/>
  <c r="T88" i="1"/>
  <c r="R88" i="1"/>
  <c r="S88" i="1" s="1"/>
  <c r="T34" i="1"/>
  <c r="T35" i="1"/>
  <c r="T36" i="1"/>
  <c r="T37" i="1"/>
  <c r="T45" i="1"/>
  <c r="T38" i="1"/>
  <c r="T39" i="1"/>
  <c r="T46" i="1"/>
  <c r="T40" i="1"/>
  <c r="T44" i="1"/>
  <c r="T41" i="1"/>
  <c r="T42" i="1"/>
  <c r="T70" i="1"/>
  <c r="T71" i="1"/>
  <c r="T72" i="1"/>
  <c r="T73" i="1"/>
  <c r="T74" i="1"/>
  <c r="T75" i="1"/>
  <c r="T76" i="1"/>
  <c r="T56" i="1"/>
  <c r="T57" i="1"/>
  <c r="T55" i="1"/>
  <c r="T58" i="1"/>
  <c r="T59" i="1"/>
  <c r="T60" i="1"/>
  <c r="T61" i="1"/>
  <c r="T49" i="1"/>
  <c r="T48" i="1"/>
  <c r="T50" i="1"/>
  <c r="T82" i="1"/>
  <c r="T84" i="1"/>
  <c r="T86" i="1"/>
  <c r="T85" i="1"/>
  <c r="T87" i="1"/>
  <c r="T51" i="1"/>
  <c r="T52" i="1"/>
  <c r="T53" i="1"/>
  <c r="T54" i="1"/>
  <c r="T7" i="1"/>
  <c r="T8" i="1"/>
  <c r="T9" i="1"/>
  <c r="T108" i="1"/>
  <c r="T109" i="1"/>
  <c r="T112" i="1"/>
  <c r="T113" i="1"/>
  <c r="T114" i="1"/>
  <c r="T89" i="1"/>
  <c r="T90" i="1"/>
  <c r="T91" i="1"/>
  <c r="T92" i="1"/>
  <c r="T96" i="1"/>
  <c r="T97" i="1"/>
  <c r="T95" i="1"/>
  <c r="T94" i="1"/>
  <c r="T93" i="1"/>
  <c r="T30" i="1"/>
  <c r="T31" i="1"/>
  <c r="T32" i="1"/>
  <c r="T2" i="1"/>
  <c r="T3" i="1"/>
  <c r="T4" i="1"/>
  <c r="T5" i="1"/>
  <c r="T6" i="1"/>
  <c r="T17" i="1"/>
  <c r="T18" i="1"/>
  <c r="T19" i="1"/>
  <c r="T20" i="1"/>
  <c r="T21" i="1"/>
  <c r="T23" i="1"/>
  <c r="T26" i="1"/>
  <c r="T22" i="1"/>
  <c r="T24" i="1"/>
  <c r="T25" i="1"/>
  <c r="T27" i="1"/>
  <c r="T29" i="1"/>
  <c r="T28" i="1"/>
  <c r="T62" i="1"/>
  <c r="T63" i="1"/>
  <c r="T64" i="1"/>
  <c r="T66" i="1"/>
  <c r="T67" i="1"/>
  <c r="T68" i="1"/>
  <c r="T69" i="1"/>
  <c r="T79" i="1"/>
  <c r="T80" i="1"/>
  <c r="T81" i="1"/>
  <c r="T77" i="1"/>
  <c r="T78" i="1"/>
  <c r="T98" i="1"/>
  <c r="T99" i="1"/>
  <c r="T100" i="1"/>
  <c r="T101" i="1"/>
  <c r="T102" i="1"/>
  <c r="T104" i="1"/>
  <c r="T105" i="1"/>
  <c r="T106" i="1"/>
  <c r="T107" i="1"/>
  <c r="T103" i="1"/>
  <c r="T33" i="1"/>
  <c r="R33" i="1"/>
  <c r="S33" i="1" s="1"/>
  <c r="R34" i="1"/>
  <c r="S34" i="1" s="1"/>
  <c r="R35" i="1"/>
  <c r="R36" i="1"/>
  <c r="S36" i="1" s="1"/>
  <c r="R37" i="1"/>
  <c r="S37" i="1" s="1"/>
  <c r="R45" i="1"/>
  <c r="S45" i="1" s="1"/>
  <c r="R38" i="1"/>
  <c r="S38" i="1" s="1"/>
  <c r="R39" i="1"/>
  <c r="S39" i="1" s="1"/>
  <c r="R46" i="1"/>
  <c r="S46" i="1" s="1"/>
  <c r="R40" i="1"/>
  <c r="S40" i="1" s="1"/>
  <c r="R44" i="1"/>
  <c r="S44" i="1" s="1"/>
  <c r="R41" i="1"/>
  <c r="S41" i="1" s="1"/>
  <c r="R42" i="1"/>
  <c r="S42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56" i="1"/>
  <c r="S56" i="1" s="1"/>
  <c r="R57" i="1"/>
  <c r="S57" i="1" s="1"/>
  <c r="R55" i="1"/>
  <c r="S55" i="1" s="1"/>
  <c r="R58" i="1"/>
  <c r="S58" i="1" s="1"/>
  <c r="R59" i="1"/>
  <c r="S59" i="1" s="1"/>
  <c r="R60" i="1"/>
  <c r="S60" i="1" s="1"/>
  <c r="R61" i="1"/>
  <c r="S61" i="1" s="1"/>
  <c r="R49" i="1"/>
  <c r="S49" i="1" s="1"/>
  <c r="R48" i="1"/>
  <c r="S48" i="1" s="1"/>
  <c r="R50" i="1"/>
  <c r="S50" i="1" s="1"/>
  <c r="R82" i="1"/>
  <c r="S82" i="1" s="1"/>
  <c r="R86" i="1"/>
  <c r="S86" i="1" s="1"/>
  <c r="R85" i="1"/>
  <c r="S85" i="1" s="1"/>
  <c r="R87" i="1"/>
  <c r="S87" i="1" s="1"/>
  <c r="R51" i="1"/>
  <c r="S51" i="1" s="1"/>
  <c r="R52" i="1"/>
  <c r="S52" i="1" s="1"/>
  <c r="R53" i="1"/>
  <c r="S53" i="1" s="1"/>
  <c r="R54" i="1"/>
  <c r="S54" i="1" s="1"/>
  <c r="R7" i="1"/>
  <c r="S7" i="1" s="1"/>
  <c r="R8" i="1"/>
  <c r="S8" i="1" s="1"/>
  <c r="R9" i="1"/>
  <c r="S9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89" i="1"/>
  <c r="S89" i="1" s="1"/>
  <c r="R90" i="1"/>
  <c r="S90" i="1" s="1"/>
  <c r="R91" i="1"/>
  <c r="S91" i="1" s="1"/>
  <c r="R92" i="1"/>
  <c r="S92" i="1" s="1"/>
  <c r="R96" i="1"/>
  <c r="S96" i="1" s="1"/>
  <c r="R97" i="1"/>
  <c r="S97" i="1" s="1"/>
  <c r="R95" i="1"/>
  <c r="S95" i="1" s="1"/>
  <c r="R94" i="1"/>
  <c r="S94" i="1" s="1"/>
  <c r="R93" i="1"/>
  <c r="S93" i="1" s="1"/>
  <c r="R30" i="1"/>
  <c r="S30" i="1" s="1"/>
  <c r="R31" i="1"/>
  <c r="S31" i="1" s="1"/>
  <c r="R32" i="1"/>
  <c r="S32" i="1" s="1"/>
  <c r="R2" i="1"/>
  <c r="S2" i="1" s="1"/>
  <c r="R3" i="1"/>
  <c r="S3" i="1" s="1"/>
  <c r="R4" i="1"/>
  <c r="S4" i="1" s="1"/>
  <c r="R5" i="1"/>
  <c r="S5" i="1" s="1"/>
  <c r="R6" i="1"/>
  <c r="S6" i="1" s="1"/>
  <c r="R17" i="1"/>
  <c r="S17" i="1" s="1"/>
  <c r="R18" i="1"/>
  <c r="S18" i="1" s="1"/>
  <c r="R19" i="1"/>
  <c r="S19" i="1" s="1"/>
  <c r="R20" i="1"/>
  <c r="S20" i="1" s="1"/>
  <c r="R21" i="1"/>
  <c r="S21" i="1" s="1"/>
  <c r="R23" i="1"/>
  <c r="S23" i="1" s="1"/>
  <c r="R26" i="1"/>
  <c r="S26" i="1" s="1"/>
  <c r="R22" i="1"/>
  <c r="S22" i="1" s="1"/>
  <c r="R24" i="1"/>
  <c r="S24" i="1" s="1"/>
  <c r="R25" i="1"/>
  <c r="S25" i="1" s="1"/>
  <c r="R27" i="1"/>
  <c r="S27" i="1" s="1"/>
  <c r="R29" i="1"/>
  <c r="S29" i="1" s="1"/>
  <c r="R28" i="1"/>
  <c r="S28" i="1" s="1"/>
  <c r="R62" i="1"/>
  <c r="S62" i="1" s="1"/>
  <c r="R63" i="1"/>
  <c r="S63" i="1" s="1"/>
  <c r="R64" i="1"/>
  <c r="S64" i="1" s="1"/>
  <c r="R66" i="1"/>
  <c r="S66" i="1" s="1"/>
  <c r="R67" i="1"/>
  <c r="S67" i="1" s="1"/>
  <c r="R68" i="1"/>
  <c r="S68" i="1" s="1"/>
  <c r="R69" i="1"/>
  <c r="S69" i="1" s="1"/>
  <c r="R79" i="1"/>
  <c r="S79" i="1" s="1"/>
  <c r="R80" i="1"/>
  <c r="S80" i="1" s="1"/>
  <c r="R81" i="1"/>
  <c r="S81" i="1" s="1"/>
  <c r="R77" i="1"/>
  <c r="S77" i="1" s="1"/>
  <c r="R78" i="1"/>
  <c r="S78" i="1" s="1"/>
  <c r="R98" i="1"/>
  <c r="S98" i="1" s="1"/>
  <c r="R99" i="1"/>
  <c r="S99" i="1" s="1"/>
  <c r="R100" i="1"/>
  <c r="S100" i="1" s="1"/>
  <c r="R101" i="1"/>
  <c r="S101" i="1" s="1"/>
  <c r="R102" i="1"/>
  <c r="S102" i="1" s="1"/>
  <c r="R104" i="1"/>
  <c r="S104" i="1" s="1"/>
  <c r="R105" i="1"/>
  <c r="S105" i="1" s="1"/>
  <c r="R106" i="1"/>
  <c r="S106" i="1" s="1"/>
  <c r="R107" i="1"/>
  <c r="S107" i="1" s="1"/>
  <c r="R103" i="1"/>
  <c r="S103" i="1" s="1"/>
  <c r="N65" i="1"/>
  <c r="R65" i="1" s="1"/>
  <c r="S65" i="1" s="1"/>
  <c r="R47" i="1"/>
  <c r="S47" i="1" s="1"/>
  <c r="N43" i="1"/>
  <c r="R43" i="1" s="1"/>
  <c r="S43" i="1" s="1"/>
  <c r="T43" i="1" l="1"/>
  <c r="T47" i="1"/>
  <c r="T65" i="1"/>
  <c r="S35" i="1"/>
  <c r="S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tc={3EC4FB80-AA05-4DB3-89AC-6143958B9228}</author>
    <author>tc={0E43C4CD-C40D-4D04-BB33-6B1A4F875E81}</author>
    <author>tc={FD00C05B-D394-4BCE-B9C7-A3C734040ADF}</author>
    <author>tc={7628AF1C-28B0-4030-9684-89A3A99DDE58}</author>
    <author>tc={9999F68D-1CE7-4684-B1A1-D53CF0EA10DA}</author>
    <author>tc={D47781EA-64CD-40C8-A9E2-7F04F3404344}</author>
    <author>tc={9958ED9D-ED83-4FE1-A9F4-36FC33863058}</author>
    <author>tc={B94C6FB9-F021-4382-896E-E09CFC68A36E}</author>
    <author>tc={EC008EAE-E6C3-4DB8-9866-46EA1EE8520A}</author>
    <author>tc={653E04C6-34B5-40A8-B8BD-22BD611FD0C4}</author>
    <author>tc={14ABA252-8575-4EFD-908D-8CFC6BD4EACC}</author>
    <author>tc={46B95C89-383A-486D-895A-CD0A8599700A}</author>
    <author>tc={7D3FCB4E-15B0-4178-9C3D-68E02C5ECB6E}</author>
    <author>tc={4AD0B25D-FBBE-4F3E-95BD-4349D90A118E}</author>
    <author>tc={676C6664-70D9-4EA0-9D15-7122881486E3}</author>
    <author>tc={87A32ECE-6FD6-44FD-AB28-41C6A0E2542A}</author>
    <author>tc={FAF16BF8-FBEE-4319-8B08-C83E0AC671DB}</author>
    <author>tc={A06F25E8-2D89-4199-B097-E45CA1EE1DCF}</author>
    <author>tc={E8018AD4-E6A6-4612-9090-884922D0207D}</author>
    <author>tc={C7611BF8-196F-4AA2-8441-7897CE9A4D57}</author>
    <author>tc={2DA95CAA-63CC-4D36-AB37-0FD68B7CF000}</author>
    <author>tc={4BCE4DED-0683-48F2-8FA3-01A147EBE6EB}</author>
    <author>tc={F99B5D72-597D-49D0-AED2-D197A6CD3D93}</author>
    <author>tc={9598CB20-CFD1-45F8-AACE-902E8C1F748E}</author>
    <author>tc={DBBA6B56-5FB6-4DD3-9FD7-E12F346DB0E8}</author>
    <author>tc={E6C309BD-09DD-41C6-9D18-20907246A2E1}</author>
    <author>tc={251F8309-3C96-4F71-A84E-614F66B277D2}</author>
    <author>tc={EC3E079B-A467-4380-8E4F-59C8A3C76F34}</author>
    <author>tc={D385F571-7CA4-495B-8EA7-8EFD03DC1822}</author>
    <author>tc={DF1CCCF3-C1B7-4AFA-970F-CABF9FDDB4D6}</author>
    <author>tc={20C8BB2E-7232-484C-B6F1-8BCE6B2A819A}</author>
    <author>tc={73B7F616-0A10-45BE-AD6C-66A741CCCF15}</author>
    <author>tc={9A52AF0B-0F09-4A92-BE29-DE3B88558F9D}</author>
    <author>tc={88CF805A-9179-456B-A8B8-9EAA894AC628}</author>
    <author>tc={CCEDA396-E1ED-424B-85DD-5F8455F223C6}</author>
    <author>tc={8BBB282A-A9E1-42B7-9483-A81B797ADF89}</author>
    <author>tc={961FCAFA-59FB-4147-9612-1B02330CF6CD}</author>
    <author>tc={51ED5DD2-6FF2-4617-B23E-4A6C2D9CB09B}</author>
    <author>tc={474FA9BB-41E1-4C9E-ADE3-F0B70E653916}</author>
    <author>tc={EB1E3752-19AF-4AE0-A774-095E630A1675}</author>
    <author>tc={E84DFBFE-0271-48CF-86DA-A32745F5CA67}</author>
    <author>tc={C41CB0B8-3C6B-43C2-8047-017DAA4591F5}</author>
    <author>tc={D4E04E95-4E60-4750-A1E1-8ACB4F352D5F}</author>
    <author>tc={75567BF1-379E-4D4E-8F23-30E8255A236F}</author>
    <author>tc={56E50E1B-94ED-477F-B095-ED47C1C57BE2}</author>
    <author>tc={22CD25CC-896C-4694-B549-A77A9A3A2123}</author>
    <author>tc={BFAA6533-E42F-4FFC-8A46-6880BE62B9CF}</author>
    <author>tc={FF4B742F-7FDA-4A40-87F2-85C4D8BF390E}</author>
    <author>tc={936ED0DE-655E-40A2-B8A2-0D4A0360B251}</author>
    <author>tc={7D59DD35-2ED2-4FDB-94B1-1D2F6F09F225}</author>
  </authors>
  <commentList>
    <comment ref="M2" authorId="0" shapeId="0" xr:uid="{3EC4FB80-AA05-4DB3-89AC-6143958B922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3" authorId="1" shapeId="0" xr:uid="{0E43C4CD-C40D-4D04-BB33-6B1A4F875E8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4" authorId="2" shapeId="0" xr:uid="{FD00C05B-D394-4BCE-B9C7-A3C734040ADF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5" authorId="3" shapeId="0" xr:uid="{7628AF1C-28B0-4030-9684-89A3A99DDE5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6" authorId="4" shapeId="0" xr:uid="{9999F68D-1CE7-4684-B1A1-D53CF0EA10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9" authorId="5" shapeId="0" xr:uid="{D47781EA-64CD-40C8-A9E2-7F04F3404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long Insight is progged to last for</t>
      </text>
    </comment>
    <comment ref="K10" authorId="6" shapeId="0" xr:uid="{9958ED9D-ED83-4FE1-A9F4-36FC33863058}">
      <text>
        <t>[Threaded comment]
Your version of Excel allows you to read this threaded comment; however, any edits to it will get removed if the file is opened in a newer version of Excel. Learn more: https://go.microsoft.com/fwlink/?linkid=870924
Comment:
    Aviation Values are doubled due to kerbin atmo being 0.5x</t>
      </text>
    </comment>
    <comment ref="P18" authorId="7" shapeId="0" xr:uid="{B94C6FB9-F021-4382-896E-E09CFC68A36E}">
      <text>
        <t>[Threaded comment]
Your version of Excel allows you to read this threaded comment; however, any edits to it will get removed if the file is opened in a newer version of Excel. Learn more: https://go.microsoft.com/fwlink/?linkid=870924
Comment:
    half what a kerbonaut consumes per day</t>
      </text>
    </comment>
    <comment ref="M26" authorId="8" shapeId="0" xr:uid="{EC008EAE-E6C3-4DB8-9866-46EA1EE8520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broadcast may not be long, but prepwork sure will be</t>
      </text>
    </comment>
    <comment ref="M27" authorId="9" shapeId="0" xr:uid="{653E04C6-34B5-40A8-B8BD-22BD611F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same length as Mars/Duna mission. Making sure the crew won't go cuckoo for coco puffs mid flight</t>
      </text>
    </comment>
    <comment ref="M28" authorId="10" shapeId="0" xr:uid="{14ABA252-8575-4EFD-908D-8CFC6BD4EACC}">
      <text>
        <t>[Threaded comment]
Your version of Excel allows you to read this threaded comment; however, any edits to it will get removed if the file is opened in a newer version of Excel. Learn more: https://go.microsoft.com/fwlink/?linkid=870924
Comment:
    ISS has been completed for about 10 years now</t>
      </text>
    </comment>
    <comment ref="M30" authorId="11" shapeId="0" xr:uid="{46B95C89-383A-486D-895A-CD0A8599700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Basically just a quick elevator pitch</t>
      </text>
    </comment>
    <comment ref="M31" authorId="12" shapeId="0" xr:uid="{7D3FCB4E-15B0-4178-9C3D-68E02C5ECB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F33" authorId="13" shapeId="0" xr:uid="{4AD0B25D-FBBE-4F3E-95BD-4349D90A118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unmanned experiments need at least this much</t>
      </text>
    </comment>
    <comment ref="K33" authorId="14" shapeId="0" xr:uid="{676C6664-70D9-4EA0-9D15-7122881486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rebalancing a lot of this stuff - rather than focusing on the idea of rewarding with techs, focus more on making it so you need to do a majority of the experiments to progress - remember, sciences rewards increase massively for each planet further out you go
Reply:
    Best bet is probs to make most defualt experiments less than 10 points, and then longer term ones or manned ones in that &lt; 50 range. LT ones go in the &lt;500 range, and ULT goes above that
Reply:
    1,3,5 at first, +1 for each tier up you go</t>
      </text>
    </comment>
    <comment ref="L33" authorId="15" shapeId="0" xr:uid="{87A32ECE-6FD6-44FD-AB28-41C6A0E254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rebalancing a lot of this stuff - rather than focusing on the idea of rewarding with techs, focus more on making it so you need to do a majority of the experiments to progress - remember, sciences rewards increase massively for each planet further out you go
Reply:
    Best bet is probs to make most defualt experiments less than 10 points, and then longer term ones or manned ones in that &lt; 50 range. LT ones go in the &lt;500 range, and ULT goes above that</t>
      </text>
    </comment>
    <comment ref="F34" authorId="16" shapeId="0" xr:uid="{FAF16BF8-FBEE-4319-8B08-C83E0AC671DB}">
      <text>
        <t>[Threaded comment]
Your version of Excel allows you to read this threaded comment; however, any edits to it will get removed if the file is opened in a newer version of Excel. Learn more: https://go.microsoft.com/fwlink/?linkid=870924
Comment:
    Nigh all unmanned experiments need at least this much (covers data recording and other similar actions)</t>
      </text>
    </comment>
    <comment ref="M52" authorId="17" shapeId="0" xr:uid="{A06F25E8-2D89-4199-B097-E45CA1EE1DCF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most videos I've seen in moves pretty quick, so lets say 30 seconds</t>
      </text>
    </comment>
    <comment ref="M53" authorId="18" shapeId="0" xr:uid="{E8018AD4-E6A6-4612-9090-884922D0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the same as stock Kerbalism</t>
      </text>
    </comment>
    <comment ref="M54" authorId="19" shapeId="0" xr:uid="{C7611BF8-196F-4AA2-8441-7897CE9A4D5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you keep a lander operational this long? Can you?</t>
      </text>
    </comment>
    <comment ref="M56" authorId="20" shapeId="0" xr:uid="{2DA95CAA-63CC-4D36-AB37-0FD68B7C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enough that a flyby will give you useful science, but u will still need more if you want to get the full amount</t>
      </text>
    </comment>
    <comment ref="B62" authorId="21" shapeId="0" xr:uid="{4BCE4DED-0683-48F2-8FA3-01A147EBE6EB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completes biome's Regional Geology Research experiment
Reply:
    still biome based tho</t>
      </text>
    </comment>
    <comment ref="B63" authorId="22" shapeId="0" xr:uid="{F99B5D72-597D-49D0-AED2-D197A6CD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hemisphere based - not sure</t>
      </text>
    </comment>
    <comment ref="B64" authorId="23" shapeId="0" xr:uid="{9598CB20-CFD1-45F8-AACE-902E8C1F748E}">
      <text>
        <t>[Threaded comment]
Your version of Excel allows you to read this threaded comment; however, any edits to it will get removed if the file is opened in a newer version of Excel. Learn more: https://go.microsoft.com/fwlink/?linkid=870924
Comment:
    Lunar one only goes on Kerbin Moons and only gives one set of science, off-world one is per planet/moon and is less restrictive, but requires shadow</t>
      </text>
    </comment>
    <comment ref="M64" authorId="24" shapeId="0" xr:uid="{DBBA6B56-5FB6-4DD3-9FD7-E12F346DB0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darkness so that may make things fun</t>
      </text>
    </comment>
    <comment ref="B68" authorId="25" shapeId="0" xr:uid="{E6C309BD-09DD-41C6-9D18-2090724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once per planet
Reply:
    requires a LOT of kerbals</t>
      </text>
    </comment>
    <comment ref="M68" authorId="26" shapeId="0" xr:uid="{251F8309-3C96-4F71-A84E-614F66B277D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can manage a 20 kerbal base for 10 years, you deserve the science!</t>
      </text>
    </comment>
    <comment ref="M69" authorId="27" shapeId="0" xr:uid="{EC3E079B-A467-4380-8E4F-59C8A3C76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Big Base with huge power consumption gives lots of science for a very long time</t>
      </text>
    </comment>
    <comment ref="M75" authorId="28" shapeId="0" xr:uid="{D385F571-7CA4-495B-8EA7-8EFD03DC1822}">
      <text>
        <t>[Threaded comment]
Your version of Excel allows you to read this threaded comment; however, any edits to it will get removed if the file is opened in a newer version of Excel. Learn more: https://go.microsoft.com/fwlink/?linkid=870924
Comment:
    still a lot longer tho as its belt based</t>
      </text>
    </comment>
    <comment ref="B77" authorId="29" shapeId="0" xr:uid="{DF1CCCF3-C1B7-4AFA-970F-CABF9FDDB4D6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</t>
      </text>
    </comment>
    <comment ref="B78" authorId="30" shapeId="0" xr:uid="{20C8BB2E-7232-484C-B6F1-8BCE6B2A819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</t>
      </text>
    </comment>
    <comment ref="A79" authorId="31" shapeId="0" xr:uid="{73B7F616-0A10-45BE-AD6C-66A741CCCF15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in materials Lab - most are unmanned, but a lot produce samples</t>
      </text>
    </comment>
    <comment ref="M79" authorId="32" shapeId="0" xr:uid="{9A52AF0B-0F09-4A92-BE29-DE3B88558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Do you really want to be down there longer?</t>
      </text>
    </comment>
    <comment ref="B80" authorId="33" shapeId="0" xr:uid="{88CF805A-9179-456B-A8B8-9EAA894AC628}">
      <text>
        <t>[Threaded comment]
Your version of Excel allows you to read this threaded comment; however, any edits to it will get removed if the file is opened in a newer version of Excel. Learn more: https://go.microsoft.com/fwlink/?linkid=870924
Comment:
    Manned, samples</t>
      </text>
    </comment>
    <comment ref="G80" authorId="34" shapeId="0" xr:uid="{CCEDA396-E1ED-424B-85DD-5F8455F223C6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say it involves taking a ton of surface samples from different locations</t>
      </text>
    </comment>
    <comment ref="M80" authorId="35" shapeId="0" xr:uid="{8BBB282A-A9E1-42B7-9483-A81B797ADF89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 enough for the kerbals to get a ton of samples so long as they keep moving</t>
      </text>
    </comment>
    <comment ref="M83" authorId="36" shapeId="0" xr:uid="{961FCAFA-59FB-4147-9612-1B02330C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the NRO started launching Orions in the mid 80s so lets say 40 years in a funky low retrograde orbit</t>
      </text>
    </comment>
    <comment ref="M86" authorId="37" shapeId="0" xr:uid="{51ED5DD2-6FF2-4617-B23E-4A6C2D9CB09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Makes it so it's more than just a quick pop out of the heliosphere - you're gonna have to be on an escape trajectory</t>
      </text>
    </comment>
    <comment ref="B87" authorId="38" shapeId="0" xr:uid="{474FA9BB-41E1-4C9E-ADE3-F0B70E6539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interplanetary orbit only</t>
      </text>
    </comment>
    <comment ref="M87" authorId="39" shapeId="0" xr:uid="{EB1E3752-19AF-4AE0-A774-095E630A1675}">
      <text>
        <t>[Threaded comment]
Your version of Excel allows you to read this threaded comment; however, any edits to it will get removed if the file is opened in a newer version of Excel. Learn more: https://go.microsoft.com/fwlink/?linkid=870924
Comment:
    Better hope it detects solar flares before they hit it...</t>
      </text>
    </comment>
    <comment ref="M88" authorId="40" shapeId="0" xr:uid="{E84DFBFE-0271-48CF-86DA-A32745F5CA6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wikipedia - btw this used film, so it's gonna need to be returned by hand.</t>
      </text>
    </comment>
    <comment ref="M89" authorId="41" shapeId="0" xr:uid="{C41CB0B8-3C6B-43C2-8047-017DAA4591F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grabbing a few quick images of key targets
Reply:
    Also based on wikipedia, it seems that they were in orbit for about 2 days each, and if we assume half of that is for assorted technical stuff, then half is for capturing</t>
      </text>
    </comment>
    <comment ref="B90" authorId="42" shapeId="0" xr:uid="{D4E04E95-4E60-4750-A1E1-8ACB4F352D5F}">
      <text>
        <t>[Threaded comment]
Your version of Excel allows you to read this threaded comment; however, any edits to it will get removed if the file is opened in a newer version of Excel. Learn more: https://go.microsoft.com/fwlink/?linkid=870924
Comment:
    polar retrograde</t>
      </text>
    </comment>
    <comment ref="M90" authorId="43" shapeId="0" xr:uid="{75567BF1-379E-4D4E-8F23-30E8255A236F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Takes about a year to get cloud-free photoes of all land area</t>
      </text>
    </comment>
    <comment ref="B91" authorId="44" shapeId="0" xr:uid="{56E50E1B-94ED-477F-B095-ED47C1C57BE2}">
      <text>
        <t>[Threaded comment]
Your version of Excel allows you to read this threaded comment; however, any edits to it will get removed if the file is opened in a newer version of Excel. Learn more: https://go.microsoft.com/fwlink/?linkid=870924
Comment:
    molynia</t>
      </text>
    </comment>
    <comment ref="M97" authorId="45" shapeId="0" xr:uid="{22CD25CC-896C-4694-B549-A77A9A3A2123}">
      <text>
        <t>[Threaded comment]
Your version of Excel allows you to read this threaded comment; however, any edits to it will get removed if the file is opened in a newer version of Excel. Learn more: https://go.microsoft.com/fwlink/?linkid=870924
Comment:
    lets hope for the best case scenario</t>
      </text>
    </comment>
    <comment ref="M110" authorId="46" shapeId="0" xr:uid="{BFAA6533-E42F-4FFC-8A46-6880BE62B9CF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seem to have two at a time, and they've been active for about 50 years - I've halved the values to 25 per Sat as I highly doubt many players will finish them otherwise...</t>
      </text>
    </comment>
    <comment ref="M111" authorId="47" shapeId="0" xr:uid="{FF4B742F-7FDA-4A40-87F2-85C4D8BF390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seem to have two at a time, and it's hemispherical, so that means 1/2 GOES</t>
      </text>
    </comment>
    <comment ref="M112" authorId="48" shapeId="0" xr:uid="{936ED0DE-655E-40A2-B8A2-0D4A0360B251}">
      <text>
        <t>[Threaded comment]
Your version of Excel allows you to read this threaded comment; however, any edits to it will get removed if the file is opened in a newer version of Excel. Learn more: https://go.microsoft.com/fwlink/?linkid=870924
Comment:
    shrunk down a lot from GOES (it's equivalent) cuz 50 years is a long time for another planet (and also cuz its implied the science from GOES and LANDSAT is also cuz of uses that need civilization like weather forecasting)</t>
      </text>
    </comment>
    <comment ref="M114" authorId="49" shapeId="0" xr:uid="{7D59DD35-2ED2-4FDB-94B1-1D2F6F09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like you are gonna survive the radiation much longer than that...</t>
      </text>
    </comment>
  </commentList>
</comments>
</file>

<file path=xl/sharedStrings.xml><?xml version="1.0" encoding="utf-8"?>
<sst xmlns="http://schemas.openxmlformats.org/spreadsheetml/2006/main" count="803" uniqueCount="345">
  <si>
    <t>Group</t>
  </si>
  <si>
    <t>Name</t>
  </si>
  <si>
    <t>ID</t>
  </si>
  <si>
    <t>Length</t>
  </si>
  <si>
    <t>Free Agents</t>
  </si>
  <si>
    <t>Telemetry Report</t>
  </si>
  <si>
    <t>sss_telemetryReport</t>
  </si>
  <si>
    <t>ST</t>
  </si>
  <si>
    <t>Sounding Rocket Payload</t>
  </si>
  <si>
    <t>sss_soundingRocketPayload</t>
  </si>
  <si>
    <t>Temperature Scan</t>
  </si>
  <si>
    <t>temperatureScan</t>
  </si>
  <si>
    <t>Pressure Scan</t>
  </si>
  <si>
    <t>barometerScan</t>
  </si>
  <si>
    <t>bd_ionElec</t>
  </si>
  <si>
    <t>Ionization and Electrostatic Analysis</t>
  </si>
  <si>
    <t>Radio Plasma Wave Sciece</t>
  </si>
  <si>
    <t>bd_rwps</t>
  </si>
  <si>
    <t>LT</t>
  </si>
  <si>
    <t>Early Communications Testing</t>
  </si>
  <si>
    <t>sss_earlyCommunicationsTesting</t>
  </si>
  <si>
    <t>Orbital Mass Spectrometry</t>
  </si>
  <si>
    <t>bd_massSpec</t>
  </si>
  <si>
    <t>MT</t>
  </si>
  <si>
    <t>Gamma Ray Spectrometry</t>
  </si>
  <si>
    <t>bd_gammaRay</t>
  </si>
  <si>
    <t>bd_microwaveSpec</t>
  </si>
  <si>
    <t>bd_XrayImaging</t>
  </si>
  <si>
    <t>Measure Albedo</t>
  </si>
  <si>
    <t>bd_Photometer</t>
  </si>
  <si>
    <t>Magnetometers</t>
  </si>
  <si>
    <t>Magnetic Field Detection</t>
  </si>
  <si>
    <t>bd_magScan</t>
  </si>
  <si>
    <t>ULT</t>
  </si>
  <si>
    <t>Magnetic Flux Analysis</t>
  </si>
  <si>
    <t>Magnetic Field Mapping</t>
  </si>
  <si>
    <t>sk_magneticFluxAnalysis</t>
  </si>
  <si>
    <t>sk_magneticFieldMapping</t>
  </si>
  <si>
    <t>Long-Term Magnetic Field Analysis</t>
  </si>
  <si>
    <t>sk_longTermMagneticFieldAnalysis</t>
  </si>
  <si>
    <t>Radiation Detectors</t>
  </si>
  <si>
    <t>Geiger Counter</t>
  </si>
  <si>
    <t>bd_GeigerCounter</t>
  </si>
  <si>
    <t>Charged Particles Scan</t>
  </si>
  <si>
    <t>bd_logIonTrap</t>
  </si>
  <si>
    <t>Trapped Radiation Analysis</t>
  </si>
  <si>
    <t xml:space="preserve">bd_trappedRadiation </t>
  </si>
  <si>
    <t>Imaging Experiments</t>
  </si>
  <si>
    <t>X-Ray Detection</t>
  </si>
  <si>
    <t>Microwave Radiometry</t>
  </si>
  <si>
    <t>IR Radiometry</t>
  </si>
  <si>
    <t>bd_Irradiometer</t>
  </si>
  <si>
    <t>IR Spectrometry</t>
  </si>
  <si>
    <t>Ultraviolet Spectrometry</t>
  </si>
  <si>
    <t>bd_Irspec</t>
  </si>
  <si>
    <t>bd_Uvspec</t>
  </si>
  <si>
    <t>Film Camera</t>
  </si>
  <si>
    <t>bd_camera</t>
  </si>
  <si>
    <t>Digital Camera</t>
  </si>
  <si>
    <t>Transmissible Film Camera</t>
  </si>
  <si>
    <t>bd_camera (just different reqs)</t>
  </si>
  <si>
    <t>bd_orbitalScope</t>
  </si>
  <si>
    <t>sss_orbitalTelescope</t>
  </si>
  <si>
    <t>Gravity</t>
  </si>
  <si>
    <t>Gravity Scan</t>
  </si>
  <si>
    <t>gravityScan</t>
  </si>
  <si>
    <t>Geodesic Experiments</t>
  </si>
  <si>
    <t>sss_geodesicExperiments</t>
  </si>
  <si>
    <t>Orbital Perturbation Experiments</t>
  </si>
  <si>
    <t>Signals Intelligence</t>
  </si>
  <si>
    <t>ELINT</t>
  </si>
  <si>
    <t>sss_ELINT</t>
  </si>
  <si>
    <t>SIGINT</t>
  </si>
  <si>
    <t>sss_SIGINT</t>
  </si>
  <si>
    <t>Solar Wind Studies</t>
  </si>
  <si>
    <t>Interstellar Radiation Data</t>
  </si>
  <si>
    <t>bd_solarWind</t>
  </si>
  <si>
    <t>sk_interstellarRadiationData</t>
  </si>
  <si>
    <t>sk_orbitalPerturbationExperiments</t>
  </si>
  <si>
    <t>Solar Observations</t>
  </si>
  <si>
    <t>Orbital Solar Observations</t>
  </si>
  <si>
    <t>bd_oso</t>
  </si>
  <si>
    <t>Skylab Solar Telescope</t>
  </si>
  <si>
    <t>bd_atm</t>
  </si>
  <si>
    <t>Ground Studies</t>
  </si>
  <si>
    <t>Surface Material Exposure</t>
  </si>
  <si>
    <t>Core Sample Drill</t>
  </si>
  <si>
    <t>Hydrometer</t>
  </si>
  <si>
    <t>bd_hydrometer</t>
  </si>
  <si>
    <t>Seismic Event Analysis</t>
  </si>
  <si>
    <t>sk_seismicEventAnalysis</t>
  </si>
  <si>
    <t>sk_coreSampleDrill</t>
  </si>
  <si>
    <t>sk_surfaceMaterialExposure</t>
  </si>
  <si>
    <t>Atmospheric</t>
  </si>
  <si>
    <t>Atmospheric Sampling</t>
  </si>
  <si>
    <t>sk_atmosphericSampling</t>
  </si>
  <si>
    <t>Atmospheric Analysis</t>
  </si>
  <si>
    <t>Long-Term Weather Survey</t>
  </si>
  <si>
    <t>sk_longTermWeatherSurvey</t>
  </si>
  <si>
    <t>atmosphereAnalysis</t>
  </si>
  <si>
    <t>Weather</t>
  </si>
  <si>
    <t>NIMBUS</t>
  </si>
  <si>
    <t>GOES</t>
  </si>
  <si>
    <t>LANDSAT</t>
  </si>
  <si>
    <t>WAMUU</t>
  </si>
  <si>
    <t>ESIDISI</t>
  </si>
  <si>
    <t>KARS</t>
  </si>
  <si>
    <t>sss_basicWeatherImaging</t>
  </si>
  <si>
    <t>sss_advancedWeatherImaging</t>
  </si>
  <si>
    <t>sk_GOES</t>
  </si>
  <si>
    <t>sk_LANDSAT</t>
  </si>
  <si>
    <t>sk_WAMUU</t>
  </si>
  <si>
    <t>sk_ESIDISI</t>
  </si>
  <si>
    <t>sk_KARS</t>
  </si>
  <si>
    <t>Surveillance</t>
  </si>
  <si>
    <t>Interplanetary Imaging</t>
  </si>
  <si>
    <t>sk_interplantaryImaging</t>
  </si>
  <si>
    <t>bd_mapping</t>
  </si>
  <si>
    <t>Orbital Reconnaissance Camera</t>
  </si>
  <si>
    <t>Orbital Mapping Camera</t>
  </si>
  <si>
    <t>Orbital Surveilance Camera</t>
  </si>
  <si>
    <t>sk_orbitalMappingCamera</t>
  </si>
  <si>
    <t>bd_surveilance</t>
  </si>
  <si>
    <t>Telescopes</t>
  </si>
  <si>
    <t>IR Telescope/WEBB</t>
  </si>
  <si>
    <t>Visual Telescope/HUBBLE</t>
  </si>
  <si>
    <t>X-Ray Telescope/CHANDRA</t>
  </si>
  <si>
    <t>UV Telscope/IUE</t>
  </si>
  <si>
    <t>ExoPlanet Survey Scope/KEPLER</t>
  </si>
  <si>
    <t>Basic Weather Imagery/TIROS</t>
  </si>
  <si>
    <t>Crew Report</t>
  </si>
  <si>
    <t>crewReport</t>
  </si>
  <si>
    <t>Eva Report</t>
  </si>
  <si>
    <t>evaReport</t>
  </si>
  <si>
    <t>Surface Sample</t>
  </si>
  <si>
    <t>surfaceSample</t>
  </si>
  <si>
    <t>mysteryGoo</t>
  </si>
  <si>
    <t>mobileMaterialsLab</t>
  </si>
  <si>
    <t>Mystery Goo Observations</t>
  </si>
  <si>
    <t>Materials Study</t>
  </si>
  <si>
    <t>Asteroids/Comet Samples</t>
  </si>
  <si>
    <t>asteroidSample</t>
  </si>
  <si>
    <t>cometSample_short</t>
  </si>
  <si>
    <t>cometSample_intermediate</t>
  </si>
  <si>
    <t>cometSample_long</t>
  </si>
  <si>
    <t>cometSample_interstellar</t>
  </si>
  <si>
    <t>infaredTelescope</t>
  </si>
  <si>
    <t>sss_xRayDetection</t>
  </si>
  <si>
    <t>bd_UV_Telescope</t>
  </si>
  <si>
    <t>Multispectral Imaging</t>
  </si>
  <si>
    <t>bd_multiSpec</t>
  </si>
  <si>
    <t>Cosmic Ray Detection</t>
  </si>
  <si>
    <t>bd_cosmicRay</t>
  </si>
  <si>
    <t>Biological Experiments</t>
  </si>
  <si>
    <t>bd_bioexp</t>
  </si>
  <si>
    <t>sss_monkey</t>
  </si>
  <si>
    <t>Simple Biological Experiments</t>
  </si>
  <si>
    <t>Complex Biological Experiments</t>
  </si>
  <si>
    <t>SSS</t>
  </si>
  <si>
    <t>SK</t>
  </si>
  <si>
    <t>Yes</t>
  </si>
  <si>
    <t>No</t>
  </si>
  <si>
    <t>sss_HUBBLE</t>
  </si>
  <si>
    <t>sss_KEPLER</t>
  </si>
  <si>
    <t>Capsule Experiments</t>
  </si>
  <si>
    <t>Flight Control Tests</t>
  </si>
  <si>
    <t>Re-Entry Testing</t>
  </si>
  <si>
    <t>sk_reEntryTesting</t>
  </si>
  <si>
    <t>Orbital Endurance Testing</t>
  </si>
  <si>
    <t>Lab Experiments</t>
  </si>
  <si>
    <t>Orbital Television Broadcast</t>
  </si>
  <si>
    <t>Celestial Navigation Training</t>
  </si>
  <si>
    <t>Long-Term Health Survey</t>
  </si>
  <si>
    <t>Bone Degradation Studies</t>
  </si>
  <si>
    <t>Mental Stability Study</t>
  </si>
  <si>
    <t>Orbital Outreach Programs</t>
  </si>
  <si>
    <t>Food Consumption Evaluation</t>
  </si>
  <si>
    <t>Visual Acuity Experiments</t>
  </si>
  <si>
    <t>Crewed Science</t>
  </si>
  <si>
    <t>sk_flightControlTests</t>
  </si>
  <si>
    <t>sk_visualAcuityExperiments</t>
  </si>
  <si>
    <t>sk_foodConsumptionEvaluation</t>
  </si>
  <si>
    <t>sk_orbitalTelevisionBroadcast</t>
  </si>
  <si>
    <t>sk_celestialNavigationTraining</t>
  </si>
  <si>
    <t>sk_orbitalEnduranceTesting</t>
  </si>
  <si>
    <t>sk_boneDegradationStudies</t>
  </si>
  <si>
    <t>sk_mentalStabilityStudy</t>
  </si>
  <si>
    <t>sk_orbitalOutreachPrograms</t>
  </si>
  <si>
    <t>sk_longTermHealthSurvey</t>
  </si>
  <si>
    <t>Eva Science</t>
  </si>
  <si>
    <t>evaScience</t>
  </si>
  <si>
    <t>Lunar Radiotelescope Array</t>
  </si>
  <si>
    <t>Off-World Observatory</t>
  </si>
  <si>
    <t>Solar Flare Detection</t>
  </si>
  <si>
    <t>sk_solarFlareDetection</t>
  </si>
  <si>
    <t>Plant Growth Study</t>
  </si>
  <si>
    <t>Orbital Habitability Survey</t>
  </si>
  <si>
    <t xml:space="preserve">Floating Oceanic Research </t>
  </si>
  <si>
    <t>Deep Sea Submersible Studies</t>
  </si>
  <si>
    <t>Regional Geology Research</t>
  </si>
  <si>
    <t>Exoatmospheric Flight Dynamics Testing</t>
  </si>
  <si>
    <t>Roving/Sub/Drone Experiments</t>
  </si>
  <si>
    <t>Large-Scale Climatological Research</t>
  </si>
  <si>
    <t>EC Cost</t>
  </si>
  <si>
    <t>Size</t>
  </si>
  <si>
    <t>Value</t>
  </si>
  <si>
    <t>Requirements</t>
  </si>
  <si>
    <t>Resource Rates</t>
  </si>
  <si>
    <t>Duration (Stock)</t>
  </si>
  <si>
    <t>sk_largeScaleClimatologicalResearch</t>
  </si>
  <si>
    <t>sk_deepSeaSubmersibleStudies</t>
  </si>
  <si>
    <t>sk_exoatmosphericFlightDynamicsTesting</t>
  </si>
  <si>
    <t>sk_offWorldObservatory</t>
  </si>
  <si>
    <t>sk_plantGrowthStudy</t>
  </si>
  <si>
    <t>sk_floatingOceanicResearch</t>
  </si>
  <si>
    <t>sk_orbitalHabitabilitySurvey</t>
  </si>
  <si>
    <t>Colonial Feasibility Demonstration</t>
  </si>
  <si>
    <t>sk_colonialFeasibilityDemonstration</t>
  </si>
  <si>
    <t>sk_regionalGeologyResearch</t>
  </si>
  <si>
    <t>sk_LunarRadiotelescopeArray</t>
  </si>
  <si>
    <t>Focused Geological Analysis</t>
  </si>
  <si>
    <t>sk_focusedGeologicalAnalysis</t>
  </si>
  <si>
    <t>Timescale</t>
  </si>
  <si>
    <t>30s</t>
  </si>
  <si>
    <t>1 minute</t>
  </si>
  <si>
    <t>2 years</t>
  </si>
  <si>
    <t>30 minutes</t>
  </si>
  <si>
    <t>1 hour</t>
  </si>
  <si>
    <t>1 year</t>
  </si>
  <si>
    <t>2 hours</t>
  </si>
  <si>
    <t>7 days</t>
  </si>
  <si>
    <t>1/2 year</t>
  </si>
  <si>
    <t>45 min</t>
  </si>
  <si>
    <t>5 minutes</t>
  </si>
  <si>
    <t>30 seconds</t>
  </si>
  <si>
    <t xml:space="preserve">2 years </t>
  </si>
  <si>
    <t>4 years</t>
  </si>
  <si>
    <t>10 years</t>
  </si>
  <si>
    <t>5 min</t>
  </si>
  <si>
    <t>15 minutes</t>
  </si>
  <si>
    <t>90 days</t>
  </si>
  <si>
    <t>1 day</t>
  </si>
  <si>
    <t>10 minutes</t>
  </si>
  <si>
    <t>3 hours</t>
  </si>
  <si>
    <t>3 days</t>
  </si>
  <si>
    <t>5 years</t>
  </si>
  <si>
    <t>30 days</t>
  </si>
  <si>
    <t>50 years</t>
  </si>
  <si>
    <t>25 years</t>
  </si>
  <si>
    <t>30 years</t>
  </si>
  <si>
    <t>20 years</t>
  </si>
  <si>
    <t>2.5 years</t>
  </si>
  <si>
    <t>1.5 years</t>
  </si>
  <si>
    <t>3 years</t>
  </si>
  <si>
    <t>5 days</t>
  </si>
  <si>
    <t>21 days</t>
  </si>
  <si>
    <t xml:space="preserve">2 and 1/3 days </t>
  </si>
  <si>
    <t>3 minutes</t>
  </si>
  <si>
    <t>14 days</t>
  </si>
  <si>
    <t>10 min</t>
  </si>
  <si>
    <t>30 min</t>
  </si>
  <si>
    <t xml:space="preserve">1 year </t>
  </si>
  <si>
    <t>N/A</t>
  </si>
  <si>
    <t>15 seconds</t>
  </si>
  <si>
    <t>Sunlight</t>
  </si>
  <si>
    <t>45 days</t>
  </si>
  <si>
    <t>Shadow</t>
  </si>
  <si>
    <t>Unmanned Asteroid Experiments</t>
  </si>
  <si>
    <t>Asteroid Magnetic Analysis</t>
  </si>
  <si>
    <t>Asteroid Surface Sample</t>
  </si>
  <si>
    <t>Asteroid Gravitational Sounding</t>
  </si>
  <si>
    <t>Asteroid Imaging</t>
  </si>
  <si>
    <t>sk_asteroidImaging</t>
  </si>
  <si>
    <t>sk_asteroidSurfaceSample</t>
  </si>
  <si>
    <t>sk_asteroidGravitationalSounding</t>
  </si>
  <si>
    <t>sk_asteroidMagneticAnalysis</t>
  </si>
  <si>
    <t>Yarkovsky Effect Studies</t>
  </si>
  <si>
    <t>sk_yarkovskyEffectStudies</t>
  </si>
  <si>
    <t>5 sec</t>
  </si>
  <si>
    <t>180 days</t>
  </si>
  <si>
    <t>Interstellar Comet Surface Sample</t>
  </si>
  <si>
    <t>Short-Period Comet Surface Sample</t>
  </si>
  <si>
    <t>sk_shortPeriodCometSurfaceSample</t>
  </si>
  <si>
    <t>Long-Period Comet Surface Sample</t>
  </si>
  <si>
    <t>sk_intermediatePeriodCometSurfaceSample</t>
  </si>
  <si>
    <t>Intermediate-Period Comet Surface Sample</t>
  </si>
  <si>
    <t>sk_longPeriodCometSurfaceSample</t>
  </si>
  <si>
    <t>sk_interstellarCometSurfaceSample</t>
  </si>
  <si>
    <t>Module = ModuleAsteroidInfo</t>
  </si>
  <si>
    <t>Module = ModuleCometInfo</t>
  </si>
  <si>
    <t>Comet Surface Sample</t>
  </si>
  <si>
    <t>sk_CometSurfaceSample</t>
  </si>
  <si>
    <t>Kerbalism Def</t>
  </si>
  <si>
    <t>Water@</t>
  </si>
  <si>
    <t>CrewMin:1</t>
  </si>
  <si>
    <t>CrewMin:2</t>
  </si>
  <si>
    <t>CrewMin:3</t>
  </si>
  <si>
    <t>CrewMin:5</t>
  </si>
  <si>
    <t>CrewMin:10</t>
  </si>
  <si>
    <t>CrewMin:20</t>
  </si>
  <si>
    <t>Shadow, CrewMin:2</t>
  </si>
  <si>
    <t>Monoprop?</t>
  </si>
  <si>
    <t>Food?</t>
  </si>
  <si>
    <t>Greenhouse resources</t>
  </si>
  <si>
    <t>MaxAsteroidDistance = 2000</t>
  </si>
  <si>
    <t>MaxAsteroidDistance = 8000</t>
  </si>
  <si>
    <t>MaxAsteroidDistance = 4000</t>
  </si>
  <si>
    <t>MaxAsteroidDistance = 16000</t>
  </si>
  <si>
    <t>10 s</t>
  </si>
  <si>
    <t xml:space="preserve">Orbital Telescope </t>
  </si>
  <si>
    <t>Sample Mass</t>
  </si>
  <si>
    <t>Include Experiment</t>
  </si>
  <si>
    <t>Data Rate (MB/s)</t>
  </si>
  <si>
    <t>Data Rate (kB/s)</t>
  </si>
  <si>
    <t>Camera, IR, UV</t>
  </si>
  <si>
    <t>Tier</t>
  </si>
  <si>
    <t>Sunlight, Homeworld and Solar Orbit</t>
  </si>
  <si>
    <t>needs all the various nimbus instruments</t>
  </si>
  <si>
    <t>Basic Weather Imaging</t>
  </si>
  <si>
    <t>Film Stock</t>
  </si>
  <si>
    <t>Hemispherical</t>
  </si>
  <si>
    <t>Science Rate (Old) (Points/Day)</t>
  </si>
  <si>
    <t>Aviation Experiments</t>
  </si>
  <si>
    <t>Supersonic Flight Testing</t>
  </si>
  <si>
    <t>Ground Reference Manuvers</t>
  </si>
  <si>
    <t>Aerial Science Surveys</t>
  </si>
  <si>
    <t>High-Altitude Reconnaissance</t>
  </si>
  <si>
    <t>Hypersonic Flight Testing</t>
  </si>
  <si>
    <t>sk_groundReferenceManuvers</t>
  </si>
  <si>
    <t>sk_aerialScienceSurveys</t>
  </si>
  <si>
    <t>sk_supersonicFlightTesting</t>
  </si>
  <si>
    <t>sk_highAltitudeReconnaissance</t>
  </si>
  <si>
    <t>sk_hypersonicFlightTesting</t>
  </si>
  <si>
    <t>20 min</t>
  </si>
  <si>
    <t>Jet Engine Testing</t>
  </si>
  <si>
    <t>sk_jetEngineTesting</t>
  </si>
  <si>
    <t>Sub-Orbital X-Plane Testing</t>
  </si>
  <si>
    <t>Value (New)</t>
  </si>
  <si>
    <t>3 (8-5)</t>
  </si>
  <si>
    <t>3 (11-8)</t>
  </si>
  <si>
    <t>3 (14-11)</t>
  </si>
  <si>
    <t>Samples</t>
  </si>
  <si>
    <t>Sample Slots</t>
  </si>
  <si>
    <t>Varies</t>
  </si>
  <si>
    <t>sk_suborbitalXPlaneTesting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</si>
</sst>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/>
    <xf numFmtId="1" fontId="1" fillId="0" borderId="0" xfId="0" applyNumberFormat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" id="{FAB6C0CA-8FE6-45ED-BB8F-02C29414AA90}" userId="Tom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02-17T06:08:02.40" personId="{FAB6C0CA-8FE6-45ED-BB8F-02C29414AA90}" id="{3EC4FB80-AA05-4DB3-89AC-6143958B9228}">
    <text>doesn't take that long to pick up rocks</text>
  </threadedComment>
  <threadedComment ref="M3" dT="2022-02-17T06:08:02.40" personId="{FAB6C0CA-8FE6-45ED-BB8F-02C29414AA90}" id="{0E43C4CD-C40D-4D04-BB33-6B1A4F875E81}">
    <text>doesn't take that long to pick up rocks</text>
  </threadedComment>
  <threadedComment ref="M4" dT="2022-02-17T06:08:02.40" personId="{FAB6C0CA-8FE6-45ED-BB8F-02C29414AA90}" id="{FD00C05B-D394-4BCE-B9C7-A3C734040ADF}">
    <text>doesn't take that long to pick up rocks</text>
  </threadedComment>
  <threadedComment ref="M5" dT="2022-02-17T06:08:02.40" personId="{FAB6C0CA-8FE6-45ED-BB8F-02C29414AA90}" id="{7628AF1C-28B0-4030-9684-89A3A99DDE58}">
    <text>doesn't take that long to pick up rocks</text>
  </threadedComment>
  <threadedComment ref="M6" dT="2022-02-17T06:08:02.40" personId="{FAB6C0CA-8FE6-45ED-BB8F-02C29414AA90}" id="{9999F68D-1CE7-4684-B1A1-D53CF0EA10DA}">
    <text>doesn't take that long to pick up rocks</text>
  </threadedComment>
  <threadedComment ref="M9" dT="2022-02-17T05:50:18.60" personId="{FAB6C0CA-8FE6-45ED-BB8F-02C29414AA90}" id="{D47781EA-64CD-40C8-A9E2-7F04F3404344}">
    <text>About how long Insight is progged to last for</text>
  </threadedComment>
  <threadedComment ref="K10" dT="2022-03-03T16:38:33.84" personId="{FAB6C0CA-8FE6-45ED-BB8F-02C29414AA90}" id="{9958ED9D-ED83-4FE1-A9F4-36FC33863058}">
    <text>Aviation Values are doubled due to kerbin atmo being 0.5x</text>
  </threadedComment>
  <threadedComment ref="P18" dT="2022-02-19T18:30:20.11" personId="{FAB6C0CA-8FE6-45ED-BB8F-02C29414AA90}" id="{B94C6FB9-F021-4382-896E-E09CFC68A36E}">
    <text>half what a kerbonaut consumes per day</text>
  </threadedComment>
  <threadedComment ref="M26" dT="2022-02-17T06:07:01.69" personId="{FAB6C0CA-8FE6-45ED-BB8F-02C29414AA90}" id="{EC008EAE-E6C3-4DB8-9866-46EA1EE8520A}">
    <text>actual broadcast may not be long, but prepwork sure will be</text>
  </threadedComment>
  <threadedComment ref="M27" dT="2022-02-17T06:04:23.41" personId="{FAB6C0CA-8FE6-45ED-BB8F-02C29414AA90}" id="{653E04C6-34B5-40A8-B8BD-22BD611FD0C4}">
    <text>About same length as Mars/Duna mission. Making sure the crew won't go cuckoo for coco puffs mid flight</text>
  </threadedComment>
  <threadedComment ref="M28" dT="2022-02-17T06:03:50.45" personId="{FAB6C0CA-8FE6-45ED-BB8F-02C29414AA90}" id="{14ABA252-8575-4EFD-908D-8CFC6BD4EACC}">
    <text>ISS has been completed for about 10 years now</text>
  </threadedComment>
  <threadedComment ref="M30" dT="2022-02-17T06:07:35.59" personId="{FAB6C0CA-8FE6-45ED-BB8F-02C29414AA90}" id="{46B95C89-383A-486D-895A-CD0A8599700A}">
    <text>Basically just a quick elevator pitch</text>
  </threadedComment>
  <threadedComment ref="M31" dT="2022-02-17T06:08:02.40" personId="{FAB6C0CA-8FE6-45ED-BB8F-02C29414AA90}" id="{7D3FCB4E-15B0-4178-9C3D-68E02C5ECB6E}">
    <text>doesn't take that long to pick up rocks</text>
  </threadedComment>
  <threadedComment ref="F33" dT="2022-02-19T18:40:08.33" personId="{FAB6C0CA-8FE6-45ED-BB8F-02C29414AA90}" id="{4AD0B25D-FBBE-4F3E-95BD-4349D90A118E}">
    <text>All unmanned experiments need at least this much</text>
  </threadedComment>
  <threadedComment ref="K33" dT="2022-02-27T07:29:42.98" personId="{FAB6C0CA-8FE6-45ED-BB8F-02C29414AA90}" id="{676C6664-70D9-4EA0-9D15-7122881486E3}">
    <text>Consider rebalancing a lot of this stuff - rather than focusing on the idea of rewarding with techs, focus more on making it so you need to do a majority of the experiments to progress - remember, sciences rewards increase massively for each planet further out you go</text>
  </threadedComment>
  <threadedComment ref="K33" dT="2022-02-27T07:30:49.55" personId="{FAB6C0CA-8FE6-45ED-BB8F-02C29414AA90}" id="{175F8E1D-6D25-495B-9B7E-2A57AC61D7D2}" parentId="{676C6664-70D9-4EA0-9D15-7122881486E3}">
    <text>Best bet is probs to make most defualt experiments less than 10 points, and then longer term ones or manned ones in that &lt; 50 range. LT ones go in the &lt;500 range, and ULT goes above that</text>
  </threadedComment>
  <threadedComment ref="K33" dT="2022-03-03T16:29:55.33" personId="{FAB6C0CA-8FE6-45ED-BB8F-02C29414AA90}" id="{24FB39B4-CB65-45CF-82EB-5BDD9D144510}" parentId="{676C6664-70D9-4EA0-9D15-7122881486E3}">
    <text>1,3,5 at first, +1 for each tier up you go</text>
  </threadedComment>
  <threadedComment ref="L33" dT="2022-02-27T07:29:42.98" personId="{FAB6C0CA-8FE6-45ED-BB8F-02C29414AA90}" id="{87A32ECE-6FD6-44FD-AB28-41C6A0E2542A}">
    <text>Consider rebalancing a lot of this stuff - rather than focusing on the idea of rewarding with techs, focus more on making it so you need to do a majority of the experiments to progress - remember, sciences rewards increase massively for each planet further out you go</text>
  </threadedComment>
  <threadedComment ref="L33" dT="2022-02-27T07:30:49.55" personId="{FAB6C0CA-8FE6-45ED-BB8F-02C29414AA90}" id="{4C6DD720-3227-43D6-99C9-FE5001A587C7}" parentId="{87A32ECE-6FD6-44FD-AB28-41C6A0E2542A}">
    <text>Best bet is probs to make most defualt experiments less than 10 points, and then longer term ones or manned ones in that &lt; 50 range. LT ones go in the &lt;500 range, and ULT goes above that</text>
  </threadedComment>
  <threadedComment ref="F34" dT="2022-02-19T18:40:44.66" personId="{FAB6C0CA-8FE6-45ED-BB8F-02C29414AA90}" id="{FAF16BF8-FBEE-4319-8B08-C83E0AC671DB}">
    <text>Nigh all unmanned experiments need at least this much (covers data recording and other similar actions)</text>
  </threadedComment>
  <threadedComment ref="M52" dT="2022-02-17T05:56:29.36" personId="{FAB6C0CA-8FE6-45ED-BB8F-02C29414AA90}" id="{A06F25E8-2D89-4199-B097-E45CA1EE1DCF}">
    <text>According to most videos I've seen in moves pretty quick, so lets say 30 seconds</text>
  </threadedComment>
  <threadedComment ref="M53" dT="2022-02-17T05:54:39.14" personId="{FAB6C0CA-8FE6-45ED-BB8F-02C29414AA90}" id="{E8018AD4-E6A6-4612-9090-884922D0207D}">
    <text>about the same as stock Kerbalism</text>
  </threadedComment>
  <threadedComment ref="M54" dT="2022-02-17T05:53:34.13" personId="{FAB6C0CA-8FE6-45ED-BB8F-02C29414AA90}" id="{C7611BF8-196F-4AA2-8441-7897CE9A4D57}">
    <text>Can you keep a lander operational this long? Can you?</text>
  </threadedComment>
  <threadedComment ref="M56" dT="2022-02-17T06:01:35.95" personId="{FAB6C0CA-8FE6-45ED-BB8F-02C29414AA90}" id="{2DA95CAA-63CC-4D36-AB37-0FD68B7CF000}">
    <text>enough that a flyby will give you useful science, but u will still need more if you want to get the full amount</text>
  </threadedComment>
  <threadedComment ref="B62" dT="2022-02-14T18:13:20.85" personId="{FAB6C0CA-8FE6-45ED-BB8F-02C29414AA90}" id="{4BCE4DED-0683-48F2-8FA3-01A147EBE6EB}">
    <text>Also completes biome's Regional Geology Research experiment</text>
  </threadedComment>
  <threadedComment ref="B62" dT="2022-02-14T18:24:19.83" personId="{FAB6C0CA-8FE6-45ED-BB8F-02C29414AA90}" id="{42B721F7-29F0-49EC-AD28-31671EE20CB0}" parentId="{4BCE4DED-0683-48F2-8FA3-01A147EBE6EB}">
    <text>still biome based tho</text>
  </threadedComment>
  <threadedComment ref="B63" dT="2022-02-14T18:32:15.48" personId="{FAB6C0CA-8FE6-45ED-BB8F-02C29414AA90}" id="{F99B5D72-597D-49D0-AED2-D197A6CD3D93}">
    <text>might be hemisphere based - not sure</text>
  </threadedComment>
  <threadedComment ref="B64" dT="2022-02-14T18:01:17.89" personId="{FAB6C0CA-8FE6-45ED-BB8F-02C29414AA90}" id="{9598CB20-CFD1-45F8-AACE-902E8C1F748E}">
    <text>Lunar one only goes on Kerbin Moons and only gives one set of science, off-world one is per planet/moon and is less restrictive, but requires shadow</text>
  </threadedComment>
  <threadedComment ref="M64" dT="2022-02-17T06:06:40.88" personId="{FAB6C0CA-8FE6-45ED-BB8F-02C29414AA90}" id="{DBBA6B56-5FB6-4DD3-9FD7-E12F346DB0E8}">
    <text>requires darkness so that may make things fun</text>
  </threadedComment>
  <threadedComment ref="B68" dT="2022-02-14T18:24:01.36" personId="{FAB6C0CA-8FE6-45ED-BB8F-02C29414AA90}" id="{E6C309BD-09DD-41C6-9D18-20907246A2E1}">
    <text>once per planet</text>
  </threadedComment>
  <threadedComment ref="B68" dT="2022-02-14T18:31:01.02" personId="{FAB6C0CA-8FE6-45ED-BB8F-02C29414AA90}" id="{0276A4DD-83BC-4B68-8E55-C763C4E47BEC}" parentId="{E6C309BD-09DD-41C6-9D18-20907246A2E1}">
    <text>requires a LOT of kerbals</text>
  </threadedComment>
  <threadedComment ref="M68" dT="2022-02-17T06:04:47.75" personId="{FAB6C0CA-8FE6-45ED-BB8F-02C29414AA90}" id="{251F8309-3C96-4F71-A84E-614F66B277D2}">
    <text>If you can manage a 20 kerbal base for 10 years, you deserve the science!</text>
  </threadedComment>
  <threadedComment ref="M69" dT="2022-02-17T06:05:17.78" personId="{FAB6C0CA-8FE6-45ED-BB8F-02C29414AA90}" id="{EC3E079B-A467-4380-8E4F-59C8A3C76F34}">
    <text>Big Base with huge power consumption gives lots of science for a very long time</text>
  </threadedComment>
  <threadedComment ref="M75" dT="2022-02-17T06:00:39.79" personId="{FAB6C0CA-8FE6-45ED-BB8F-02C29414AA90}" id="{D385F571-7CA4-495B-8EA7-8EFD03DC1822}">
    <text>still a lot longer tho as its belt based</text>
  </threadedComment>
  <threadedComment ref="B77" dT="2022-02-14T18:16:49.09" personId="{FAB6C0CA-8FE6-45ED-BB8F-02C29414AA90}" id="{DF1CCCF3-C1B7-4AFA-970F-CABF9FDDB4D6}">
    <text>samples</text>
  </threadedComment>
  <threadedComment ref="B78" dT="2022-02-14T18:17:04.43" personId="{FAB6C0CA-8FE6-45ED-BB8F-02C29414AA90}" id="{20C8BB2E-7232-484C-B6F1-8BCE6B2A819A}">
    <text>samples</text>
  </threadedComment>
  <threadedComment ref="A79" dT="2022-02-14T18:16:32.93" personId="{FAB6C0CA-8FE6-45ED-BB8F-02C29414AA90}" id="{73B7F616-0A10-45BE-AD6C-66A741CCCF15}">
    <text>Carried in materials Lab - most are unmanned, but a lot produce samples</text>
  </threadedComment>
  <threadedComment ref="M79" dT="2022-02-17T06:05:32.74" personId="{FAB6C0CA-8FE6-45ED-BB8F-02C29414AA90}" id="{9A52AF0B-0F09-4A92-BE29-DE3B88558F9D}">
    <text>Do you really want to be down there longer?</text>
  </threadedComment>
  <threadedComment ref="B80" dT="2022-02-14T18:16:44.59" personId="{FAB6C0CA-8FE6-45ED-BB8F-02C29414AA90}" id="{88CF805A-9179-456B-A8B8-9EAA894AC628}">
    <text>Manned, samples</text>
  </threadedComment>
  <threadedComment ref="G80" dT="2022-03-07T06:24:57.83" personId="{FAB6C0CA-8FE6-45ED-BB8F-02C29414AA90}" id="{CCEDA396-E1ED-424B-85DD-5F8455F223C6}">
    <text>will say it involves taking a ton of surface samples from different locations</text>
  </threadedComment>
  <threadedComment ref="M80" dT="2022-02-17T06:06:03.05" personId="{FAB6C0CA-8FE6-45ED-BB8F-02C29414AA90}" id="{8BBB282A-A9E1-42B7-9483-A81B797ADF89}">
    <text>long enough for the kerbals to get a ton of samples so long as they keep moving</text>
  </threadedComment>
  <threadedComment ref="M83" dT="2022-02-17T05:43:27.92" personId="{FAB6C0CA-8FE6-45ED-BB8F-02C29414AA90}" id="{961FCAFA-59FB-4147-9612-1B02330CF6CD}">
    <text>Seems like the NRO started launching Orions in the mid 80s so lets say 40 years in a funky low retrograde orbit</text>
  </threadedComment>
  <threadedComment ref="M86" dT="2022-02-17T05:47:10.00" personId="{FAB6C0CA-8FE6-45ED-BB8F-02C29414AA90}" id="{51ED5DD2-6FF2-4617-B23E-4A6C2D9CB09B}">
    <text>Makes it so it's more than just a quick pop out of the heliosphere - you're gonna have to be on an escape trajectory</text>
  </threadedComment>
  <threadedComment ref="B87" dT="2022-02-14T18:04:02.60" personId="{FAB6C0CA-8FE6-45ED-BB8F-02C29414AA90}" id="{474FA9BB-41E1-4C9E-ADE3-F0B70E653916}">
    <text>interplanetary orbit only</text>
  </threadedComment>
  <threadedComment ref="M87" dT="2022-02-17T05:57:00.96" personId="{FAB6C0CA-8FE6-45ED-BB8F-02C29414AA90}" id="{EB1E3752-19AF-4AE0-A774-095E630A1675}">
    <text>Better hope it detects solar flares before they hit it...</text>
  </threadedComment>
  <threadedComment ref="M88" dT="2022-02-17T05:48:15.68" personId="{FAB6C0CA-8FE6-45ED-BB8F-02C29414AA90}" id="{E84DFBFE-0271-48CF-86DA-A32745F5CA67}">
    <text>Based on wikipedia - btw this used film, so it's gonna need to be returned by hand.</text>
  </threadedComment>
  <threadedComment ref="M89" dT="2022-02-17T05:39:26.97" personId="{FAB6C0CA-8FE6-45ED-BB8F-02C29414AA90}" id="{C41CB0B8-3C6B-43C2-8047-017DAA4591F5}">
    <text>Just grabbing a few quick images of key targets</text>
  </threadedComment>
  <threadedComment ref="M89" dT="2022-02-17T05:41:37.13" personId="{FAB6C0CA-8FE6-45ED-BB8F-02C29414AA90}" id="{51922344-0465-4574-851B-ABFA826C7EAD}" parentId="{C41CB0B8-3C6B-43C2-8047-017DAA4591F5}">
    <text>Also based on wikipedia, it seems that they were in orbit for about 2 days each, and if we assume half of that is for assorted technical stuff, then half is for capturing</text>
  </threadedComment>
  <threadedComment ref="B90" dT="2022-02-14T18:20:51.62" personId="{FAB6C0CA-8FE6-45ED-BB8F-02C29414AA90}" id="{D4E04E95-4E60-4750-A1E1-8ACB4F352D5F}">
    <text>polar retrograde</text>
  </threadedComment>
  <threadedComment ref="M90" dT="2022-02-16T21:19:22.76" personId="{FAB6C0CA-8FE6-45ED-BB8F-02C29414AA90}" id="{75567BF1-379E-4D4E-8F23-30E8255A236F}">
    <text>Takes about a year to get cloud-free photoes of all land area</text>
  </threadedComment>
  <threadedComment ref="B91" dT="2022-02-14T18:20:42.74" personId="{FAB6C0CA-8FE6-45ED-BB8F-02C29414AA90}" id="{56E50E1B-94ED-477F-B095-ED47C1C57BE2}">
    <text>molynia</text>
  </threadedComment>
  <threadedComment ref="M97" dT="2022-02-17T05:35:22.11" personId="{FAB6C0CA-8FE6-45ED-BB8F-02C29414AA90}" id="{22CD25CC-896C-4694-B549-A77A9A3A2123}">
    <text>lets hope for the best case scenario</text>
  </threadedComment>
  <threadedComment ref="M110" dT="2022-02-17T05:27:28.97" personId="{FAB6C0CA-8FE6-45ED-BB8F-02C29414AA90}" id="{BFAA6533-E42F-4FFC-8A46-6880BE62B9CF}">
    <text>We seem to have two at a time, and they've been active for about 50 years - I've halved the values to 25 per Sat as I highly doubt many players will finish them otherwise...</text>
  </threadedComment>
  <threadedComment ref="M111" dT="2022-02-17T05:27:28.97" personId="{FAB6C0CA-8FE6-45ED-BB8F-02C29414AA90}" id="{FF4B742F-7FDA-4A40-87F2-85C4D8BF390E}">
    <text>We seem to have two at a time, and it's hemispherical, so that means 1/2 GOES</text>
  </threadedComment>
  <threadedComment ref="M112" dT="2022-02-17T05:38:46.20" personId="{FAB6C0CA-8FE6-45ED-BB8F-02C29414AA90}" id="{936ED0DE-655E-40A2-B8A2-0D4A0360B251}">
    <text>shrunk down a lot from GOES (it's equivalent) cuz 50 years is a long time for another planet (and also cuz its implied the science from GOES and LANDSAT is also cuz of uses that need civilization like weather forecasting)</text>
  </threadedComment>
  <threadedComment ref="M114" dT="2022-02-17T05:36:40.85" personId="{FAB6C0CA-8FE6-45ED-BB8F-02C29414AA90}" id="{7D59DD35-2ED2-4FDB-94B1-1D2F6F09F225}">
    <text>Not like you are gonna survive the radiation much longer than that...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ter@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tabSelected="1" topLeftCell="A86" zoomScale="90" zoomScaleNormal="90" workbookViewId="0">
      <selection activeCell="D10" sqref="D10"/>
    </sheetView>
  </sheetViews>
  <sheetFormatPr defaultRowHeight="14.4" x14ac:dyDescent="0.3"/>
  <cols>
    <col min="1" max="1" width="28.88671875" customWidth="1"/>
    <col min="2" max="2" width="37.77734375" customWidth="1"/>
    <col min="3" max="3" width="29.6640625" customWidth="1"/>
    <col min="7" max="7" width="12.5546875" bestFit="1" customWidth="1"/>
    <col min="8" max="8" width="12.5546875" style="5" customWidth="1"/>
    <col min="9" max="9" width="12.88671875" hidden="1" customWidth="1"/>
    <col min="10" max="12" width="12.88671875" customWidth="1"/>
    <col min="13" max="13" width="12.6640625" customWidth="1"/>
    <col min="14" max="14" width="17.21875" customWidth="1"/>
    <col min="15" max="15" width="18.77734375" hidden="1" customWidth="1"/>
    <col min="16" max="16" width="17.109375" hidden="1" customWidth="1"/>
    <col min="17" max="17" width="17.21875" hidden="1" customWidth="1"/>
    <col min="18" max="18" width="15.6640625" customWidth="1"/>
    <col min="19" max="19" width="16.77734375" customWidth="1"/>
    <col min="20" max="20" width="24.1093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315</v>
      </c>
      <c r="F1" s="1" t="s">
        <v>203</v>
      </c>
      <c r="G1" s="1" t="s">
        <v>204</v>
      </c>
      <c r="H1" s="4" t="s">
        <v>341</v>
      </c>
      <c r="I1" s="1" t="s">
        <v>310</v>
      </c>
      <c r="J1" s="1" t="s">
        <v>342</v>
      </c>
      <c r="K1" s="1" t="s">
        <v>337</v>
      </c>
      <c r="L1" s="1" t="s">
        <v>205</v>
      </c>
      <c r="M1" s="1" t="s">
        <v>222</v>
      </c>
      <c r="N1" s="1" t="s">
        <v>208</v>
      </c>
      <c r="O1" s="1" t="s">
        <v>206</v>
      </c>
      <c r="P1" s="1" t="s">
        <v>207</v>
      </c>
      <c r="Q1" s="1" t="s">
        <v>311</v>
      </c>
      <c r="R1" s="1" t="s">
        <v>312</v>
      </c>
      <c r="S1" s="1" t="s">
        <v>313</v>
      </c>
      <c r="T1" s="1" t="s">
        <v>321</v>
      </c>
      <c r="U1" s="1" t="s">
        <v>158</v>
      </c>
      <c r="V1" s="1" t="s">
        <v>159</v>
      </c>
      <c r="W1" s="1" t="s">
        <v>292</v>
      </c>
    </row>
    <row r="2" spans="1:23" x14ac:dyDescent="0.3">
      <c r="A2" s="1" t="s">
        <v>140</v>
      </c>
      <c r="B2" t="s">
        <v>141</v>
      </c>
      <c r="C2" t="s">
        <v>141</v>
      </c>
      <c r="D2" t="s">
        <v>7</v>
      </c>
      <c r="E2">
        <v>5</v>
      </c>
      <c r="F2">
        <v>0</v>
      </c>
      <c r="G2">
        <v>1024</v>
      </c>
      <c r="H2" s="5">
        <f t="shared" ref="H2:H33" si="0">G2/1024</f>
        <v>1</v>
      </c>
      <c r="L2">
        <v>50</v>
      </c>
      <c r="M2" t="s">
        <v>263</v>
      </c>
      <c r="N2">
        <v>15</v>
      </c>
      <c r="R2">
        <f t="shared" ref="R2:R14" si="1">G2/N2</f>
        <v>68.266666666666666</v>
      </c>
      <c r="S2">
        <f t="shared" ref="S2:S14" si="2">R2*1000</f>
        <v>68266.666666666672</v>
      </c>
      <c r="T2">
        <f t="shared" ref="T2:T14" si="3">L2/(N2/21600)</f>
        <v>72000</v>
      </c>
      <c r="U2" t="s">
        <v>160</v>
      </c>
      <c r="V2" t="s">
        <v>160</v>
      </c>
    </row>
    <row r="3" spans="1:23" x14ac:dyDescent="0.3">
      <c r="A3" s="1" t="s">
        <v>140</v>
      </c>
      <c r="B3" t="s">
        <v>142</v>
      </c>
      <c r="C3" t="s">
        <v>142</v>
      </c>
      <c r="D3" t="s">
        <v>7</v>
      </c>
      <c r="E3">
        <v>5</v>
      </c>
      <c r="F3">
        <v>0</v>
      </c>
      <c r="G3">
        <v>1024</v>
      </c>
      <c r="H3" s="5">
        <f t="shared" si="0"/>
        <v>1</v>
      </c>
      <c r="L3">
        <v>75</v>
      </c>
      <c r="M3" t="s">
        <v>263</v>
      </c>
      <c r="N3">
        <v>15</v>
      </c>
      <c r="R3">
        <f t="shared" si="1"/>
        <v>68.266666666666666</v>
      </c>
      <c r="S3">
        <f t="shared" si="2"/>
        <v>68266.666666666672</v>
      </c>
      <c r="T3">
        <f t="shared" si="3"/>
        <v>108000</v>
      </c>
      <c r="U3" t="s">
        <v>160</v>
      </c>
      <c r="V3" t="s">
        <v>160</v>
      </c>
    </row>
    <row r="4" spans="1:23" x14ac:dyDescent="0.3">
      <c r="A4" s="1" t="s">
        <v>140</v>
      </c>
      <c r="B4" t="s">
        <v>143</v>
      </c>
      <c r="C4" t="s">
        <v>143</v>
      </c>
      <c r="D4" t="s">
        <v>7</v>
      </c>
      <c r="E4">
        <v>5</v>
      </c>
      <c r="F4">
        <v>0</v>
      </c>
      <c r="G4">
        <v>1024</v>
      </c>
      <c r="H4" s="5">
        <f t="shared" si="0"/>
        <v>1</v>
      </c>
      <c r="L4">
        <v>100</v>
      </c>
      <c r="M4" t="s">
        <v>263</v>
      </c>
      <c r="N4">
        <v>15</v>
      </c>
      <c r="R4">
        <f t="shared" si="1"/>
        <v>68.266666666666666</v>
      </c>
      <c r="S4">
        <f t="shared" si="2"/>
        <v>68266.666666666672</v>
      </c>
      <c r="T4">
        <f t="shared" si="3"/>
        <v>144000</v>
      </c>
      <c r="U4" t="s">
        <v>160</v>
      </c>
      <c r="V4" t="s">
        <v>160</v>
      </c>
    </row>
    <row r="5" spans="1:23" x14ac:dyDescent="0.3">
      <c r="A5" s="1" t="s">
        <v>140</v>
      </c>
      <c r="B5" t="s">
        <v>144</v>
      </c>
      <c r="C5" t="s">
        <v>144</v>
      </c>
      <c r="D5" t="s">
        <v>7</v>
      </c>
      <c r="E5">
        <v>5</v>
      </c>
      <c r="F5">
        <v>0</v>
      </c>
      <c r="G5">
        <v>1024</v>
      </c>
      <c r="H5" s="5">
        <f t="shared" si="0"/>
        <v>1</v>
      </c>
      <c r="L5">
        <v>150</v>
      </c>
      <c r="M5" t="s">
        <v>263</v>
      </c>
      <c r="N5">
        <v>15</v>
      </c>
      <c r="R5">
        <f t="shared" si="1"/>
        <v>68.266666666666666</v>
      </c>
      <c r="S5">
        <f t="shared" si="2"/>
        <v>68266.666666666672</v>
      </c>
      <c r="T5">
        <f t="shared" si="3"/>
        <v>216000</v>
      </c>
      <c r="U5" t="s">
        <v>160</v>
      </c>
      <c r="V5" t="s">
        <v>160</v>
      </c>
    </row>
    <row r="6" spans="1:23" x14ac:dyDescent="0.3">
      <c r="A6" s="1" t="s">
        <v>140</v>
      </c>
      <c r="B6" t="s">
        <v>145</v>
      </c>
      <c r="C6" t="s">
        <v>145</v>
      </c>
      <c r="D6" t="s">
        <v>7</v>
      </c>
      <c r="E6">
        <v>5</v>
      </c>
      <c r="F6">
        <v>0</v>
      </c>
      <c r="G6">
        <v>1024</v>
      </c>
      <c r="H6" s="5">
        <f t="shared" si="0"/>
        <v>1</v>
      </c>
      <c r="L6">
        <v>200</v>
      </c>
      <c r="M6" t="s">
        <v>263</v>
      </c>
      <c r="N6">
        <v>15</v>
      </c>
      <c r="R6">
        <f t="shared" si="1"/>
        <v>68.266666666666666</v>
      </c>
      <c r="S6">
        <f t="shared" si="2"/>
        <v>68266.666666666672</v>
      </c>
      <c r="T6">
        <f t="shared" si="3"/>
        <v>288000</v>
      </c>
      <c r="U6" t="s">
        <v>160</v>
      </c>
      <c r="V6" t="s">
        <v>160</v>
      </c>
    </row>
    <row r="7" spans="1:23" x14ac:dyDescent="0.3">
      <c r="A7" s="1" t="s">
        <v>93</v>
      </c>
      <c r="B7" s="2" t="s">
        <v>94</v>
      </c>
      <c r="C7" t="s">
        <v>95</v>
      </c>
      <c r="D7" t="s">
        <v>7</v>
      </c>
      <c r="E7">
        <v>6</v>
      </c>
      <c r="F7">
        <v>0.05</v>
      </c>
      <c r="G7">
        <v>1024</v>
      </c>
      <c r="H7" s="5">
        <f t="shared" si="0"/>
        <v>1</v>
      </c>
      <c r="I7">
        <v>0</v>
      </c>
      <c r="J7">
        <v>3</v>
      </c>
      <c r="K7">
        <v>17</v>
      </c>
      <c r="L7">
        <v>25</v>
      </c>
      <c r="M7" t="s">
        <v>239</v>
      </c>
      <c r="N7">
        <v>900</v>
      </c>
      <c r="R7">
        <f t="shared" si="1"/>
        <v>1.1377777777777778</v>
      </c>
      <c r="S7">
        <f t="shared" si="2"/>
        <v>1137.7777777777778</v>
      </c>
      <c r="T7">
        <f t="shared" si="3"/>
        <v>600</v>
      </c>
      <c r="U7" t="s">
        <v>161</v>
      </c>
      <c r="V7" t="s">
        <v>160</v>
      </c>
    </row>
    <row r="8" spans="1:23" x14ac:dyDescent="0.3">
      <c r="A8" s="1" t="s">
        <v>93</v>
      </c>
      <c r="B8" s="2" t="s">
        <v>96</v>
      </c>
      <c r="C8" t="s">
        <v>99</v>
      </c>
      <c r="D8" t="s">
        <v>23</v>
      </c>
      <c r="E8">
        <v>7</v>
      </c>
      <c r="F8">
        <v>0.05</v>
      </c>
      <c r="G8">
        <v>45</v>
      </c>
      <c r="H8" s="5">
        <f t="shared" si="0"/>
        <v>4.39453125E-2</v>
      </c>
      <c r="I8">
        <v>0</v>
      </c>
      <c r="K8">
        <v>10</v>
      </c>
      <c r="L8">
        <v>9</v>
      </c>
      <c r="M8" t="s">
        <v>254</v>
      </c>
      <c r="N8">
        <v>108000</v>
      </c>
      <c r="R8">
        <f t="shared" si="1"/>
        <v>4.1666666666666669E-4</v>
      </c>
      <c r="S8">
        <f t="shared" si="2"/>
        <v>0.41666666666666669</v>
      </c>
      <c r="T8">
        <f t="shared" si="3"/>
        <v>1.8</v>
      </c>
      <c r="U8" t="s">
        <v>160</v>
      </c>
      <c r="V8" t="s">
        <v>160</v>
      </c>
    </row>
    <row r="9" spans="1:23" x14ac:dyDescent="0.3">
      <c r="A9" s="1" t="s">
        <v>93</v>
      </c>
      <c r="B9" s="2" t="s">
        <v>97</v>
      </c>
      <c r="C9" t="s">
        <v>98</v>
      </c>
      <c r="D9" t="s">
        <v>33</v>
      </c>
      <c r="E9">
        <v>8</v>
      </c>
      <c r="F9">
        <v>0.05</v>
      </c>
      <c r="G9">
        <v>15339.253938100001</v>
      </c>
      <c r="H9" s="5">
        <f t="shared" si="0"/>
        <v>14.979740173925782</v>
      </c>
      <c r="I9">
        <v>0</v>
      </c>
      <c r="K9">
        <v>300</v>
      </c>
      <c r="L9">
        <v>200</v>
      </c>
      <c r="M9" t="s">
        <v>236</v>
      </c>
      <c r="N9">
        <v>36814180</v>
      </c>
      <c r="R9">
        <f t="shared" si="1"/>
        <v>4.1666700000108655E-4</v>
      </c>
      <c r="S9">
        <f t="shared" si="2"/>
        <v>0.41666700000108653</v>
      </c>
      <c r="T9">
        <f t="shared" si="3"/>
        <v>0.11734608783897944</v>
      </c>
      <c r="U9" t="s">
        <v>161</v>
      </c>
      <c r="V9" t="s">
        <v>160</v>
      </c>
    </row>
    <row r="10" spans="1:23" x14ac:dyDescent="0.3">
      <c r="A10" s="1" t="s">
        <v>322</v>
      </c>
      <c r="B10" t="s">
        <v>324</v>
      </c>
      <c r="C10" t="s">
        <v>328</v>
      </c>
      <c r="D10" t="s">
        <v>7</v>
      </c>
      <c r="E10">
        <v>1</v>
      </c>
      <c r="F10">
        <v>0.05</v>
      </c>
      <c r="G10">
        <v>1024</v>
      </c>
      <c r="H10" s="5">
        <f t="shared" si="0"/>
        <v>1</v>
      </c>
      <c r="K10">
        <v>12</v>
      </c>
      <c r="L10">
        <v>5</v>
      </c>
      <c r="M10" t="s">
        <v>238</v>
      </c>
      <c r="N10">
        <v>300</v>
      </c>
      <c r="R10">
        <f t="shared" si="1"/>
        <v>3.4133333333333336</v>
      </c>
      <c r="S10">
        <f t="shared" si="2"/>
        <v>3413.3333333333335</v>
      </c>
      <c r="T10">
        <f t="shared" si="3"/>
        <v>360</v>
      </c>
    </row>
    <row r="11" spans="1:23" x14ac:dyDescent="0.3">
      <c r="A11" s="1" t="s">
        <v>322</v>
      </c>
      <c r="B11" t="s">
        <v>334</v>
      </c>
      <c r="C11" t="s">
        <v>335</v>
      </c>
      <c r="D11" t="s">
        <v>7</v>
      </c>
      <c r="E11">
        <v>2</v>
      </c>
      <c r="F11">
        <v>0.05</v>
      </c>
      <c r="G11">
        <v>1024</v>
      </c>
      <c r="H11" s="5">
        <f t="shared" si="0"/>
        <v>1</v>
      </c>
      <c r="K11">
        <v>24</v>
      </c>
      <c r="L11">
        <v>24</v>
      </c>
      <c r="M11" t="s">
        <v>227</v>
      </c>
      <c r="N11">
        <v>3600</v>
      </c>
      <c r="R11">
        <f t="shared" si="1"/>
        <v>0.28444444444444444</v>
      </c>
      <c r="S11">
        <f t="shared" si="2"/>
        <v>284.44444444444446</v>
      </c>
      <c r="T11">
        <f t="shared" si="3"/>
        <v>144</v>
      </c>
    </row>
    <row r="12" spans="1:23" x14ac:dyDescent="0.3">
      <c r="A12" s="1" t="s">
        <v>322</v>
      </c>
      <c r="B12" t="s">
        <v>325</v>
      </c>
      <c r="C12" t="s">
        <v>329</v>
      </c>
      <c r="D12" t="s">
        <v>7</v>
      </c>
      <c r="E12">
        <v>3</v>
      </c>
      <c r="F12">
        <v>0.05</v>
      </c>
      <c r="G12">
        <v>1024</v>
      </c>
      <c r="H12" s="5">
        <f t="shared" si="0"/>
        <v>1</v>
      </c>
      <c r="K12">
        <v>16</v>
      </c>
      <c r="L12">
        <v>10</v>
      </c>
      <c r="M12" t="s">
        <v>260</v>
      </c>
      <c r="N12">
        <v>1800</v>
      </c>
      <c r="R12">
        <f t="shared" si="1"/>
        <v>0.56888888888888889</v>
      </c>
      <c r="S12">
        <f t="shared" si="2"/>
        <v>568.88888888888891</v>
      </c>
      <c r="T12">
        <f t="shared" si="3"/>
        <v>120</v>
      </c>
    </row>
    <row r="13" spans="1:23" x14ac:dyDescent="0.3">
      <c r="A13" s="1" t="s">
        <v>322</v>
      </c>
      <c r="B13" t="s">
        <v>323</v>
      </c>
      <c r="C13" t="s">
        <v>330</v>
      </c>
      <c r="D13" t="s">
        <v>7</v>
      </c>
      <c r="E13">
        <v>4</v>
      </c>
      <c r="F13">
        <v>0.05</v>
      </c>
      <c r="G13">
        <v>1024</v>
      </c>
      <c r="H13" s="5">
        <f t="shared" si="0"/>
        <v>1</v>
      </c>
      <c r="K13">
        <v>140</v>
      </c>
      <c r="L13">
        <v>70</v>
      </c>
      <c r="M13" t="s">
        <v>238</v>
      </c>
      <c r="N13">
        <v>300</v>
      </c>
      <c r="R13">
        <f t="shared" si="1"/>
        <v>3.4133333333333336</v>
      </c>
      <c r="S13">
        <f t="shared" si="2"/>
        <v>3413.3333333333335</v>
      </c>
      <c r="T13">
        <f t="shared" si="3"/>
        <v>5040</v>
      </c>
    </row>
    <row r="14" spans="1:23" x14ac:dyDescent="0.3">
      <c r="A14" s="1" t="s">
        <v>322</v>
      </c>
      <c r="B14" t="s">
        <v>326</v>
      </c>
      <c r="C14" t="s">
        <v>331</v>
      </c>
      <c r="D14" t="s">
        <v>7</v>
      </c>
      <c r="E14">
        <v>5</v>
      </c>
      <c r="F14">
        <v>0.05</v>
      </c>
      <c r="G14">
        <v>1024</v>
      </c>
      <c r="H14" s="5">
        <f t="shared" si="0"/>
        <v>1</v>
      </c>
      <c r="K14">
        <v>20</v>
      </c>
      <c r="L14">
        <v>20</v>
      </c>
      <c r="M14" t="s">
        <v>260</v>
      </c>
      <c r="N14">
        <v>1800</v>
      </c>
      <c r="R14">
        <f t="shared" si="1"/>
        <v>0.56888888888888889</v>
      </c>
      <c r="S14">
        <f t="shared" si="2"/>
        <v>568.88888888888891</v>
      </c>
      <c r="T14">
        <f t="shared" si="3"/>
        <v>240</v>
      </c>
    </row>
    <row r="15" spans="1:23" x14ac:dyDescent="0.3">
      <c r="A15" s="1" t="s">
        <v>322</v>
      </c>
      <c r="B15" t="s">
        <v>327</v>
      </c>
      <c r="C15" t="s">
        <v>332</v>
      </c>
      <c r="D15" t="s">
        <v>7</v>
      </c>
      <c r="E15">
        <v>6</v>
      </c>
      <c r="F15">
        <v>0.05</v>
      </c>
      <c r="G15">
        <v>1024</v>
      </c>
      <c r="H15" s="5">
        <f t="shared" si="0"/>
        <v>1</v>
      </c>
      <c r="K15">
        <v>560</v>
      </c>
      <c r="L15">
        <v>280</v>
      </c>
      <c r="M15" t="s">
        <v>238</v>
      </c>
      <c r="N15">
        <v>300</v>
      </c>
      <c r="R15">
        <f t="shared" ref="R15:R16" si="4">G15/N15</f>
        <v>3.4133333333333336</v>
      </c>
    </row>
    <row r="16" spans="1:23" x14ac:dyDescent="0.3">
      <c r="A16" s="1" t="s">
        <v>322</v>
      </c>
      <c r="B16" t="s">
        <v>336</v>
      </c>
      <c r="C16" t="s">
        <v>344</v>
      </c>
      <c r="D16" t="s">
        <v>7</v>
      </c>
      <c r="E16">
        <v>7</v>
      </c>
      <c r="F16">
        <v>0.05</v>
      </c>
      <c r="G16">
        <v>1024</v>
      </c>
      <c r="H16" s="5">
        <f t="shared" si="0"/>
        <v>1</v>
      </c>
      <c r="K16">
        <v>560</v>
      </c>
      <c r="L16">
        <v>560</v>
      </c>
      <c r="M16" t="s">
        <v>238</v>
      </c>
      <c r="N16">
        <v>300</v>
      </c>
      <c r="R16">
        <f t="shared" si="4"/>
        <v>3.4133333333333336</v>
      </c>
    </row>
    <row r="17" spans="1:22" x14ac:dyDescent="0.3">
      <c r="A17" s="1" t="s">
        <v>153</v>
      </c>
      <c r="B17" t="s">
        <v>156</v>
      </c>
      <c r="C17" t="s">
        <v>154</v>
      </c>
      <c r="D17" t="s">
        <v>23</v>
      </c>
      <c r="E17">
        <v>2</v>
      </c>
      <c r="F17">
        <v>0.05</v>
      </c>
      <c r="G17">
        <v>1024</v>
      </c>
      <c r="H17" s="5">
        <f t="shared" si="0"/>
        <v>1</v>
      </c>
      <c r="K17">
        <v>7</v>
      </c>
      <c r="L17">
        <v>15</v>
      </c>
      <c r="M17" t="s">
        <v>244</v>
      </c>
      <c r="N17">
        <v>64800</v>
      </c>
      <c r="R17">
        <f t="shared" ref="R17:R48" si="5">G17/N17</f>
        <v>1.580246913580247E-2</v>
      </c>
      <c r="S17">
        <f t="shared" ref="S17:S48" si="6">R17*1000</f>
        <v>15.80246913580247</v>
      </c>
      <c r="T17">
        <f t="shared" ref="T17:T48" si="7">L17/(N17/21600)</f>
        <v>5</v>
      </c>
      <c r="U17" t="s">
        <v>160</v>
      </c>
      <c r="V17" t="s">
        <v>160</v>
      </c>
    </row>
    <row r="18" spans="1:22" x14ac:dyDescent="0.3">
      <c r="A18" s="1" t="s">
        <v>153</v>
      </c>
      <c r="B18" t="s">
        <v>157</v>
      </c>
      <c r="C18" t="s">
        <v>155</v>
      </c>
      <c r="D18" t="s">
        <v>23</v>
      </c>
      <c r="E18">
        <v>4</v>
      </c>
      <c r="F18">
        <v>0.1</v>
      </c>
      <c r="G18">
        <v>4096</v>
      </c>
      <c r="H18" s="5">
        <f t="shared" si="0"/>
        <v>4</v>
      </c>
      <c r="K18">
        <v>9</v>
      </c>
      <c r="L18">
        <v>30</v>
      </c>
      <c r="M18" t="s">
        <v>230</v>
      </c>
      <c r="N18">
        <v>151200</v>
      </c>
      <c r="P18" s="3" t="s">
        <v>293</v>
      </c>
      <c r="Q18" s="3"/>
      <c r="R18">
        <f t="shared" si="5"/>
        <v>2.7089947089947091E-2</v>
      </c>
      <c r="S18">
        <f t="shared" si="6"/>
        <v>27.089947089947092</v>
      </c>
      <c r="T18">
        <f t="shared" si="7"/>
        <v>4.2857142857142856</v>
      </c>
      <c r="U18" t="s">
        <v>160</v>
      </c>
      <c r="V18" t="s">
        <v>160</v>
      </c>
    </row>
    <row r="19" spans="1:22" x14ac:dyDescent="0.3">
      <c r="A19" s="1" t="s">
        <v>164</v>
      </c>
      <c r="B19" t="s">
        <v>130</v>
      </c>
      <c r="C19" t="s">
        <v>131</v>
      </c>
      <c r="D19" t="s">
        <v>7</v>
      </c>
      <c r="E19">
        <v>5</v>
      </c>
      <c r="F19">
        <v>0.05</v>
      </c>
      <c r="G19">
        <v>0.125</v>
      </c>
      <c r="H19" s="5">
        <f t="shared" si="0"/>
        <v>1.220703125E-4</v>
      </c>
      <c r="K19">
        <v>10</v>
      </c>
      <c r="L19">
        <v>8</v>
      </c>
      <c r="M19" t="s">
        <v>233</v>
      </c>
      <c r="N19">
        <v>300</v>
      </c>
      <c r="O19" t="s">
        <v>294</v>
      </c>
      <c r="R19">
        <f t="shared" si="5"/>
        <v>4.1666666666666669E-4</v>
      </c>
      <c r="S19">
        <f t="shared" si="6"/>
        <v>0.41666666666666669</v>
      </c>
      <c r="T19">
        <f t="shared" si="7"/>
        <v>576</v>
      </c>
      <c r="U19" t="s">
        <v>161</v>
      </c>
    </row>
    <row r="20" spans="1:22" x14ac:dyDescent="0.3">
      <c r="A20" s="1" t="s">
        <v>164</v>
      </c>
      <c r="B20" t="s">
        <v>165</v>
      </c>
      <c r="C20" t="s">
        <v>179</v>
      </c>
      <c r="D20" t="s">
        <v>7</v>
      </c>
      <c r="E20">
        <v>5</v>
      </c>
      <c r="F20">
        <v>0.05</v>
      </c>
      <c r="H20" s="5">
        <f t="shared" si="0"/>
        <v>0</v>
      </c>
      <c r="L20">
        <v>50</v>
      </c>
      <c r="M20" t="s">
        <v>229</v>
      </c>
      <c r="N20">
        <v>7200</v>
      </c>
      <c r="O20" t="s">
        <v>294</v>
      </c>
      <c r="P20" t="s">
        <v>301</v>
      </c>
      <c r="R20">
        <f t="shared" si="5"/>
        <v>0</v>
      </c>
      <c r="S20">
        <f t="shared" si="6"/>
        <v>0</v>
      </c>
      <c r="T20">
        <f t="shared" si="7"/>
        <v>150</v>
      </c>
    </row>
    <row r="21" spans="1:22" x14ac:dyDescent="0.3">
      <c r="A21" s="1" t="s">
        <v>164</v>
      </c>
      <c r="B21" t="s">
        <v>177</v>
      </c>
      <c r="C21" t="s">
        <v>180</v>
      </c>
      <c r="D21" t="s">
        <v>7</v>
      </c>
      <c r="E21">
        <v>6</v>
      </c>
      <c r="F21">
        <v>0.05</v>
      </c>
      <c r="H21" s="5">
        <f t="shared" si="0"/>
        <v>0</v>
      </c>
      <c r="L21">
        <v>100</v>
      </c>
      <c r="M21" t="s">
        <v>229</v>
      </c>
      <c r="N21">
        <v>7200</v>
      </c>
      <c r="O21" t="s">
        <v>294</v>
      </c>
      <c r="R21">
        <f t="shared" si="5"/>
        <v>0</v>
      </c>
      <c r="S21">
        <f t="shared" si="6"/>
        <v>0</v>
      </c>
      <c r="T21">
        <f t="shared" si="7"/>
        <v>300</v>
      </c>
    </row>
    <row r="22" spans="1:22" x14ac:dyDescent="0.3">
      <c r="A22" s="1" t="s">
        <v>164</v>
      </c>
      <c r="B22" t="s">
        <v>171</v>
      </c>
      <c r="C22" t="s">
        <v>183</v>
      </c>
      <c r="D22" t="s">
        <v>23</v>
      </c>
      <c r="E22">
        <v>6</v>
      </c>
      <c r="F22">
        <v>0.05</v>
      </c>
      <c r="H22" s="5">
        <f t="shared" si="0"/>
        <v>0</v>
      </c>
      <c r="L22">
        <v>100</v>
      </c>
      <c r="M22" t="s">
        <v>241</v>
      </c>
      <c r="N22">
        <v>21600</v>
      </c>
      <c r="O22" t="s">
        <v>295</v>
      </c>
      <c r="P22" t="s">
        <v>301</v>
      </c>
      <c r="R22">
        <f t="shared" si="5"/>
        <v>0</v>
      </c>
      <c r="S22">
        <f t="shared" si="6"/>
        <v>0</v>
      </c>
      <c r="T22">
        <f t="shared" si="7"/>
        <v>100</v>
      </c>
    </row>
    <row r="23" spans="1:22" x14ac:dyDescent="0.3">
      <c r="A23" s="1" t="s">
        <v>164</v>
      </c>
      <c r="B23" t="s">
        <v>176</v>
      </c>
      <c r="C23" t="s">
        <v>181</v>
      </c>
      <c r="D23" t="s">
        <v>7</v>
      </c>
      <c r="E23">
        <v>7</v>
      </c>
      <c r="F23">
        <v>0.05</v>
      </c>
      <c r="H23" s="5">
        <f t="shared" si="0"/>
        <v>0</v>
      </c>
      <c r="L23">
        <v>200</v>
      </c>
      <c r="M23" t="s">
        <v>229</v>
      </c>
      <c r="N23">
        <v>7200</v>
      </c>
      <c r="O23" t="s">
        <v>294</v>
      </c>
      <c r="P23" t="s">
        <v>302</v>
      </c>
      <c r="R23">
        <f t="shared" si="5"/>
        <v>0</v>
      </c>
      <c r="S23">
        <f t="shared" si="6"/>
        <v>0</v>
      </c>
      <c r="T23">
        <f t="shared" si="7"/>
        <v>600</v>
      </c>
    </row>
    <row r="24" spans="1:22" x14ac:dyDescent="0.3">
      <c r="A24" s="1" t="s">
        <v>164</v>
      </c>
      <c r="B24" t="s">
        <v>168</v>
      </c>
      <c r="C24" t="s">
        <v>184</v>
      </c>
      <c r="D24" t="s">
        <v>23</v>
      </c>
      <c r="E24">
        <v>7</v>
      </c>
      <c r="F24">
        <v>0.05</v>
      </c>
      <c r="H24" s="5">
        <f t="shared" si="0"/>
        <v>0</v>
      </c>
      <c r="L24">
        <v>200</v>
      </c>
      <c r="M24" t="s">
        <v>258</v>
      </c>
      <c r="N24">
        <v>43200</v>
      </c>
      <c r="O24" t="s">
        <v>295</v>
      </c>
      <c r="R24">
        <f t="shared" si="5"/>
        <v>0</v>
      </c>
      <c r="S24">
        <f t="shared" si="6"/>
        <v>0</v>
      </c>
      <c r="T24">
        <f t="shared" si="7"/>
        <v>100</v>
      </c>
    </row>
    <row r="25" spans="1:22" x14ac:dyDescent="0.3">
      <c r="A25" s="1" t="s">
        <v>164</v>
      </c>
      <c r="B25" t="s">
        <v>173</v>
      </c>
      <c r="C25" t="s">
        <v>185</v>
      </c>
      <c r="D25" t="s">
        <v>18</v>
      </c>
      <c r="E25">
        <v>7</v>
      </c>
      <c r="F25">
        <v>0.05</v>
      </c>
      <c r="H25" s="5">
        <f t="shared" si="0"/>
        <v>0</v>
      </c>
      <c r="L25">
        <v>500</v>
      </c>
      <c r="M25" t="s">
        <v>228</v>
      </c>
      <c r="N25">
        <v>9203545</v>
      </c>
      <c r="O25" t="s">
        <v>296</v>
      </c>
      <c r="R25">
        <f t="shared" si="5"/>
        <v>0</v>
      </c>
      <c r="S25">
        <f t="shared" si="6"/>
        <v>0</v>
      </c>
      <c r="T25">
        <f t="shared" si="7"/>
        <v>1.1734608783897944</v>
      </c>
    </row>
    <row r="26" spans="1:22" x14ac:dyDescent="0.3">
      <c r="A26" s="1" t="s">
        <v>164</v>
      </c>
      <c r="B26" t="s">
        <v>170</v>
      </c>
      <c r="C26" t="s">
        <v>182</v>
      </c>
      <c r="D26" t="s">
        <v>23</v>
      </c>
      <c r="E26">
        <v>8</v>
      </c>
      <c r="F26">
        <v>3.7</v>
      </c>
      <c r="H26" s="5">
        <f t="shared" si="0"/>
        <v>0</v>
      </c>
      <c r="L26">
        <v>400</v>
      </c>
      <c r="M26" t="s">
        <v>241</v>
      </c>
      <c r="N26">
        <v>21600</v>
      </c>
      <c r="O26" t="s">
        <v>295</v>
      </c>
      <c r="R26">
        <f t="shared" si="5"/>
        <v>0</v>
      </c>
      <c r="S26">
        <f t="shared" si="6"/>
        <v>0</v>
      </c>
      <c r="T26">
        <f t="shared" si="7"/>
        <v>400</v>
      </c>
    </row>
    <row r="27" spans="1:22" x14ac:dyDescent="0.3">
      <c r="A27" s="1" t="s">
        <v>164</v>
      </c>
      <c r="B27" t="s">
        <v>174</v>
      </c>
      <c r="C27" t="s">
        <v>186</v>
      </c>
      <c r="D27" t="s">
        <v>18</v>
      </c>
      <c r="E27">
        <v>8</v>
      </c>
      <c r="F27">
        <v>0.05</v>
      </c>
      <c r="H27" s="5">
        <f t="shared" si="0"/>
        <v>0</v>
      </c>
      <c r="L27">
        <v>1000</v>
      </c>
      <c r="M27" t="s">
        <v>225</v>
      </c>
      <c r="N27">
        <v>18407090</v>
      </c>
      <c r="O27" t="s">
        <v>296</v>
      </c>
      <c r="R27">
        <f t="shared" si="5"/>
        <v>0</v>
      </c>
      <c r="S27">
        <f t="shared" si="6"/>
        <v>0</v>
      </c>
      <c r="T27">
        <f t="shared" si="7"/>
        <v>1.1734608783897944</v>
      </c>
    </row>
    <row r="28" spans="1:22" x14ac:dyDescent="0.3">
      <c r="A28" s="1" t="s">
        <v>164</v>
      </c>
      <c r="B28" t="s">
        <v>172</v>
      </c>
      <c r="C28" t="s">
        <v>188</v>
      </c>
      <c r="D28" t="s">
        <v>33</v>
      </c>
      <c r="E28">
        <v>9</v>
      </c>
      <c r="F28">
        <v>0.05</v>
      </c>
      <c r="H28" s="5">
        <f t="shared" si="0"/>
        <v>0</v>
      </c>
      <c r="L28">
        <v>5000</v>
      </c>
      <c r="M28" t="s">
        <v>237</v>
      </c>
      <c r="N28">
        <v>920354500</v>
      </c>
      <c r="O28" t="s">
        <v>296</v>
      </c>
      <c r="R28">
        <f t="shared" si="5"/>
        <v>0</v>
      </c>
      <c r="S28">
        <f t="shared" si="6"/>
        <v>0</v>
      </c>
      <c r="T28">
        <f t="shared" si="7"/>
        <v>0.11734608783897944</v>
      </c>
    </row>
    <row r="29" spans="1:22" x14ac:dyDescent="0.3">
      <c r="A29" s="1" t="s">
        <v>164</v>
      </c>
      <c r="B29" t="s">
        <v>175</v>
      </c>
      <c r="C29" t="s">
        <v>187</v>
      </c>
      <c r="D29" t="s">
        <v>18</v>
      </c>
      <c r="E29">
        <v>9</v>
      </c>
      <c r="F29">
        <v>1.9</v>
      </c>
      <c r="H29" s="5">
        <f t="shared" si="0"/>
        <v>0</v>
      </c>
      <c r="L29">
        <v>2500</v>
      </c>
      <c r="M29" t="s">
        <v>245</v>
      </c>
      <c r="N29">
        <v>46017725</v>
      </c>
      <c r="O29" t="s">
        <v>297</v>
      </c>
      <c r="R29">
        <f t="shared" si="5"/>
        <v>0</v>
      </c>
      <c r="S29">
        <f t="shared" si="6"/>
        <v>0</v>
      </c>
      <c r="T29">
        <f t="shared" si="7"/>
        <v>1.1734608783897944</v>
      </c>
    </row>
    <row r="30" spans="1:22" x14ac:dyDescent="0.3">
      <c r="A30" s="1" t="s">
        <v>178</v>
      </c>
      <c r="B30" t="s">
        <v>132</v>
      </c>
      <c r="C30" t="s">
        <v>133</v>
      </c>
      <c r="D30" t="s">
        <v>7</v>
      </c>
      <c r="E30">
        <v>5</v>
      </c>
      <c r="F30">
        <v>0</v>
      </c>
      <c r="G30">
        <v>0.125</v>
      </c>
      <c r="H30" s="5">
        <f t="shared" si="0"/>
        <v>1.220703125E-4</v>
      </c>
      <c r="L30">
        <v>12</v>
      </c>
      <c r="M30" t="s">
        <v>234</v>
      </c>
      <c r="N30">
        <v>30</v>
      </c>
      <c r="R30">
        <f t="shared" si="5"/>
        <v>4.1666666666666666E-3</v>
      </c>
      <c r="S30">
        <f t="shared" si="6"/>
        <v>4.166666666666667</v>
      </c>
      <c r="T30">
        <f t="shared" si="7"/>
        <v>8640</v>
      </c>
      <c r="U30" t="s">
        <v>160</v>
      </c>
      <c r="V30" t="s">
        <v>160</v>
      </c>
    </row>
    <row r="31" spans="1:22" x14ac:dyDescent="0.3">
      <c r="A31" s="1" t="s">
        <v>178</v>
      </c>
      <c r="B31" t="s">
        <v>134</v>
      </c>
      <c r="C31" t="s">
        <v>135</v>
      </c>
      <c r="D31" t="s">
        <v>7</v>
      </c>
      <c r="E31">
        <v>5</v>
      </c>
      <c r="F31">
        <v>0</v>
      </c>
      <c r="G31">
        <v>1024</v>
      </c>
      <c r="H31" s="5">
        <f t="shared" si="0"/>
        <v>1</v>
      </c>
      <c r="L31">
        <v>50</v>
      </c>
      <c r="M31" t="s">
        <v>263</v>
      </c>
      <c r="N31">
        <v>15</v>
      </c>
      <c r="R31">
        <f t="shared" si="5"/>
        <v>68.266666666666666</v>
      </c>
      <c r="S31">
        <f t="shared" si="6"/>
        <v>68266.666666666672</v>
      </c>
      <c r="T31">
        <f t="shared" si="7"/>
        <v>72000</v>
      </c>
      <c r="U31" t="s">
        <v>160</v>
      </c>
      <c r="V31" t="s">
        <v>160</v>
      </c>
    </row>
    <row r="32" spans="1:22" x14ac:dyDescent="0.3">
      <c r="A32" s="1" t="s">
        <v>178</v>
      </c>
      <c r="B32" t="s">
        <v>189</v>
      </c>
      <c r="C32" t="s">
        <v>190</v>
      </c>
      <c r="D32" t="s">
        <v>7</v>
      </c>
      <c r="E32">
        <v>5</v>
      </c>
      <c r="F32">
        <v>0</v>
      </c>
      <c r="G32">
        <v>0.125</v>
      </c>
      <c r="H32" s="5">
        <f t="shared" si="0"/>
        <v>1.220703125E-4</v>
      </c>
      <c r="L32">
        <v>35</v>
      </c>
      <c r="M32" t="s">
        <v>262</v>
      </c>
      <c r="R32" t="e">
        <f t="shared" si="5"/>
        <v>#DIV/0!</v>
      </c>
      <c r="S32" t="e">
        <f t="shared" si="6"/>
        <v>#DIV/0!</v>
      </c>
      <c r="T32" t="e">
        <f t="shared" si="7"/>
        <v>#DIV/0!</v>
      </c>
    </row>
    <row r="33" spans="1:22" x14ac:dyDescent="0.3">
      <c r="A33" s="1" t="s">
        <v>4</v>
      </c>
      <c r="B33" t="s">
        <v>5</v>
      </c>
      <c r="C33" t="s">
        <v>6</v>
      </c>
      <c r="D33" t="s">
        <v>7</v>
      </c>
      <c r="E33">
        <v>0</v>
      </c>
      <c r="F33">
        <v>0.01</v>
      </c>
      <c r="G33">
        <v>0.1</v>
      </c>
      <c r="H33" s="5">
        <f t="shared" si="0"/>
        <v>9.7656250000000005E-5</v>
      </c>
      <c r="I33">
        <v>0</v>
      </c>
      <c r="K33">
        <v>1</v>
      </c>
      <c r="L33">
        <v>2</v>
      </c>
      <c r="M33" t="s">
        <v>223</v>
      </c>
      <c r="N33">
        <v>30</v>
      </c>
      <c r="R33">
        <f t="shared" si="5"/>
        <v>3.3333333333333335E-3</v>
      </c>
      <c r="S33">
        <f t="shared" si="6"/>
        <v>3.3333333333333335</v>
      </c>
      <c r="T33">
        <f t="shared" si="7"/>
        <v>1440</v>
      </c>
      <c r="U33" t="s">
        <v>160</v>
      </c>
      <c r="V33" t="s">
        <v>160</v>
      </c>
    </row>
    <row r="34" spans="1:22" x14ac:dyDescent="0.3">
      <c r="A34" s="1" t="s">
        <v>4</v>
      </c>
      <c r="B34" t="s">
        <v>8</v>
      </c>
      <c r="C34" t="s">
        <v>9</v>
      </c>
      <c r="D34" t="s">
        <v>7</v>
      </c>
      <c r="E34">
        <v>0</v>
      </c>
      <c r="F34">
        <v>0.05</v>
      </c>
      <c r="G34">
        <v>1024</v>
      </c>
      <c r="H34" s="5">
        <f t="shared" ref="H34:H65" si="8">G34/1024</f>
        <v>1</v>
      </c>
      <c r="K34">
        <v>12</v>
      </c>
      <c r="L34">
        <v>10</v>
      </c>
      <c r="M34" t="s">
        <v>224</v>
      </c>
      <c r="N34">
        <v>60</v>
      </c>
      <c r="R34">
        <f t="shared" si="5"/>
        <v>17.066666666666666</v>
      </c>
      <c r="S34">
        <f t="shared" si="6"/>
        <v>17066.666666666668</v>
      </c>
      <c r="T34">
        <f t="shared" si="7"/>
        <v>3600</v>
      </c>
      <c r="U34" t="s">
        <v>160</v>
      </c>
      <c r="V34" t="s">
        <v>160</v>
      </c>
    </row>
    <row r="35" spans="1:22" x14ac:dyDescent="0.3">
      <c r="A35" s="1" t="s">
        <v>4</v>
      </c>
      <c r="B35" t="s">
        <v>10</v>
      </c>
      <c r="C35" t="s">
        <v>11</v>
      </c>
      <c r="D35" t="s">
        <v>7</v>
      </c>
      <c r="E35">
        <v>1</v>
      </c>
      <c r="F35">
        <v>0.05</v>
      </c>
      <c r="G35">
        <v>0.25</v>
      </c>
      <c r="H35" s="5">
        <f t="shared" si="8"/>
        <v>2.44140625E-4</v>
      </c>
      <c r="I35">
        <v>0</v>
      </c>
      <c r="K35">
        <v>2</v>
      </c>
      <c r="L35">
        <v>3</v>
      </c>
      <c r="M35" t="s">
        <v>242</v>
      </c>
      <c r="N35">
        <v>600</v>
      </c>
      <c r="R35">
        <f t="shared" si="5"/>
        <v>4.1666666666666669E-4</v>
      </c>
      <c r="S35">
        <f t="shared" si="6"/>
        <v>0.41666666666666669</v>
      </c>
      <c r="T35">
        <f t="shared" si="7"/>
        <v>108</v>
      </c>
      <c r="U35" t="s">
        <v>160</v>
      </c>
      <c r="V35" t="s">
        <v>160</v>
      </c>
    </row>
    <row r="36" spans="1:22" x14ac:dyDescent="0.3">
      <c r="A36" s="1" t="s">
        <v>4</v>
      </c>
      <c r="B36" t="s">
        <v>12</v>
      </c>
      <c r="C36" t="s">
        <v>13</v>
      </c>
      <c r="D36" t="s">
        <v>7</v>
      </c>
      <c r="E36">
        <v>1</v>
      </c>
      <c r="F36">
        <v>0.05</v>
      </c>
      <c r="G36">
        <v>0.25</v>
      </c>
      <c r="H36" s="5">
        <f t="shared" si="8"/>
        <v>2.44140625E-4</v>
      </c>
      <c r="I36">
        <v>0</v>
      </c>
      <c r="K36">
        <v>4</v>
      </c>
      <c r="L36">
        <v>6</v>
      </c>
      <c r="M36" t="s">
        <v>242</v>
      </c>
      <c r="N36">
        <v>600</v>
      </c>
      <c r="R36">
        <f t="shared" si="5"/>
        <v>4.1666666666666669E-4</v>
      </c>
      <c r="S36">
        <f t="shared" si="6"/>
        <v>0.41666666666666669</v>
      </c>
      <c r="T36">
        <f t="shared" si="7"/>
        <v>216</v>
      </c>
      <c r="U36" t="s">
        <v>160</v>
      </c>
      <c r="V36" t="s">
        <v>160</v>
      </c>
    </row>
    <row r="37" spans="1:22" x14ac:dyDescent="0.3">
      <c r="A37" s="1" t="s">
        <v>4</v>
      </c>
      <c r="B37" t="s">
        <v>15</v>
      </c>
      <c r="C37" t="s">
        <v>14</v>
      </c>
      <c r="D37" t="s">
        <v>7</v>
      </c>
      <c r="E37">
        <v>2</v>
      </c>
      <c r="F37">
        <v>0.05</v>
      </c>
      <c r="G37">
        <v>1.5</v>
      </c>
      <c r="H37" s="5">
        <f t="shared" si="8"/>
        <v>1.46484375E-3</v>
      </c>
      <c r="I37">
        <v>0</v>
      </c>
      <c r="K37">
        <v>5</v>
      </c>
      <c r="L37">
        <v>5</v>
      </c>
      <c r="M37" t="s">
        <v>227</v>
      </c>
      <c r="N37">
        <v>3600</v>
      </c>
      <c r="R37">
        <f t="shared" si="5"/>
        <v>4.1666666666666669E-4</v>
      </c>
      <c r="S37">
        <f t="shared" si="6"/>
        <v>0.41666666666666669</v>
      </c>
      <c r="T37">
        <f t="shared" si="7"/>
        <v>30</v>
      </c>
      <c r="U37" t="s">
        <v>160</v>
      </c>
      <c r="V37" t="s">
        <v>160</v>
      </c>
    </row>
    <row r="38" spans="1:22" x14ac:dyDescent="0.3">
      <c r="A38" s="1" t="s">
        <v>4</v>
      </c>
      <c r="B38" t="s">
        <v>151</v>
      </c>
      <c r="C38" t="s">
        <v>152</v>
      </c>
      <c r="D38" t="s">
        <v>7</v>
      </c>
      <c r="E38">
        <v>2</v>
      </c>
      <c r="F38">
        <v>0.05</v>
      </c>
      <c r="G38">
        <v>0.25</v>
      </c>
      <c r="H38" s="5">
        <f t="shared" si="8"/>
        <v>2.44140625E-4</v>
      </c>
      <c r="I38">
        <v>0</v>
      </c>
      <c r="K38">
        <v>3</v>
      </c>
      <c r="L38">
        <v>4</v>
      </c>
      <c r="M38" t="s">
        <v>242</v>
      </c>
      <c r="N38">
        <v>600</v>
      </c>
      <c r="R38">
        <f t="shared" si="5"/>
        <v>4.1666666666666669E-4</v>
      </c>
      <c r="S38">
        <f t="shared" si="6"/>
        <v>0.41666666666666669</v>
      </c>
      <c r="T38">
        <f t="shared" si="7"/>
        <v>144</v>
      </c>
      <c r="U38" t="s">
        <v>160</v>
      </c>
      <c r="V38" t="s">
        <v>160</v>
      </c>
    </row>
    <row r="39" spans="1:22" x14ac:dyDescent="0.3">
      <c r="A39" s="1" t="s">
        <v>4</v>
      </c>
      <c r="B39" t="s">
        <v>24</v>
      </c>
      <c r="C39" t="s">
        <v>25</v>
      </c>
      <c r="D39" t="s">
        <v>7</v>
      </c>
      <c r="E39">
        <v>2</v>
      </c>
      <c r="F39">
        <v>0.05</v>
      </c>
      <c r="G39">
        <v>0.75</v>
      </c>
      <c r="H39" s="5">
        <f t="shared" si="8"/>
        <v>7.32421875E-4</v>
      </c>
      <c r="I39">
        <v>0</v>
      </c>
      <c r="K39">
        <v>3</v>
      </c>
      <c r="L39">
        <v>4</v>
      </c>
      <c r="M39" t="s">
        <v>226</v>
      </c>
      <c r="N39">
        <v>1800</v>
      </c>
      <c r="R39">
        <f t="shared" si="5"/>
        <v>4.1666666666666669E-4</v>
      </c>
      <c r="S39">
        <f t="shared" si="6"/>
        <v>0.41666666666666669</v>
      </c>
      <c r="T39">
        <f t="shared" si="7"/>
        <v>48</v>
      </c>
      <c r="U39" t="s">
        <v>160</v>
      </c>
      <c r="V39" t="s">
        <v>160</v>
      </c>
    </row>
    <row r="40" spans="1:22" x14ac:dyDescent="0.3">
      <c r="A40" s="1" t="s">
        <v>4</v>
      </c>
      <c r="B40" t="s">
        <v>50</v>
      </c>
      <c r="C40" t="s">
        <v>51</v>
      </c>
      <c r="D40" t="s">
        <v>7</v>
      </c>
      <c r="E40">
        <v>2</v>
      </c>
      <c r="F40">
        <v>0.05</v>
      </c>
      <c r="G40">
        <v>9</v>
      </c>
      <c r="H40" s="5">
        <f t="shared" si="8"/>
        <v>8.7890625E-3</v>
      </c>
      <c r="I40">
        <v>0</v>
      </c>
      <c r="K40">
        <v>5</v>
      </c>
      <c r="L40">
        <v>5</v>
      </c>
      <c r="M40" t="s">
        <v>241</v>
      </c>
      <c r="N40">
        <v>21600</v>
      </c>
      <c r="O40" t="s">
        <v>266</v>
      </c>
      <c r="R40">
        <f t="shared" si="5"/>
        <v>4.1666666666666669E-4</v>
      </c>
      <c r="S40">
        <f t="shared" si="6"/>
        <v>0.41666666666666669</v>
      </c>
      <c r="T40">
        <f t="shared" si="7"/>
        <v>5</v>
      </c>
      <c r="U40" t="s">
        <v>160</v>
      </c>
      <c r="V40" t="s">
        <v>160</v>
      </c>
    </row>
    <row r="41" spans="1:22" x14ac:dyDescent="0.3">
      <c r="A41" s="1" t="s">
        <v>4</v>
      </c>
      <c r="B41" t="s">
        <v>28</v>
      </c>
      <c r="C41" t="s">
        <v>29</v>
      </c>
      <c r="D41" t="s">
        <v>7</v>
      </c>
      <c r="E41">
        <v>2</v>
      </c>
      <c r="F41">
        <v>0.05</v>
      </c>
      <c r="G41">
        <v>0.375</v>
      </c>
      <c r="H41" s="5">
        <f t="shared" si="8"/>
        <v>3.662109375E-4</v>
      </c>
      <c r="I41">
        <v>0</v>
      </c>
      <c r="K41">
        <v>3</v>
      </c>
      <c r="L41">
        <v>3</v>
      </c>
      <c r="M41" t="s">
        <v>239</v>
      </c>
      <c r="N41">
        <v>900</v>
      </c>
      <c r="O41" t="s">
        <v>264</v>
      </c>
      <c r="R41">
        <f t="shared" si="5"/>
        <v>4.1666666666666669E-4</v>
      </c>
      <c r="S41">
        <f t="shared" si="6"/>
        <v>0.41666666666666669</v>
      </c>
      <c r="T41">
        <f t="shared" si="7"/>
        <v>72</v>
      </c>
      <c r="U41" t="s">
        <v>160</v>
      </c>
      <c r="V41" t="s">
        <v>160</v>
      </c>
    </row>
    <row r="42" spans="1:22" x14ac:dyDescent="0.3">
      <c r="A42" s="1" t="s">
        <v>4</v>
      </c>
      <c r="B42" t="s">
        <v>166</v>
      </c>
      <c r="C42" t="s">
        <v>167</v>
      </c>
      <c r="D42" t="s">
        <v>7</v>
      </c>
      <c r="E42">
        <v>2</v>
      </c>
      <c r="F42">
        <v>0</v>
      </c>
      <c r="G42">
        <v>0.375</v>
      </c>
      <c r="H42" s="5">
        <f t="shared" si="8"/>
        <v>3.662109375E-4</v>
      </c>
      <c r="I42">
        <v>0</v>
      </c>
      <c r="K42">
        <v>12</v>
      </c>
      <c r="L42">
        <v>12</v>
      </c>
      <c r="M42" t="s">
        <v>239</v>
      </c>
      <c r="N42">
        <v>900</v>
      </c>
      <c r="R42">
        <f t="shared" si="5"/>
        <v>4.1666666666666669E-4</v>
      </c>
      <c r="S42">
        <f t="shared" si="6"/>
        <v>0.41666666666666669</v>
      </c>
      <c r="T42">
        <f t="shared" si="7"/>
        <v>288</v>
      </c>
      <c r="U42" t="s">
        <v>161</v>
      </c>
      <c r="V42" t="s">
        <v>160</v>
      </c>
    </row>
    <row r="43" spans="1:22" x14ac:dyDescent="0.3">
      <c r="A43" s="1" t="s">
        <v>4</v>
      </c>
      <c r="B43" t="s">
        <v>19</v>
      </c>
      <c r="C43" t="s">
        <v>20</v>
      </c>
      <c r="D43" t="s">
        <v>18</v>
      </c>
      <c r="E43">
        <v>3</v>
      </c>
      <c r="F43">
        <v>0</v>
      </c>
      <c r="G43">
        <v>39575.243499999997</v>
      </c>
      <c r="H43" s="5">
        <f t="shared" si="8"/>
        <v>38.647698730468747</v>
      </c>
      <c r="I43">
        <v>0</v>
      </c>
      <c r="K43">
        <v>70</v>
      </c>
      <c r="L43">
        <v>120</v>
      </c>
      <c r="M43" t="s">
        <v>225</v>
      </c>
      <c r="N43">
        <f>9203545*2</f>
        <v>18407090</v>
      </c>
      <c r="R43">
        <f t="shared" si="5"/>
        <v>2.15E-3</v>
      </c>
      <c r="S43">
        <f t="shared" si="6"/>
        <v>2.15</v>
      </c>
      <c r="T43">
        <f t="shared" si="7"/>
        <v>0.14081530540677534</v>
      </c>
      <c r="U43" t="s">
        <v>160</v>
      </c>
      <c r="V43" t="s">
        <v>160</v>
      </c>
    </row>
    <row r="44" spans="1:22" x14ac:dyDescent="0.3">
      <c r="A44" s="1" t="s">
        <v>4</v>
      </c>
      <c r="B44" t="s">
        <v>48</v>
      </c>
      <c r="C44" t="s">
        <v>147</v>
      </c>
      <c r="D44" t="s">
        <v>7</v>
      </c>
      <c r="E44">
        <v>3</v>
      </c>
      <c r="F44">
        <v>0.05</v>
      </c>
      <c r="G44">
        <v>0.125</v>
      </c>
      <c r="H44" s="5">
        <f t="shared" si="8"/>
        <v>1.220703125E-4</v>
      </c>
      <c r="I44">
        <v>0</v>
      </c>
      <c r="K44">
        <v>4</v>
      </c>
      <c r="L44">
        <v>6</v>
      </c>
      <c r="M44" t="s">
        <v>233</v>
      </c>
      <c r="N44">
        <v>300</v>
      </c>
      <c r="R44">
        <f t="shared" si="5"/>
        <v>4.1666666666666669E-4</v>
      </c>
      <c r="S44">
        <f t="shared" si="6"/>
        <v>0.41666666666666669</v>
      </c>
      <c r="T44">
        <f t="shared" si="7"/>
        <v>432</v>
      </c>
      <c r="U44" t="s">
        <v>160</v>
      </c>
      <c r="V44" t="s">
        <v>160</v>
      </c>
    </row>
    <row r="45" spans="1:22" x14ac:dyDescent="0.3">
      <c r="A45" s="1" t="s">
        <v>4</v>
      </c>
      <c r="B45" t="s">
        <v>21</v>
      </c>
      <c r="C45" t="s">
        <v>22</v>
      </c>
      <c r="D45" t="s">
        <v>23</v>
      </c>
      <c r="E45">
        <v>4</v>
      </c>
      <c r="F45">
        <v>0.05</v>
      </c>
      <c r="G45">
        <v>3</v>
      </c>
      <c r="H45" s="5">
        <f t="shared" si="8"/>
        <v>2.9296875E-3</v>
      </c>
      <c r="I45">
        <v>0</v>
      </c>
      <c r="K45">
        <v>7</v>
      </c>
      <c r="L45">
        <v>8</v>
      </c>
      <c r="M45" t="s">
        <v>229</v>
      </c>
      <c r="N45">
        <v>7200</v>
      </c>
      <c r="R45">
        <f t="shared" si="5"/>
        <v>4.1666666666666669E-4</v>
      </c>
      <c r="S45">
        <f t="shared" si="6"/>
        <v>0.41666666666666669</v>
      </c>
      <c r="T45">
        <f t="shared" si="7"/>
        <v>24</v>
      </c>
      <c r="U45" t="s">
        <v>160</v>
      </c>
      <c r="V45" t="s">
        <v>160</v>
      </c>
    </row>
    <row r="46" spans="1:22" x14ac:dyDescent="0.3">
      <c r="A46" s="1" t="s">
        <v>4</v>
      </c>
      <c r="B46" t="s">
        <v>49</v>
      </c>
      <c r="C46" t="s">
        <v>26</v>
      </c>
      <c r="D46" t="s">
        <v>7</v>
      </c>
      <c r="E46">
        <v>4</v>
      </c>
      <c r="F46">
        <v>0.05</v>
      </c>
      <c r="G46">
        <v>9</v>
      </c>
      <c r="H46" s="5">
        <f t="shared" si="8"/>
        <v>8.7890625E-3</v>
      </c>
      <c r="I46">
        <v>0</v>
      </c>
      <c r="K46">
        <v>7</v>
      </c>
      <c r="L46">
        <v>8</v>
      </c>
      <c r="M46" t="s">
        <v>241</v>
      </c>
      <c r="N46">
        <v>21600</v>
      </c>
      <c r="R46">
        <f t="shared" si="5"/>
        <v>4.1666666666666669E-4</v>
      </c>
      <c r="S46">
        <f t="shared" si="6"/>
        <v>0.41666666666666669</v>
      </c>
      <c r="T46">
        <f t="shared" si="7"/>
        <v>8</v>
      </c>
      <c r="U46" t="s">
        <v>160</v>
      </c>
      <c r="V46" t="s">
        <v>160</v>
      </c>
    </row>
    <row r="47" spans="1:22" x14ac:dyDescent="0.3">
      <c r="A47" s="1" t="s">
        <v>4</v>
      </c>
      <c r="B47" t="s">
        <v>16</v>
      </c>
      <c r="C47" t="s">
        <v>17</v>
      </c>
      <c r="D47" t="s">
        <v>18</v>
      </c>
      <c r="E47">
        <v>6</v>
      </c>
      <c r="F47">
        <v>7.4999999999999997E-2</v>
      </c>
      <c r="G47">
        <v>1917</v>
      </c>
      <c r="H47" s="5">
        <f t="shared" si="8"/>
        <v>1.8720703125</v>
      </c>
      <c r="I47">
        <v>0</v>
      </c>
      <c r="K47">
        <v>11</v>
      </c>
      <c r="L47">
        <v>30</v>
      </c>
      <c r="M47" t="s">
        <v>279</v>
      </c>
      <c r="N47">
        <v>3888000</v>
      </c>
      <c r="R47">
        <f t="shared" si="5"/>
        <v>4.9305555555555561E-4</v>
      </c>
      <c r="S47">
        <f t="shared" si="6"/>
        <v>0.49305555555555558</v>
      </c>
      <c r="T47">
        <f t="shared" si="7"/>
        <v>0.16666666666666666</v>
      </c>
      <c r="U47" t="s">
        <v>160</v>
      </c>
      <c r="V47" t="s">
        <v>160</v>
      </c>
    </row>
    <row r="48" spans="1:22" x14ac:dyDescent="0.3">
      <c r="A48" s="1" t="s">
        <v>63</v>
      </c>
      <c r="B48" s="2" t="s">
        <v>66</v>
      </c>
      <c r="C48" t="s">
        <v>67</v>
      </c>
      <c r="D48" t="s">
        <v>18</v>
      </c>
      <c r="E48">
        <v>3</v>
      </c>
      <c r="F48">
        <v>7.4999999999999997E-2</v>
      </c>
      <c r="G48">
        <v>7669.62</v>
      </c>
      <c r="H48" s="5">
        <f t="shared" si="8"/>
        <v>7.4898632812499999</v>
      </c>
      <c r="I48">
        <v>0</v>
      </c>
      <c r="K48">
        <v>35</v>
      </c>
      <c r="L48">
        <v>20</v>
      </c>
      <c r="M48" t="s">
        <v>228</v>
      </c>
      <c r="N48">
        <v>9203545</v>
      </c>
      <c r="R48">
        <f t="shared" si="5"/>
        <v>8.3333324278851251E-4</v>
      </c>
      <c r="S48">
        <f t="shared" si="6"/>
        <v>0.83333324278851251</v>
      </c>
      <c r="T48">
        <f t="shared" si="7"/>
        <v>4.6938435135591774E-2</v>
      </c>
      <c r="U48" t="s">
        <v>160</v>
      </c>
      <c r="V48" t="s">
        <v>160</v>
      </c>
    </row>
    <row r="49" spans="1:22" x14ac:dyDescent="0.3">
      <c r="A49" s="1" t="s">
        <v>63</v>
      </c>
      <c r="B49" s="2" t="s">
        <v>64</v>
      </c>
      <c r="C49" t="s">
        <v>65</v>
      </c>
      <c r="D49" t="s">
        <v>23</v>
      </c>
      <c r="E49">
        <v>6</v>
      </c>
      <c r="F49">
        <v>7.4999999999999997E-2</v>
      </c>
      <c r="G49">
        <v>1620</v>
      </c>
      <c r="H49" s="5">
        <f t="shared" si="8"/>
        <v>1.58203125</v>
      </c>
      <c r="I49">
        <v>0</v>
      </c>
      <c r="K49">
        <v>11</v>
      </c>
      <c r="L49">
        <v>13</v>
      </c>
      <c r="M49" t="s">
        <v>240</v>
      </c>
      <c r="N49">
        <v>1944000</v>
      </c>
      <c r="R49">
        <f t="shared" ref="R49:R82" si="9">G49/N49</f>
        <v>8.3333333333333339E-4</v>
      </c>
      <c r="S49">
        <f t="shared" ref="S49:S80" si="10">R49*1000</f>
        <v>0.83333333333333337</v>
      </c>
      <c r="T49">
        <f t="shared" ref="T49:T82" si="11">L49/(N49/21600)</f>
        <v>0.14444444444444443</v>
      </c>
      <c r="U49" t="s">
        <v>160</v>
      </c>
      <c r="V49" t="s">
        <v>160</v>
      </c>
    </row>
    <row r="50" spans="1:22" x14ac:dyDescent="0.3">
      <c r="A50" s="1" t="s">
        <v>63</v>
      </c>
      <c r="B50" s="2" t="s">
        <v>68</v>
      </c>
      <c r="C50" t="s">
        <v>78</v>
      </c>
      <c r="D50" t="s">
        <v>33</v>
      </c>
      <c r="E50">
        <v>6</v>
      </c>
      <c r="F50">
        <v>7.4999999999999997E-2</v>
      </c>
      <c r="G50">
        <v>76696.2696</v>
      </c>
      <c r="H50" s="5">
        <f t="shared" si="8"/>
        <v>74.89870078125</v>
      </c>
      <c r="I50">
        <v>0</v>
      </c>
      <c r="K50">
        <v>250</v>
      </c>
      <c r="L50">
        <v>500</v>
      </c>
      <c r="M50" t="s">
        <v>237</v>
      </c>
      <c r="N50">
        <v>92035450</v>
      </c>
      <c r="R50">
        <f t="shared" si="9"/>
        <v>8.3333399901885637E-4</v>
      </c>
      <c r="S50">
        <f t="shared" si="10"/>
        <v>0.83333399901885641</v>
      </c>
      <c r="T50">
        <f t="shared" si="11"/>
        <v>0.11734608783897944</v>
      </c>
      <c r="U50" t="s">
        <v>161</v>
      </c>
      <c r="V50" t="s">
        <v>160</v>
      </c>
    </row>
    <row r="51" spans="1:22" x14ac:dyDescent="0.3">
      <c r="A51" s="1" t="s">
        <v>84</v>
      </c>
      <c r="B51" s="2" t="s">
        <v>85</v>
      </c>
      <c r="C51" t="s">
        <v>92</v>
      </c>
      <c r="D51" t="s">
        <v>7</v>
      </c>
      <c r="E51">
        <v>5</v>
      </c>
      <c r="F51">
        <v>2.5</v>
      </c>
      <c r="G51">
        <v>13</v>
      </c>
      <c r="H51" s="5">
        <f t="shared" si="8"/>
        <v>1.26953125E-2</v>
      </c>
      <c r="I51">
        <v>0</v>
      </c>
      <c r="K51">
        <v>10</v>
      </c>
      <c r="L51">
        <v>10</v>
      </c>
      <c r="M51" t="s">
        <v>308</v>
      </c>
      <c r="N51">
        <v>30</v>
      </c>
      <c r="R51">
        <f t="shared" si="9"/>
        <v>0.43333333333333335</v>
      </c>
      <c r="S51">
        <f t="shared" si="10"/>
        <v>433.33333333333337</v>
      </c>
      <c r="T51">
        <f t="shared" si="11"/>
        <v>7200</v>
      </c>
      <c r="U51" t="s">
        <v>161</v>
      </c>
      <c r="V51" t="s">
        <v>160</v>
      </c>
    </row>
    <row r="52" spans="1:22" x14ac:dyDescent="0.3">
      <c r="A52" s="1" t="s">
        <v>84</v>
      </c>
      <c r="B52" s="2" t="s">
        <v>86</v>
      </c>
      <c r="C52" t="s">
        <v>91</v>
      </c>
      <c r="D52" t="s">
        <v>7</v>
      </c>
      <c r="E52">
        <v>6</v>
      </c>
      <c r="F52">
        <v>5</v>
      </c>
      <c r="G52">
        <v>1024</v>
      </c>
      <c r="H52" s="5">
        <f t="shared" si="8"/>
        <v>1</v>
      </c>
      <c r="J52">
        <v>3</v>
      </c>
      <c r="K52">
        <v>17</v>
      </c>
      <c r="L52">
        <v>25</v>
      </c>
      <c r="M52" t="s">
        <v>308</v>
      </c>
      <c r="N52">
        <v>30</v>
      </c>
      <c r="R52">
        <f t="shared" si="9"/>
        <v>34.133333333333333</v>
      </c>
      <c r="S52">
        <f t="shared" si="10"/>
        <v>34133.333333333336</v>
      </c>
      <c r="T52">
        <f t="shared" si="11"/>
        <v>18000</v>
      </c>
      <c r="U52" t="s">
        <v>161</v>
      </c>
      <c r="V52" t="s">
        <v>160</v>
      </c>
    </row>
    <row r="53" spans="1:22" x14ac:dyDescent="0.3">
      <c r="A53" s="1" t="s">
        <v>84</v>
      </c>
      <c r="B53" s="2" t="s">
        <v>87</v>
      </c>
      <c r="C53" t="s">
        <v>88</v>
      </c>
      <c r="D53" t="s">
        <v>23</v>
      </c>
      <c r="E53">
        <v>7</v>
      </c>
      <c r="F53">
        <v>0.05</v>
      </c>
      <c r="G53">
        <v>21</v>
      </c>
      <c r="H53" s="5">
        <f t="shared" si="8"/>
        <v>2.05078125E-2</v>
      </c>
      <c r="I53">
        <v>0</v>
      </c>
      <c r="K53">
        <v>10</v>
      </c>
      <c r="L53">
        <v>12</v>
      </c>
      <c r="M53" t="s">
        <v>256</v>
      </c>
      <c r="N53">
        <v>50400</v>
      </c>
      <c r="R53">
        <f t="shared" si="9"/>
        <v>4.1666666666666669E-4</v>
      </c>
      <c r="S53">
        <f t="shared" si="10"/>
        <v>0.41666666666666669</v>
      </c>
      <c r="T53">
        <f t="shared" si="11"/>
        <v>5.1428571428571423</v>
      </c>
      <c r="U53" t="s">
        <v>160</v>
      </c>
      <c r="V53" t="s">
        <v>160</v>
      </c>
    </row>
    <row r="54" spans="1:22" x14ac:dyDescent="0.3">
      <c r="A54" s="1" t="s">
        <v>84</v>
      </c>
      <c r="B54" s="2" t="s">
        <v>89</v>
      </c>
      <c r="C54" t="s">
        <v>90</v>
      </c>
      <c r="D54" t="s">
        <v>18</v>
      </c>
      <c r="E54">
        <v>8</v>
      </c>
      <c r="F54">
        <v>0.05</v>
      </c>
      <c r="G54">
        <v>38348.134845200002</v>
      </c>
      <c r="H54" s="5">
        <f t="shared" si="8"/>
        <v>37.449350434765627</v>
      </c>
      <c r="I54">
        <v>0</v>
      </c>
      <c r="K54">
        <v>75</v>
      </c>
      <c r="L54">
        <v>50</v>
      </c>
      <c r="M54" t="s">
        <v>228</v>
      </c>
      <c r="N54">
        <v>92035450</v>
      </c>
      <c r="R54">
        <f t="shared" si="9"/>
        <v>4.1666700000054331E-4</v>
      </c>
      <c r="S54">
        <f t="shared" si="10"/>
        <v>0.4166670000005433</v>
      </c>
      <c r="T54">
        <f t="shared" si="11"/>
        <v>1.1734608783897945E-2</v>
      </c>
      <c r="U54" t="s">
        <v>161</v>
      </c>
      <c r="V54" t="s">
        <v>160</v>
      </c>
    </row>
    <row r="55" spans="1:22" x14ac:dyDescent="0.3">
      <c r="A55" s="1" t="s">
        <v>47</v>
      </c>
      <c r="B55" t="s">
        <v>56</v>
      </c>
      <c r="C55" t="s">
        <v>57</v>
      </c>
      <c r="D55" t="s">
        <v>7</v>
      </c>
      <c r="E55">
        <v>0</v>
      </c>
      <c r="F55">
        <v>0.05</v>
      </c>
      <c r="G55">
        <v>1024</v>
      </c>
      <c r="H55" s="5">
        <f t="shared" si="8"/>
        <v>1</v>
      </c>
      <c r="K55">
        <v>5</v>
      </c>
      <c r="L55">
        <v>5</v>
      </c>
      <c r="M55" t="s">
        <v>226</v>
      </c>
      <c r="N55">
        <v>1800</v>
      </c>
      <c r="O55" t="s">
        <v>264</v>
      </c>
      <c r="P55" t="s">
        <v>319</v>
      </c>
      <c r="R55">
        <f t="shared" si="9"/>
        <v>0.56888888888888889</v>
      </c>
      <c r="S55">
        <f t="shared" si="10"/>
        <v>568.88888888888891</v>
      </c>
      <c r="T55">
        <f t="shared" si="11"/>
        <v>60</v>
      </c>
      <c r="U55" t="s">
        <v>160</v>
      </c>
      <c r="V55" t="s">
        <v>160</v>
      </c>
    </row>
    <row r="56" spans="1:22" x14ac:dyDescent="0.3">
      <c r="A56" s="1" t="s">
        <v>47</v>
      </c>
      <c r="B56" t="s">
        <v>52</v>
      </c>
      <c r="C56" t="s">
        <v>54</v>
      </c>
      <c r="D56" t="s">
        <v>7</v>
      </c>
      <c r="E56">
        <v>3</v>
      </c>
      <c r="F56">
        <v>0.1</v>
      </c>
      <c r="G56">
        <v>16</v>
      </c>
      <c r="H56" s="5">
        <f t="shared" si="8"/>
        <v>1.5625E-2</v>
      </c>
      <c r="I56">
        <v>0</v>
      </c>
      <c r="K56">
        <v>6</v>
      </c>
      <c r="L56">
        <v>10</v>
      </c>
      <c r="M56" t="s">
        <v>226</v>
      </c>
      <c r="N56">
        <v>1800</v>
      </c>
      <c r="R56">
        <f t="shared" si="9"/>
        <v>8.8888888888888889E-3</v>
      </c>
      <c r="S56">
        <f t="shared" si="10"/>
        <v>8.8888888888888893</v>
      </c>
      <c r="T56">
        <f t="shared" si="11"/>
        <v>120</v>
      </c>
      <c r="U56" t="s">
        <v>160</v>
      </c>
      <c r="V56" t="s">
        <v>160</v>
      </c>
    </row>
    <row r="57" spans="1:22" x14ac:dyDescent="0.3">
      <c r="A57" s="1" t="s">
        <v>47</v>
      </c>
      <c r="B57" t="s">
        <v>53</v>
      </c>
      <c r="C57" t="s">
        <v>55</v>
      </c>
      <c r="D57" t="s">
        <v>7</v>
      </c>
      <c r="E57">
        <v>3</v>
      </c>
      <c r="F57">
        <v>0.1</v>
      </c>
      <c r="G57">
        <v>16</v>
      </c>
      <c r="H57" s="5">
        <f t="shared" si="8"/>
        <v>1.5625E-2</v>
      </c>
      <c r="I57">
        <v>0</v>
      </c>
      <c r="K57">
        <v>6</v>
      </c>
      <c r="L57">
        <v>10</v>
      </c>
      <c r="M57" t="s">
        <v>226</v>
      </c>
      <c r="N57">
        <v>1800</v>
      </c>
      <c r="R57">
        <f t="shared" si="9"/>
        <v>8.8888888888888889E-3</v>
      </c>
      <c r="S57">
        <f t="shared" si="10"/>
        <v>8.8888888888888893</v>
      </c>
      <c r="T57">
        <f t="shared" si="11"/>
        <v>120</v>
      </c>
      <c r="U57" t="s">
        <v>160</v>
      </c>
      <c r="V57" t="s">
        <v>160</v>
      </c>
    </row>
    <row r="58" spans="1:22" x14ac:dyDescent="0.3">
      <c r="A58" s="1" t="s">
        <v>47</v>
      </c>
      <c r="B58" t="s">
        <v>59</v>
      </c>
      <c r="C58" t="s">
        <v>60</v>
      </c>
      <c r="D58" t="s">
        <v>7</v>
      </c>
      <c r="E58">
        <v>3</v>
      </c>
      <c r="F58">
        <v>0.1</v>
      </c>
      <c r="G58">
        <v>16</v>
      </c>
      <c r="H58" s="5">
        <f t="shared" si="8"/>
        <v>1.5625E-2</v>
      </c>
      <c r="I58">
        <v>0</v>
      </c>
      <c r="K58" t="s">
        <v>338</v>
      </c>
      <c r="L58">
        <v>5</v>
      </c>
      <c r="M58" t="s">
        <v>226</v>
      </c>
      <c r="N58">
        <v>1800</v>
      </c>
      <c r="O58" t="s">
        <v>264</v>
      </c>
      <c r="Q58" t="s">
        <v>56</v>
      </c>
      <c r="R58">
        <f t="shared" si="9"/>
        <v>8.8888888888888889E-3</v>
      </c>
      <c r="S58">
        <f t="shared" si="10"/>
        <v>8.8888888888888893</v>
      </c>
      <c r="T58">
        <f t="shared" si="11"/>
        <v>60</v>
      </c>
      <c r="U58" t="s">
        <v>160</v>
      </c>
      <c r="V58" t="s">
        <v>160</v>
      </c>
    </row>
    <row r="59" spans="1:22" x14ac:dyDescent="0.3">
      <c r="A59" s="1" t="s">
        <v>47</v>
      </c>
      <c r="B59" t="s">
        <v>58</v>
      </c>
      <c r="C59" t="s">
        <v>61</v>
      </c>
      <c r="D59" t="s">
        <v>7</v>
      </c>
      <c r="E59">
        <v>6</v>
      </c>
      <c r="F59">
        <v>0.5</v>
      </c>
      <c r="G59">
        <v>32</v>
      </c>
      <c r="H59" s="5">
        <f t="shared" si="8"/>
        <v>3.125E-2</v>
      </c>
      <c r="I59">
        <v>0</v>
      </c>
      <c r="K59" t="s">
        <v>339</v>
      </c>
      <c r="L59">
        <v>5</v>
      </c>
      <c r="M59" t="s">
        <v>226</v>
      </c>
      <c r="N59">
        <v>1800</v>
      </c>
      <c r="O59" t="s">
        <v>264</v>
      </c>
      <c r="Q59" t="s">
        <v>59</v>
      </c>
      <c r="R59">
        <f t="shared" si="9"/>
        <v>1.7777777777777778E-2</v>
      </c>
      <c r="S59">
        <f t="shared" si="10"/>
        <v>17.777777777777779</v>
      </c>
      <c r="T59">
        <f t="shared" si="11"/>
        <v>60</v>
      </c>
      <c r="U59" t="s">
        <v>160</v>
      </c>
      <c r="V59" t="s">
        <v>160</v>
      </c>
    </row>
    <row r="60" spans="1:22" x14ac:dyDescent="0.3">
      <c r="A60" s="1" t="s">
        <v>47</v>
      </c>
      <c r="B60" t="s">
        <v>309</v>
      </c>
      <c r="C60" t="s">
        <v>62</v>
      </c>
      <c r="D60" t="s">
        <v>7</v>
      </c>
      <c r="E60">
        <v>7</v>
      </c>
      <c r="F60">
        <v>0.5</v>
      </c>
      <c r="G60">
        <v>32</v>
      </c>
      <c r="H60" s="5">
        <f t="shared" si="8"/>
        <v>3.125E-2</v>
      </c>
      <c r="I60">
        <v>0</v>
      </c>
      <c r="K60">
        <v>12</v>
      </c>
      <c r="L60">
        <v>10</v>
      </c>
      <c r="M60" t="s">
        <v>226</v>
      </c>
      <c r="N60">
        <v>1800</v>
      </c>
      <c r="O60" t="s">
        <v>264</v>
      </c>
      <c r="R60">
        <f t="shared" si="9"/>
        <v>1.7777777777777778E-2</v>
      </c>
      <c r="S60">
        <f t="shared" si="10"/>
        <v>17.777777777777779</v>
      </c>
      <c r="T60">
        <f t="shared" si="11"/>
        <v>120</v>
      </c>
      <c r="U60" t="s">
        <v>160</v>
      </c>
      <c r="V60" t="s">
        <v>160</v>
      </c>
    </row>
    <row r="61" spans="1:22" x14ac:dyDescent="0.3">
      <c r="A61" s="1" t="s">
        <v>47</v>
      </c>
      <c r="B61" t="s">
        <v>149</v>
      </c>
      <c r="C61" t="s">
        <v>150</v>
      </c>
      <c r="D61" t="s">
        <v>7</v>
      </c>
      <c r="E61">
        <v>9</v>
      </c>
      <c r="F61">
        <v>1</v>
      </c>
      <c r="G61">
        <v>64</v>
      </c>
      <c r="H61" s="5">
        <f t="shared" si="8"/>
        <v>6.25E-2</v>
      </c>
      <c r="I61">
        <v>0</v>
      </c>
      <c r="K61" t="s">
        <v>340</v>
      </c>
      <c r="L61">
        <v>10</v>
      </c>
      <c r="M61" t="s">
        <v>226</v>
      </c>
      <c r="N61">
        <v>1800</v>
      </c>
      <c r="Q61" t="s">
        <v>314</v>
      </c>
      <c r="R61">
        <f t="shared" si="9"/>
        <v>3.5555555555555556E-2</v>
      </c>
      <c r="S61">
        <f t="shared" si="10"/>
        <v>35.555555555555557</v>
      </c>
      <c r="T61">
        <f t="shared" si="11"/>
        <v>120</v>
      </c>
      <c r="U61" t="s">
        <v>160</v>
      </c>
      <c r="V61" t="s">
        <v>160</v>
      </c>
    </row>
    <row r="62" spans="1:22" x14ac:dyDescent="0.3">
      <c r="A62" s="1" t="s">
        <v>169</v>
      </c>
      <c r="B62" t="s">
        <v>220</v>
      </c>
      <c r="C62" t="s">
        <v>221</v>
      </c>
      <c r="D62" t="s">
        <v>18</v>
      </c>
      <c r="E62">
        <v>9</v>
      </c>
      <c r="F62">
        <v>100</v>
      </c>
      <c r="H62" s="5">
        <f t="shared" si="8"/>
        <v>0</v>
      </c>
      <c r="L62">
        <v>200</v>
      </c>
      <c r="M62" t="s">
        <v>235</v>
      </c>
      <c r="N62">
        <v>18407090</v>
      </c>
      <c r="O62" t="s">
        <v>295</v>
      </c>
      <c r="R62">
        <f t="shared" si="9"/>
        <v>0</v>
      </c>
      <c r="S62">
        <f t="shared" si="10"/>
        <v>0</v>
      </c>
      <c r="T62">
        <f t="shared" si="11"/>
        <v>0.23469217567795889</v>
      </c>
    </row>
    <row r="63" spans="1:22" x14ac:dyDescent="0.3">
      <c r="A63" s="1" t="s">
        <v>169</v>
      </c>
      <c r="B63" t="s">
        <v>202</v>
      </c>
      <c r="C63" t="s">
        <v>209</v>
      </c>
      <c r="D63" t="s">
        <v>18</v>
      </c>
      <c r="E63">
        <v>9</v>
      </c>
      <c r="F63">
        <v>100</v>
      </c>
      <c r="H63" s="5">
        <f t="shared" si="8"/>
        <v>0</v>
      </c>
      <c r="L63">
        <v>1200</v>
      </c>
      <c r="M63" t="s">
        <v>236</v>
      </c>
      <c r="N63">
        <v>36814180</v>
      </c>
      <c r="O63" t="s">
        <v>295</v>
      </c>
      <c r="R63">
        <f t="shared" si="9"/>
        <v>0</v>
      </c>
      <c r="S63">
        <f t="shared" si="10"/>
        <v>0</v>
      </c>
      <c r="T63">
        <f t="shared" si="11"/>
        <v>0.70407652703387658</v>
      </c>
    </row>
    <row r="64" spans="1:22" x14ac:dyDescent="0.3">
      <c r="A64" s="1" t="s">
        <v>169</v>
      </c>
      <c r="B64" t="s">
        <v>192</v>
      </c>
      <c r="C64" t="s">
        <v>212</v>
      </c>
      <c r="D64" t="s">
        <v>18</v>
      </c>
      <c r="E64">
        <v>9</v>
      </c>
      <c r="F64">
        <v>100</v>
      </c>
      <c r="H64" s="5">
        <f t="shared" si="8"/>
        <v>0</v>
      </c>
      <c r="L64">
        <v>300</v>
      </c>
      <c r="M64" t="s">
        <v>261</v>
      </c>
      <c r="N64">
        <v>92035450</v>
      </c>
      <c r="O64" t="s">
        <v>300</v>
      </c>
      <c r="R64">
        <f t="shared" si="9"/>
        <v>0</v>
      </c>
      <c r="S64">
        <f t="shared" si="10"/>
        <v>0</v>
      </c>
      <c r="T64">
        <f t="shared" si="11"/>
        <v>7.0407652703387669E-2</v>
      </c>
    </row>
    <row r="65" spans="1:22" x14ac:dyDescent="0.3">
      <c r="A65" s="1" t="s">
        <v>169</v>
      </c>
      <c r="B65" t="s">
        <v>195</v>
      </c>
      <c r="C65" t="s">
        <v>213</v>
      </c>
      <c r="D65" t="s">
        <v>18</v>
      </c>
      <c r="E65">
        <v>9</v>
      </c>
      <c r="F65">
        <v>0</v>
      </c>
      <c r="H65" s="5">
        <f t="shared" si="8"/>
        <v>0</v>
      </c>
      <c r="L65">
        <v>50</v>
      </c>
      <c r="M65" t="s">
        <v>231</v>
      </c>
      <c r="N65">
        <f>9203545/2</f>
        <v>4601772.5</v>
      </c>
      <c r="O65" t="s">
        <v>295</v>
      </c>
      <c r="P65" t="s">
        <v>303</v>
      </c>
      <c r="R65">
        <f t="shared" si="9"/>
        <v>0</v>
      </c>
      <c r="S65">
        <f t="shared" si="10"/>
        <v>0</v>
      </c>
      <c r="T65">
        <f t="shared" si="11"/>
        <v>0.23469217567795889</v>
      </c>
    </row>
    <row r="66" spans="1:22" x14ac:dyDescent="0.3">
      <c r="A66" s="1" t="s">
        <v>169</v>
      </c>
      <c r="B66" t="s">
        <v>197</v>
      </c>
      <c r="C66" t="s">
        <v>214</v>
      </c>
      <c r="D66" t="s">
        <v>18</v>
      </c>
      <c r="E66">
        <v>9</v>
      </c>
      <c r="F66">
        <v>100</v>
      </c>
      <c r="H66" s="5">
        <f t="shared" ref="H66:H97" si="12">G66/1024</f>
        <v>0</v>
      </c>
      <c r="L66">
        <v>400</v>
      </c>
      <c r="M66" t="s">
        <v>225</v>
      </c>
      <c r="N66">
        <v>18407090</v>
      </c>
      <c r="O66" t="s">
        <v>295</v>
      </c>
      <c r="R66">
        <f t="shared" si="9"/>
        <v>0</v>
      </c>
      <c r="S66">
        <f t="shared" si="10"/>
        <v>0</v>
      </c>
      <c r="T66">
        <f t="shared" si="11"/>
        <v>0.46938435135591777</v>
      </c>
    </row>
    <row r="67" spans="1:22" x14ac:dyDescent="0.3">
      <c r="A67" s="1" t="s">
        <v>169</v>
      </c>
      <c r="B67" t="s">
        <v>196</v>
      </c>
      <c r="C67" t="s">
        <v>215</v>
      </c>
      <c r="D67" t="s">
        <v>18</v>
      </c>
      <c r="E67">
        <v>9</v>
      </c>
      <c r="F67">
        <v>100</v>
      </c>
      <c r="H67" s="5">
        <f t="shared" si="12"/>
        <v>0</v>
      </c>
      <c r="L67">
        <v>100</v>
      </c>
      <c r="M67" t="s">
        <v>225</v>
      </c>
      <c r="N67">
        <v>18407090</v>
      </c>
      <c r="O67" t="s">
        <v>295</v>
      </c>
      <c r="R67">
        <f t="shared" si="9"/>
        <v>0</v>
      </c>
      <c r="S67">
        <f t="shared" si="10"/>
        <v>0</v>
      </c>
      <c r="T67">
        <f t="shared" si="11"/>
        <v>0.11734608783897944</v>
      </c>
    </row>
    <row r="68" spans="1:22" x14ac:dyDescent="0.3">
      <c r="A68" s="1" t="s">
        <v>169</v>
      </c>
      <c r="B68" t="s">
        <v>216</v>
      </c>
      <c r="C68" t="s">
        <v>217</v>
      </c>
      <c r="D68" t="s">
        <v>33</v>
      </c>
      <c r="E68">
        <v>9</v>
      </c>
      <c r="F68">
        <v>0</v>
      </c>
      <c r="H68" s="5">
        <f t="shared" si="12"/>
        <v>0</v>
      </c>
      <c r="L68">
        <v>5000</v>
      </c>
      <c r="M68" t="s">
        <v>237</v>
      </c>
      <c r="N68">
        <v>92035450</v>
      </c>
      <c r="O68" t="s">
        <v>299</v>
      </c>
      <c r="R68">
        <f t="shared" si="9"/>
        <v>0</v>
      </c>
      <c r="S68">
        <f t="shared" si="10"/>
        <v>0</v>
      </c>
      <c r="T68">
        <f t="shared" si="11"/>
        <v>1.1734608783897944</v>
      </c>
    </row>
    <row r="69" spans="1:22" x14ac:dyDescent="0.3">
      <c r="A69" s="1" t="s">
        <v>169</v>
      </c>
      <c r="B69" t="s">
        <v>191</v>
      </c>
      <c r="C69" t="s">
        <v>219</v>
      </c>
      <c r="D69" t="s">
        <v>33</v>
      </c>
      <c r="E69">
        <v>9</v>
      </c>
      <c r="F69">
        <v>1000</v>
      </c>
      <c r="H69" s="5">
        <f t="shared" si="12"/>
        <v>0</v>
      </c>
      <c r="L69">
        <v>30000</v>
      </c>
      <c r="M69" t="s">
        <v>249</v>
      </c>
      <c r="N69">
        <v>276106350</v>
      </c>
      <c r="O69" t="s">
        <v>298</v>
      </c>
      <c r="R69">
        <f t="shared" si="9"/>
        <v>0</v>
      </c>
      <c r="S69">
        <f t="shared" si="10"/>
        <v>0</v>
      </c>
      <c r="T69">
        <f t="shared" si="11"/>
        <v>2.3469217567795888</v>
      </c>
    </row>
    <row r="70" spans="1:22" x14ac:dyDescent="0.3">
      <c r="A70" s="1" t="s">
        <v>30</v>
      </c>
      <c r="B70" t="s">
        <v>31</v>
      </c>
      <c r="C70" t="s">
        <v>32</v>
      </c>
      <c r="D70" t="s">
        <v>7</v>
      </c>
      <c r="E70">
        <v>2</v>
      </c>
      <c r="F70">
        <v>7.4999999999999997E-2</v>
      </c>
      <c r="G70">
        <v>1.125</v>
      </c>
      <c r="H70" s="5">
        <f t="shared" si="12"/>
        <v>1.0986328125E-3</v>
      </c>
      <c r="I70">
        <v>0</v>
      </c>
      <c r="K70">
        <v>5</v>
      </c>
      <c r="L70">
        <v>5</v>
      </c>
      <c r="M70" t="s">
        <v>232</v>
      </c>
      <c r="N70">
        <v>2700</v>
      </c>
      <c r="R70">
        <f t="shared" si="9"/>
        <v>4.1666666666666669E-4</v>
      </c>
      <c r="S70">
        <f t="shared" si="10"/>
        <v>0.41666666666666669</v>
      </c>
      <c r="T70">
        <f t="shared" si="11"/>
        <v>40</v>
      </c>
      <c r="U70" t="s">
        <v>160</v>
      </c>
      <c r="V70" t="s">
        <v>160</v>
      </c>
    </row>
    <row r="71" spans="1:22" x14ac:dyDescent="0.3">
      <c r="A71" s="1" t="s">
        <v>30</v>
      </c>
      <c r="B71" t="s">
        <v>34</v>
      </c>
      <c r="C71" t="s">
        <v>36</v>
      </c>
      <c r="D71" t="s">
        <v>23</v>
      </c>
      <c r="E71">
        <v>4</v>
      </c>
      <c r="F71">
        <v>7.4999999999999997E-2</v>
      </c>
      <c r="G71">
        <v>63</v>
      </c>
      <c r="H71" s="5">
        <f t="shared" si="12"/>
        <v>6.15234375E-2</v>
      </c>
      <c r="I71">
        <v>0</v>
      </c>
      <c r="K71">
        <v>7</v>
      </c>
      <c r="L71">
        <v>10</v>
      </c>
      <c r="M71" t="s">
        <v>230</v>
      </c>
      <c r="N71">
        <v>151200</v>
      </c>
      <c r="R71">
        <f t="shared" si="9"/>
        <v>4.1666666666666669E-4</v>
      </c>
      <c r="S71">
        <f t="shared" si="10"/>
        <v>0.41666666666666669</v>
      </c>
      <c r="T71">
        <f t="shared" si="11"/>
        <v>1.4285714285714286</v>
      </c>
      <c r="U71" t="s">
        <v>161</v>
      </c>
      <c r="V71" t="s">
        <v>160</v>
      </c>
    </row>
    <row r="72" spans="1:22" x14ac:dyDescent="0.3">
      <c r="A72" s="1" t="s">
        <v>30</v>
      </c>
      <c r="B72" t="s">
        <v>35</v>
      </c>
      <c r="C72" t="s">
        <v>37</v>
      </c>
      <c r="D72" t="s">
        <v>18</v>
      </c>
      <c r="E72">
        <v>6</v>
      </c>
      <c r="F72">
        <v>7.4999999999999997E-2</v>
      </c>
      <c r="G72">
        <v>810</v>
      </c>
      <c r="H72" s="5">
        <f t="shared" si="12"/>
        <v>0.791015625</v>
      </c>
      <c r="I72">
        <v>0</v>
      </c>
      <c r="K72">
        <v>9</v>
      </c>
      <c r="L72">
        <v>20</v>
      </c>
      <c r="M72" t="s">
        <v>240</v>
      </c>
      <c r="N72">
        <v>1944000</v>
      </c>
      <c r="R72">
        <f t="shared" si="9"/>
        <v>4.1666666666666669E-4</v>
      </c>
      <c r="S72">
        <f t="shared" si="10"/>
        <v>0.41666666666666669</v>
      </c>
      <c r="T72">
        <f t="shared" si="11"/>
        <v>0.22222222222222221</v>
      </c>
      <c r="U72" t="s">
        <v>161</v>
      </c>
      <c r="V72" t="s">
        <v>160</v>
      </c>
    </row>
    <row r="73" spans="1:22" x14ac:dyDescent="0.3">
      <c r="A73" s="1" t="s">
        <v>30</v>
      </c>
      <c r="B73" t="s">
        <v>38</v>
      </c>
      <c r="C73" t="s">
        <v>39</v>
      </c>
      <c r="D73" t="s">
        <v>33</v>
      </c>
      <c r="E73">
        <v>8</v>
      </c>
      <c r="F73">
        <v>7.4999999999999997E-2</v>
      </c>
      <c r="G73">
        <v>3834</v>
      </c>
      <c r="H73" s="5">
        <f t="shared" si="12"/>
        <v>3.744140625</v>
      </c>
      <c r="I73">
        <v>0</v>
      </c>
      <c r="K73">
        <v>16</v>
      </c>
      <c r="L73">
        <v>35</v>
      </c>
      <c r="M73" t="s">
        <v>228</v>
      </c>
      <c r="N73">
        <v>9203545</v>
      </c>
      <c r="R73">
        <f t="shared" si="9"/>
        <v>4.1657861182837699E-4</v>
      </c>
      <c r="S73">
        <f t="shared" si="10"/>
        <v>0.41657861182837697</v>
      </c>
      <c r="T73">
        <f t="shared" si="11"/>
        <v>8.2142261487285609E-2</v>
      </c>
      <c r="U73" t="s">
        <v>161</v>
      </c>
      <c r="V73" t="s">
        <v>160</v>
      </c>
    </row>
    <row r="74" spans="1:22" x14ac:dyDescent="0.3">
      <c r="A74" s="1" t="s">
        <v>40</v>
      </c>
      <c r="B74" t="s">
        <v>41</v>
      </c>
      <c r="C74" t="s">
        <v>42</v>
      </c>
      <c r="D74" t="s">
        <v>7</v>
      </c>
      <c r="E74">
        <v>2</v>
      </c>
      <c r="F74">
        <v>0.05</v>
      </c>
      <c r="G74">
        <v>7.4999999999999997E-2</v>
      </c>
      <c r="H74" s="5">
        <f t="shared" si="12"/>
        <v>7.3242187499999997E-5</v>
      </c>
      <c r="I74">
        <v>0</v>
      </c>
      <c r="K74">
        <v>3</v>
      </c>
      <c r="L74">
        <v>3</v>
      </c>
      <c r="M74" t="s">
        <v>257</v>
      </c>
      <c r="N74">
        <v>180</v>
      </c>
      <c r="R74">
        <f t="shared" si="9"/>
        <v>4.1666666666666664E-4</v>
      </c>
      <c r="S74">
        <f t="shared" si="10"/>
        <v>0.41666666666666663</v>
      </c>
      <c r="T74">
        <f t="shared" si="11"/>
        <v>360</v>
      </c>
      <c r="U74" t="s">
        <v>160</v>
      </c>
      <c r="V74" t="s">
        <v>160</v>
      </c>
    </row>
    <row r="75" spans="1:22" x14ac:dyDescent="0.3">
      <c r="A75" s="1" t="s">
        <v>40</v>
      </c>
      <c r="B75" t="s">
        <v>43</v>
      </c>
      <c r="C75" t="s">
        <v>44</v>
      </c>
      <c r="D75" t="s">
        <v>23</v>
      </c>
      <c r="E75">
        <v>4</v>
      </c>
      <c r="F75">
        <v>0.05</v>
      </c>
      <c r="G75">
        <v>4.5</v>
      </c>
      <c r="H75" s="5">
        <f t="shared" si="12"/>
        <v>4.39453125E-3</v>
      </c>
      <c r="I75">
        <v>0</v>
      </c>
      <c r="K75">
        <v>5</v>
      </c>
      <c r="L75">
        <v>6</v>
      </c>
      <c r="M75" t="s">
        <v>243</v>
      </c>
      <c r="N75">
        <v>10800</v>
      </c>
      <c r="R75">
        <f t="shared" si="9"/>
        <v>4.1666666666666669E-4</v>
      </c>
      <c r="S75">
        <f t="shared" si="10"/>
        <v>0.41666666666666669</v>
      </c>
      <c r="T75">
        <f t="shared" si="11"/>
        <v>12</v>
      </c>
      <c r="U75" t="s">
        <v>160</v>
      </c>
      <c r="V75" t="s">
        <v>160</v>
      </c>
    </row>
    <row r="76" spans="1:22" x14ac:dyDescent="0.3">
      <c r="A76" s="1" t="s">
        <v>40</v>
      </c>
      <c r="B76" t="s">
        <v>45</v>
      </c>
      <c r="C76" t="s">
        <v>46</v>
      </c>
      <c r="D76" t="s">
        <v>18</v>
      </c>
      <c r="E76">
        <v>6</v>
      </c>
      <c r="F76">
        <v>0.05</v>
      </c>
      <c r="G76">
        <v>27</v>
      </c>
      <c r="H76" s="5">
        <f t="shared" si="12"/>
        <v>2.63671875E-2</v>
      </c>
      <c r="I76">
        <v>0</v>
      </c>
      <c r="K76">
        <v>7</v>
      </c>
      <c r="L76">
        <v>12</v>
      </c>
      <c r="M76" t="s">
        <v>244</v>
      </c>
      <c r="N76">
        <v>64800</v>
      </c>
      <c r="R76">
        <f t="shared" si="9"/>
        <v>4.1666666666666669E-4</v>
      </c>
      <c r="S76">
        <f t="shared" si="10"/>
        <v>0.41666666666666669</v>
      </c>
      <c r="T76">
        <f t="shared" si="11"/>
        <v>4</v>
      </c>
      <c r="U76" t="s">
        <v>160</v>
      </c>
      <c r="V76" t="s">
        <v>160</v>
      </c>
    </row>
    <row r="77" spans="1:22" x14ac:dyDescent="0.3">
      <c r="A77" s="1" t="s">
        <v>201</v>
      </c>
      <c r="B77" t="s">
        <v>138</v>
      </c>
      <c r="C77" t="s">
        <v>136</v>
      </c>
      <c r="D77" t="s">
        <v>7</v>
      </c>
      <c r="E77">
        <v>5</v>
      </c>
      <c r="F77">
        <v>2.5</v>
      </c>
      <c r="G77">
        <v>1024</v>
      </c>
      <c r="H77" s="5">
        <f t="shared" si="12"/>
        <v>1</v>
      </c>
      <c r="J77">
        <v>1</v>
      </c>
      <c r="K77">
        <v>12</v>
      </c>
      <c r="L77">
        <v>15</v>
      </c>
      <c r="M77" t="s">
        <v>238</v>
      </c>
      <c r="N77">
        <v>300</v>
      </c>
      <c r="R77">
        <f t="shared" si="9"/>
        <v>3.4133333333333336</v>
      </c>
      <c r="S77">
        <f t="shared" si="10"/>
        <v>3413.3333333333335</v>
      </c>
      <c r="T77">
        <f t="shared" si="11"/>
        <v>1080</v>
      </c>
    </row>
    <row r="78" spans="1:22" x14ac:dyDescent="0.3">
      <c r="A78" s="1" t="s">
        <v>201</v>
      </c>
      <c r="B78" t="s">
        <v>139</v>
      </c>
      <c r="C78" t="s">
        <v>137</v>
      </c>
      <c r="D78" t="s">
        <v>7</v>
      </c>
      <c r="E78">
        <v>7</v>
      </c>
      <c r="F78">
        <v>5</v>
      </c>
      <c r="G78">
        <v>2048</v>
      </c>
      <c r="H78" s="5">
        <f t="shared" si="12"/>
        <v>2</v>
      </c>
      <c r="J78">
        <v>1</v>
      </c>
      <c r="K78">
        <v>24</v>
      </c>
      <c r="L78">
        <v>30</v>
      </c>
      <c r="M78" t="s">
        <v>260</v>
      </c>
      <c r="N78">
        <v>1800</v>
      </c>
      <c r="R78">
        <f t="shared" si="9"/>
        <v>1.1377777777777778</v>
      </c>
      <c r="S78">
        <f t="shared" si="10"/>
        <v>1137.7777777777778</v>
      </c>
      <c r="T78">
        <f t="shared" si="11"/>
        <v>360</v>
      </c>
    </row>
    <row r="79" spans="1:22" ht="15.6" customHeight="1" x14ac:dyDescent="0.3">
      <c r="A79" s="1" t="s">
        <v>201</v>
      </c>
      <c r="B79" t="s">
        <v>198</v>
      </c>
      <c r="C79" t="s">
        <v>210</v>
      </c>
      <c r="D79" t="s">
        <v>7</v>
      </c>
      <c r="E79">
        <v>9</v>
      </c>
      <c r="F79">
        <v>1</v>
      </c>
      <c r="G79">
        <v>0.25</v>
      </c>
      <c r="H79" s="5">
        <f t="shared" si="12"/>
        <v>2.44140625E-4</v>
      </c>
      <c r="L79">
        <v>40</v>
      </c>
      <c r="M79" t="s">
        <v>259</v>
      </c>
      <c r="N79">
        <v>600</v>
      </c>
      <c r="R79">
        <f t="shared" si="9"/>
        <v>4.1666666666666669E-4</v>
      </c>
      <c r="S79">
        <f t="shared" si="10"/>
        <v>0.41666666666666669</v>
      </c>
      <c r="T79">
        <f t="shared" si="11"/>
        <v>1440</v>
      </c>
    </row>
    <row r="80" spans="1:22" x14ac:dyDescent="0.3">
      <c r="A80" s="1" t="s">
        <v>201</v>
      </c>
      <c r="B80" t="s">
        <v>199</v>
      </c>
      <c r="C80" t="s">
        <v>218</v>
      </c>
      <c r="D80" t="s">
        <v>7</v>
      </c>
      <c r="E80">
        <v>9</v>
      </c>
      <c r="F80">
        <v>5</v>
      </c>
      <c r="G80">
        <v>12288</v>
      </c>
      <c r="H80" s="5">
        <f t="shared" si="12"/>
        <v>12</v>
      </c>
      <c r="L80">
        <v>40</v>
      </c>
      <c r="M80" t="s">
        <v>241</v>
      </c>
      <c r="N80">
        <v>21600</v>
      </c>
      <c r="O80" t="s">
        <v>295</v>
      </c>
      <c r="R80">
        <f t="shared" si="9"/>
        <v>0.56888888888888889</v>
      </c>
      <c r="S80">
        <f t="shared" si="10"/>
        <v>568.88888888888891</v>
      </c>
      <c r="T80">
        <f t="shared" si="11"/>
        <v>40</v>
      </c>
    </row>
    <row r="81" spans="1:22" x14ac:dyDescent="0.3">
      <c r="A81" s="1" t="s">
        <v>201</v>
      </c>
      <c r="B81" t="s">
        <v>200</v>
      </c>
      <c r="C81" t="s">
        <v>211</v>
      </c>
      <c r="D81" t="s">
        <v>7</v>
      </c>
      <c r="E81">
        <v>9</v>
      </c>
      <c r="F81">
        <v>0.05</v>
      </c>
      <c r="G81">
        <v>0.5</v>
      </c>
      <c r="H81" s="5">
        <f t="shared" si="12"/>
        <v>4.8828125E-4</v>
      </c>
      <c r="L81">
        <v>40</v>
      </c>
      <c r="M81" t="s">
        <v>333</v>
      </c>
      <c r="N81">
        <v>1200</v>
      </c>
      <c r="R81">
        <f t="shared" si="9"/>
        <v>4.1666666666666669E-4</v>
      </c>
      <c r="S81">
        <f t="shared" ref="S81:S112" si="13">R81*1000</f>
        <v>0.41666666666666669</v>
      </c>
      <c r="T81">
        <f t="shared" si="11"/>
        <v>720</v>
      </c>
    </row>
    <row r="82" spans="1:22" x14ac:dyDescent="0.3">
      <c r="A82" s="1" t="s">
        <v>69</v>
      </c>
      <c r="B82" s="2" t="s">
        <v>70</v>
      </c>
      <c r="C82" t="s">
        <v>71</v>
      </c>
      <c r="D82" t="s">
        <v>18</v>
      </c>
      <c r="E82">
        <v>3</v>
      </c>
      <c r="F82">
        <v>1</v>
      </c>
      <c r="G82">
        <v>5752.22</v>
      </c>
      <c r="H82" s="5">
        <f t="shared" si="12"/>
        <v>5.6174023437500002</v>
      </c>
      <c r="I82">
        <v>0</v>
      </c>
      <c r="K82">
        <v>52.5</v>
      </c>
      <c r="L82">
        <v>90</v>
      </c>
      <c r="M82" t="s">
        <v>252</v>
      </c>
      <c r="N82">
        <v>13805317.5</v>
      </c>
      <c r="R82">
        <f t="shared" si="9"/>
        <v>4.1666698357353972E-4</v>
      </c>
      <c r="S82">
        <f t="shared" si="13"/>
        <v>0.41666698357353971</v>
      </c>
      <c r="T82">
        <f t="shared" si="11"/>
        <v>0.14081530540677534</v>
      </c>
      <c r="U82" t="s">
        <v>160</v>
      </c>
      <c r="V82" t="s">
        <v>160</v>
      </c>
    </row>
    <row r="83" spans="1:22" x14ac:dyDescent="0.3">
      <c r="A83" s="1" t="s">
        <v>69</v>
      </c>
      <c r="B83" s="2" t="s">
        <v>72</v>
      </c>
      <c r="C83" t="s">
        <v>73</v>
      </c>
      <c r="D83" t="s">
        <v>33</v>
      </c>
      <c r="E83">
        <v>7</v>
      </c>
      <c r="F83">
        <v>5</v>
      </c>
      <c r="G83">
        <v>76696.269690300003</v>
      </c>
      <c r="H83" s="5">
        <f t="shared" si="12"/>
        <v>74.898700869433597</v>
      </c>
      <c r="I83">
        <v>0</v>
      </c>
      <c r="K83">
        <v>2800</v>
      </c>
      <c r="L83">
        <v>5600</v>
      </c>
      <c r="M83" t="s">
        <v>250</v>
      </c>
      <c r="N83">
        <v>184070900</v>
      </c>
      <c r="O83" t="s">
        <v>320</v>
      </c>
      <c r="R83">
        <f t="shared" ref="R83:R84" si="14">G83/N83</f>
        <v>4.1666700000000001E-4</v>
      </c>
      <c r="S83">
        <f>R84*1000</f>
        <v>0.41666666666666669</v>
      </c>
      <c r="T83">
        <f>K83/(N83/21600)</f>
        <v>0.32856904594914244</v>
      </c>
      <c r="U83" t="s">
        <v>160</v>
      </c>
      <c r="V83" t="s">
        <v>160</v>
      </c>
    </row>
    <row r="84" spans="1:22" x14ac:dyDescent="0.3">
      <c r="A84" s="1" t="s">
        <v>79</v>
      </c>
      <c r="B84" s="2" t="s">
        <v>74</v>
      </c>
      <c r="C84" t="s">
        <v>76</v>
      </c>
      <c r="D84" t="s">
        <v>23</v>
      </c>
      <c r="E84">
        <v>4</v>
      </c>
      <c r="F84">
        <v>0.05</v>
      </c>
      <c r="G84">
        <v>3</v>
      </c>
      <c r="H84" s="5">
        <f t="shared" si="12"/>
        <v>2.9296875E-3</v>
      </c>
      <c r="I84">
        <v>0</v>
      </c>
      <c r="K84">
        <v>7</v>
      </c>
      <c r="L84">
        <v>8</v>
      </c>
      <c r="M84" t="s">
        <v>229</v>
      </c>
      <c r="N84">
        <v>7200</v>
      </c>
      <c r="O84" t="s">
        <v>316</v>
      </c>
      <c r="R84">
        <f t="shared" si="14"/>
        <v>4.1666666666666669E-4</v>
      </c>
      <c r="S84" t="e">
        <f>#REF!*1000</f>
        <v>#REF!</v>
      </c>
      <c r="T84">
        <f t="shared" ref="T84:T109" si="15">L84/(N84/21600)</f>
        <v>24</v>
      </c>
      <c r="U84" t="s">
        <v>160</v>
      </c>
      <c r="V84" t="s">
        <v>160</v>
      </c>
    </row>
    <row r="85" spans="1:22" x14ac:dyDescent="0.3">
      <c r="A85" s="1" t="s">
        <v>79</v>
      </c>
      <c r="B85" s="2" t="s">
        <v>80</v>
      </c>
      <c r="C85" t="s">
        <v>81</v>
      </c>
      <c r="D85" t="s">
        <v>23</v>
      </c>
      <c r="E85">
        <v>4</v>
      </c>
      <c r="F85">
        <v>0.05</v>
      </c>
      <c r="G85">
        <v>190</v>
      </c>
      <c r="H85" s="5">
        <f t="shared" si="12"/>
        <v>0.185546875</v>
      </c>
      <c r="I85">
        <v>0</v>
      </c>
      <c r="K85">
        <v>9</v>
      </c>
      <c r="L85">
        <v>21</v>
      </c>
      <c r="M85" t="s">
        <v>255</v>
      </c>
      <c r="N85">
        <v>453600</v>
      </c>
      <c r="O85" t="s">
        <v>316</v>
      </c>
      <c r="R85">
        <f t="shared" ref="R85:R114" si="16">G85/N85</f>
        <v>4.1887125220458553E-4</v>
      </c>
      <c r="S85">
        <f t="shared" ref="S85:S114" si="17">R85*1000</f>
        <v>0.41887125220458554</v>
      </c>
      <c r="T85">
        <f t="shared" si="15"/>
        <v>1</v>
      </c>
      <c r="U85" t="s">
        <v>160</v>
      </c>
      <c r="V85" t="s">
        <v>160</v>
      </c>
    </row>
    <row r="86" spans="1:22" x14ac:dyDescent="0.3">
      <c r="A86" s="1" t="s">
        <v>79</v>
      </c>
      <c r="B86" s="2" t="s">
        <v>75</v>
      </c>
      <c r="C86" t="s">
        <v>77</v>
      </c>
      <c r="D86" t="s">
        <v>33</v>
      </c>
      <c r="E86">
        <v>6</v>
      </c>
      <c r="F86">
        <v>0.05</v>
      </c>
      <c r="G86">
        <v>11504.44</v>
      </c>
      <c r="H86" s="5">
        <f t="shared" si="12"/>
        <v>11.2348046875</v>
      </c>
      <c r="I86">
        <v>0</v>
      </c>
      <c r="K86">
        <v>1200</v>
      </c>
      <c r="L86">
        <v>2100</v>
      </c>
      <c r="M86" t="s">
        <v>253</v>
      </c>
      <c r="N86">
        <v>27610635</v>
      </c>
      <c r="O86" t="s">
        <v>316</v>
      </c>
      <c r="R86">
        <f t="shared" si="16"/>
        <v>4.1666698357353972E-4</v>
      </c>
      <c r="S86">
        <f t="shared" si="17"/>
        <v>0.41666698357353971</v>
      </c>
      <c r="T86">
        <f t="shared" si="15"/>
        <v>1.6428452297457121</v>
      </c>
      <c r="U86" t="s">
        <v>161</v>
      </c>
      <c r="V86" t="s">
        <v>160</v>
      </c>
    </row>
    <row r="87" spans="1:22" x14ac:dyDescent="0.3">
      <c r="A87" s="1" t="s">
        <v>79</v>
      </c>
      <c r="B87" s="2" t="s">
        <v>193</v>
      </c>
      <c r="C87" t="s">
        <v>194</v>
      </c>
      <c r="D87" t="s">
        <v>33</v>
      </c>
      <c r="E87">
        <v>6</v>
      </c>
      <c r="F87">
        <v>0.05</v>
      </c>
      <c r="G87">
        <v>38348.1348</v>
      </c>
      <c r="H87" s="5">
        <f t="shared" si="12"/>
        <v>37.449350390625</v>
      </c>
      <c r="I87">
        <v>0</v>
      </c>
      <c r="K87">
        <v>350</v>
      </c>
      <c r="L87">
        <v>1400</v>
      </c>
      <c r="M87" t="s">
        <v>237</v>
      </c>
      <c r="N87">
        <v>92035450</v>
      </c>
      <c r="O87" t="s">
        <v>264</v>
      </c>
      <c r="R87">
        <f t="shared" si="16"/>
        <v>4.1666699950942818E-4</v>
      </c>
      <c r="S87">
        <f t="shared" si="17"/>
        <v>0.4166669995094282</v>
      </c>
      <c r="T87">
        <f t="shared" si="15"/>
        <v>0.32856904594914244</v>
      </c>
    </row>
    <row r="88" spans="1:22" x14ac:dyDescent="0.3">
      <c r="A88" s="1" t="s">
        <v>79</v>
      </c>
      <c r="B88" s="2" t="s">
        <v>82</v>
      </c>
      <c r="C88" t="s">
        <v>83</v>
      </c>
      <c r="D88" t="s">
        <v>18</v>
      </c>
      <c r="E88">
        <v>8</v>
      </c>
      <c r="F88">
        <v>10</v>
      </c>
      <c r="G88">
        <v>16384</v>
      </c>
      <c r="H88" s="5">
        <f t="shared" si="12"/>
        <v>16</v>
      </c>
      <c r="I88">
        <v>0</v>
      </c>
      <c r="K88">
        <v>840</v>
      </c>
      <c r="L88">
        <v>350</v>
      </c>
      <c r="M88" t="s">
        <v>228</v>
      </c>
      <c r="N88">
        <v>9203545</v>
      </c>
      <c r="O88" t="s">
        <v>264</v>
      </c>
      <c r="R88">
        <f t="shared" si="16"/>
        <v>1.7801836140313326E-3</v>
      </c>
      <c r="S88">
        <f t="shared" si="17"/>
        <v>1.7801836140313325</v>
      </c>
      <c r="T88">
        <f t="shared" si="15"/>
        <v>0.82142261487285606</v>
      </c>
      <c r="U88" t="s">
        <v>160</v>
      </c>
      <c r="V88" t="s">
        <v>160</v>
      </c>
    </row>
    <row r="89" spans="1:22" x14ac:dyDescent="0.3">
      <c r="A89" s="1" t="s">
        <v>114</v>
      </c>
      <c r="B89" s="2" t="s">
        <v>118</v>
      </c>
      <c r="C89" t="s">
        <v>117</v>
      </c>
      <c r="D89" t="s">
        <v>7</v>
      </c>
      <c r="E89">
        <v>3</v>
      </c>
      <c r="F89">
        <v>1</v>
      </c>
      <c r="G89">
        <v>1024</v>
      </c>
      <c r="H89" s="5">
        <f t="shared" si="12"/>
        <v>1</v>
      </c>
      <c r="I89">
        <v>0</v>
      </c>
      <c r="J89" t="s">
        <v>343</v>
      </c>
      <c r="K89">
        <v>8</v>
      </c>
      <c r="L89">
        <v>9</v>
      </c>
      <c r="M89" t="s">
        <v>241</v>
      </c>
      <c r="N89">
        <v>21600</v>
      </c>
      <c r="O89" t="s">
        <v>264</v>
      </c>
      <c r="P89" t="s">
        <v>319</v>
      </c>
      <c r="R89">
        <f t="shared" si="16"/>
        <v>4.7407407407407405E-2</v>
      </c>
      <c r="S89">
        <f t="shared" si="17"/>
        <v>47.407407407407405</v>
      </c>
      <c r="T89">
        <f t="shared" si="15"/>
        <v>9</v>
      </c>
      <c r="U89" t="s">
        <v>160</v>
      </c>
      <c r="V89" t="s">
        <v>160</v>
      </c>
    </row>
    <row r="90" spans="1:22" x14ac:dyDescent="0.3">
      <c r="A90" s="1" t="s">
        <v>114</v>
      </c>
      <c r="B90" s="2" t="s">
        <v>119</v>
      </c>
      <c r="C90" t="s">
        <v>121</v>
      </c>
      <c r="D90" t="s">
        <v>18</v>
      </c>
      <c r="E90">
        <v>5</v>
      </c>
      <c r="F90">
        <v>5</v>
      </c>
      <c r="G90">
        <v>2048</v>
      </c>
      <c r="H90" s="5">
        <f t="shared" si="12"/>
        <v>2</v>
      </c>
      <c r="I90">
        <v>0</v>
      </c>
      <c r="J90" t="s">
        <v>343</v>
      </c>
      <c r="K90">
        <v>10</v>
      </c>
      <c r="L90">
        <v>18</v>
      </c>
      <c r="M90" t="s">
        <v>265</v>
      </c>
      <c r="N90">
        <v>972000</v>
      </c>
      <c r="O90" t="s">
        <v>264</v>
      </c>
      <c r="P90" t="s">
        <v>319</v>
      </c>
      <c r="R90">
        <f t="shared" si="16"/>
        <v>2.1069958847736627E-3</v>
      </c>
      <c r="S90">
        <f t="shared" si="17"/>
        <v>2.1069958847736627</v>
      </c>
      <c r="T90">
        <f t="shared" si="15"/>
        <v>0.4</v>
      </c>
      <c r="U90" t="s">
        <v>161</v>
      </c>
      <c r="V90" t="s">
        <v>160</v>
      </c>
    </row>
    <row r="91" spans="1:22" x14ac:dyDescent="0.3">
      <c r="A91" s="1" t="s">
        <v>114</v>
      </c>
      <c r="B91" s="2" t="s">
        <v>120</v>
      </c>
      <c r="C91" t="s">
        <v>122</v>
      </c>
      <c r="D91" t="s">
        <v>33</v>
      </c>
      <c r="E91">
        <v>7</v>
      </c>
      <c r="F91">
        <v>10</v>
      </c>
      <c r="G91">
        <v>4096</v>
      </c>
      <c r="H91" s="5">
        <f t="shared" si="12"/>
        <v>4</v>
      </c>
      <c r="I91">
        <v>0</v>
      </c>
      <c r="J91" t="s">
        <v>343</v>
      </c>
      <c r="K91">
        <v>1400</v>
      </c>
      <c r="L91">
        <v>2800</v>
      </c>
      <c r="M91" t="s">
        <v>237</v>
      </c>
      <c r="N91">
        <v>92035450</v>
      </c>
      <c r="P91" t="s">
        <v>319</v>
      </c>
      <c r="R91">
        <f t="shared" si="16"/>
        <v>4.4504590350783313E-5</v>
      </c>
      <c r="S91">
        <f t="shared" si="17"/>
        <v>4.4504590350783316E-2</v>
      </c>
      <c r="T91">
        <f t="shared" si="15"/>
        <v>0.65713809189828487</v>
      </c>
      <c r="U91" t="s">
        <v>160</v>
      </c>
      <c r="V91" t="s">
        <v>160</v>
      </c>
    </row>
    <row r="92" spans="1:22" x14ac:dyDescent="0.3">
      <c r="A92" s="1" t="s">
        <v>114</v>
      </c>
      <c r="B92" t="s">
        <v>115</v>
      </c>
      <c r="C92" t="s">
        <v>116</v>
      </c>
      <c r="D92" t="s">
        <v>7</v>
      </c>
      <c r="E92">
        <v>9</v>
      </c>
      <c r="F92">
        <v>5</v>
      </c>
      <c r="G92">
        <v>1024</v>
      </c>
      <c r="H92" s="5">
        <f t="shared" si="12"/>
        <v>1</v>
      </c>
      <c r="I92">
        <v>0</v>
      </c>
      <c r="J92" t="s">
        <v>343</v>
      </c>
      <c r="K92">
        <v>20</v>
      </c>
      <c r="L92">
        <v>30</v>
      </c>
      <c r="M92" t="s">
        <v>226</v>
      </c>
      <c r="N92">
        <v>1800</v>
      </c>
      <c r="O92" t="s">
        <v>264</v>
      </c>
      <c r="P92" t="s">
        <v>319</v>
      </c>
      <c r="R92">
        <f t="shared" si="16"/>
        <v>0.56888888888888889</v>
      </c>
      <c r="S92">
        <f t="shared" si="17"/>
        <v>568.88888888888891</v>
      </c>
      <c r="T92">
        <f t="shared" si="15"/>
        <v>360</v>
      </c>
      <c r="U92" t="s">
        <v>161</v>
      </c>
      <c r="V92" t="s">
        <v>160</v>
      </c>
    </row>
    <row r="93" spans="1:22" x14ac:dyDescent="0.3">
      <c r="A93" s="1" t="s">
        <v>123</v>
      </c>
      <c r="B93" t="s">
        <v>128</v>
      </c>
      <c r="C93" t="s">
        <v>163</v>
      </c>
      <c r="D93" t="s">
        <v>33</v>
      </c>
      <c r="E93">
        <v>5</v>
      </c>
      <c r="F93">
        <v>10</v>
      </c>
      <c r="G93">
        <v>38348.134845200002</v>
      </c>
      <c r="H93" s="5">
        <f t="shared" si="12"/>
        <v>37.449350434765627</v>
      </c>
      <c r="I93">
        <v>0</v>
      </c>
      <c r="K93">
        <v>700</v>
      </c>
      <c r="L93">
        <v>1000</v>
      </c>
      <c r="M93" t="s">
        <v>237</v>
      </c>
      <c r="N93">
        <v>92035450</v>
      </c>
      <c r="R93">
        <f t="shared" si="16"/>
        <v>4.1666700000054331E-4</v>
      </c>
      <c r="S93">
        <f t="shared" si="17"/>
        <v>0.4166670000005433</v>
      </c>
      <c r="T93">
        <f t="shared" si="15"/>
        <v>0.23469217567795889</v>
      </c>
      <c r="U93" t="s">
        <v>160</v>
      </c>
      <c r="V93" t="s">
        <v>160</v>
      </c>
    </row>
    <row r="94" spans="1:22" x14ac:dyDescent="0.3">
      <c r="A94" s="1" t="s">
        <v>123</v>
      </c>
      <c r="B94" t="s">
        <v>127</v>
      </c>
      <c r="C94" t="s">
        <v>148</v>
      </c>
      <c r="D94" t="s">
        <v>33</v>
      </c>
      <c r="E94">
        <v>6</v>
      </c>
      <c r="F94">
        <v>17</v>
      </c>
      <c r="G94">
        <v>76696.269690300003</v>
      </c>
      <c r="H94" s="5">
        <f t="shared" si="12"/>
        <v>74.898700869433597</v>
      </c>
      <c r="I94">
        <v>0</v>
      </c>
      <c r="K94">
        <v>2800</v>
      </c>
      <c r="L94">
        <v>2800</v>
      </c>
      <c r="M94" t="s">
        <v>250</v>
      </c>
      <c r="N94">
        <v>184070900</v>
      </c>
      <c r="R94">
        <f t="shared" si="16"/>
        <v>4.1666700000000001E-4</v>
      </c>
      <c r="S94">
        <f t="shared" si="17"/>
        <v>0.41666700000000001</v>
      </c>
      <c r="T94">
        <f t="shared" si="15"/>
        <v>0.32856904594914244</v>
      </c>
      <c r="U94" t="s">
        <v>160</v>
      </c>
      <c r="V94" t="s">
        <v>160</v>
      </c>
    </row>
    <row r="95" spans="1:22" x14ac:dyDescent="0.3">
      <c r="A95" s="1" t="s">
        <v>123</v>
      </c>
      <c r="B95" t="s">
        <v>126</v>
      </c>
      <c r="C95" t="s">
        <v>27</v>
      </c>
      <c r="D95" t="s">
        <v>33</v>
      </c>
      <c r="E95">
        <v>7</v>
      </c>
      <c r="F95">
        <v>23</v>
      </c>
      <c r="G95">
        <v>76696.269690300003</v>
      </c>
      <c r="H95" s="5">
        <f t="shared" si="12"/>
        <v>74.898700869433597</v>
      </c>
      <c r="I95">
        <v>0</v>
      </c>
      <c r="K95">
        <v>5600</v>
      </c>
      <c r="L95">
        <v>5600</v>
      </c>
      <c r="M95" t="s">
        <v>250</v>
      </c>
      <c r="N95">
        <v>184070900</v>
      </c>
      <c r="R95">
        <f t="shared" si="16"/>
        <v>4.1666700000000001E-4</v>
      </c>
      <c r="S95">
        <f t="shared" si="17"/>
        <v>0.41666700000000001</v>
      </c>
      <c r="T95">
        <f t="shared" si="15"/>
        <v>0.65713809189828487</v>
      </c>
      <c r="U95" t="s">
        <v>160</v>
      </c>
      <c r="V95" t="s">
        <v>160</v>
      </c>
    </row>
    <row r="96" spans="1:22" x14ac:dyDescent="0.3">
      <c r="A96" s="1" t="s">
        <v>123</v>
      </c>
      <c r="B96" t="s">
        <v>125</v>
      </c>
      <c r="C96" t="s">
        <v>162</v>
      </c>
      <c r="D96" t="s">
        <v>33</v>
      </c>
      <c r="E96">
        <v>8</v>
      </c>
      <c r="F96">
        <v>21</v>
      </c>
      <c r="G96">
        <v>115044.40453499999</v>
      </c>
      <c r="H96" s="5">
        <f t="shared" si="12"/>
        <v>112.34805130371093</v>
      </c>
      <c r="I96">
        <v>0</v>
      </c>
      <c r="K96">
        <v>12600</v>
      </c>
      <c r="L96">
        <v>12600</v>
      </c>
      <c r="M96" t="s">
        <v>249</v>
      </c>
      <c r="N96">
        <v>276106350</v>
      </c>
      <c r="R96">
        <f t="shared" si="16"/>
        <v>4.1666699999837019E-4</v>
      </c>
      <c r="S96">
        <f t="shared" si="17"/>
        <v>0.4166669999983702</v>
      </c>
      <c r="T96">
        <f t="shared" si="15"/>
        <v>0.98570713784742725</v>
      </c>
      <c r="U96" t="s">
        <v>160</v>
      </c>
      <c r="V96" t="s">
        <v>160</v>
      </c>
    </row>
    <row r="97" spans="1:22" x14ac:dyDescent="0.3">
      <c r="A97" s="1" t="s">
        <v>123</v>
      </c>
      <c r="B97" t="s">
        <v>124</v>
      </c>
      <c r="C97" t="s">
        <v>146</v>
      </c>
      <c r="D97" t="s">
        <v>33</v>
      </c>
      <c r="E97">
        <v>9</v>
      </c>
      <c r="F97">
        <v>30</v>
      </c>
      <c r="G97">
        <v>76696.269690300003</v>
      </c>
      <c r="H97" s="5">
        <f t="shared" si="12"/>
        <v>74.898700869433597</v>
      </c>
      <c r="I97">
        <v>0</v>
      </c>
      <c r="K97">
        <v>12600</v>
      </c>
      <c r="L97">
        <v>12600</v>
      </c>
      <c r="M97" t="s">
        <v>250</v>
      </c>
      <c r="N97">
        <v>184070900</v>
      </c>
      <c r="R97">
        <f t="shared" si="16"/>
        <v>4.1666700000000001E-4</v>
      </c>
      <c r="S97">
        <f t="shared" si="17"/>
        <v>0.41666700000000001</v>
      </c>
      <c r="T97">
        <f t="shared" si="15"/>
        <v>1.478560706771141</v>
      </c>
      <c r="U97" t="s">
        <v>160</v>
      </c>
      <c r="V97" t="s">
        <v>160</v>
      </c>
    </row>
    <row r="98" spans="1:22" x14ac:dyDescent="0.3">
      <c r="A98" s="1" t="s">
        <v>267</v>
      </c>
      <c r="B98" t="s">
        <v>268</v>
      </c>
      <c r="C98" t="s">
        <v>275</v>
      </c>
      <c r="D98" t="s">
        <v>23</v>
      </c>
      <c r="E98">
        <v>9</v>
      </c>
      <c r="F98">
        <v>0.05</v>
      </c>
      <c r="G98">
        <v>63</v>
      </c>
      <c r="H98" s="5">
        <f t="shared" ref="H98:H129" si="18">G98/1024</f>
        <v>6.15234375E-2</v>
      </c>
      <c r="K98">
        <v>7</v>
      </c>
      <c r="L98">
        <v>15</v>
      </c>
      <c r="M98" t="s">
        <v>230</v>
      </c>
      <c r="N98">
        <v>151200</v>
      </c>
      <c r="O98" t="s">
        <v>306</v>
      </c>
      <c r="R98">
        <f t="shared" si="16"/>
        <v>4.1666666666666669E-4</v>
      </c>
      <c r="S98">
        <f t="shared" si="17"/>
        <v>0.41666666666666669</v>
      </c>
      <c r="T98">
        <f t="shared" si="15"/>
        <v>2.1428571428571428</v>
      </c>
    </row>
    <row r="99" spans="1:22" x14ac:dyDescent="0.3">
      <c r="A99" s="1" t="s">
        <v>267</v>
      </c>
      <c r="B99" t="s">
        <v>270</v>
      </c>
      <c r="C99" t="s">
        <v>274</v>
      </c>
      <c r="D99" t="s">
        <v>18</v>
      </c>
      <c r="E99">
        <v>9</v>
      </c>
      <c r="F99">
        <v>0.05</v>
      </c>
      <c r="G99">
        <v>3240</v>
      </c>
      <c r="H99" s="5">
        <f t="shared" si="18"/>
        <v>3.1640625</v>
      </c>
      <c r="K99">
        <v>11</v>
      </c>
      <c r="L99">
        <v>50</v>
      </c>
      <c r="M99" t="s">
        <v>279</v>
      </c>
      <c r="N99">
        <v>3888000</v>
      </c>
      <c r="O99" t="s">
        <v>305</v>
      </c>
      <c r="R99">
        <f t="shared" si="16"/>
        <v>8.3333333333333339E-4</v>
      </c>
      <c r="S99">
        <f t="shared" si="17"/>
        <v>0.83333333333333337</v>
      </c>
      <c r="T99">
        <f t="shared" si="15"/>
        <v>0.27777777777777779</v>
      </c>
    </row>
    <row r="100" spans="1:22" x14ac:dyDescent="0.3">
      <c r="A100" s="1" t="s">
        <v>267</v>
      </c>
      <c r="B100" t="s">
        <v>271</v>
      </c>
      <c r="C100" t="s">
        <v>272</v>
      </c>
      <c r="D100" t="s">
        <v>7</v>
      </c>
      <c r="E100">
        <v>9</v>
      </c>
      <c r="F100">
        <v>0.05</v>
      </c>
      <c r="G100">
        <v>32</v>
      </c>
      <c r="H100" s="5">
        <f t="shared" si="18"/>
        <v>3.125E-2</v>
      </c>
      <c r="K100">
        <v>14</v>
      </c>
      <c r="L100">
        <v>10</v>
      </c>
      <c r="M100" t="s">
        <v>226</v>
      </c>
      <c r="N100">
        <v>1800</v>
      </c>
      <c r="O100" t="s">
        <v>304</v>
      </c>
      <c r="R100">
        <f t="shared" si="16"/>
        <v>1.7777777777777778E-2</v>
      </c>
      <c r="S100">
        <f t="shared" si="17"/>
        <v>17.777777777777779</v>
      </c>
      <c r="T100">
        <f t="shared" si="15"/>
        <v>120</v>
      </c>
    </row>
    <row r="101" spans="1:22" x14ac:dyDescent="0.3">
      <c r="A101" s="1" t="s">
        <v>267</v>
      </c>
      <c r="B101" t="s">
        <v>269</v>
      </c>
      <c r="C101" t="s">
        <v>273</v>
      </c>
      <c r="D101" t="s">
        <v>7</v>
      </c>
      <c r="E101">
        <v>9</v>
      </c>
      <c r="F101">
        <v>5</v>
      </c>
      <c r="G101">
        <v>1024</v>
      </c>
      <c r="H101" s="5">
        <f t="shared" si="18"/>
        <v>1</v>
      </c>
      <c r="J101">
        <v>1</v>
      </c>
      <c r="K101">
        <v>19</v>
      </c>
      <c r="L101">
        <v>25</v>
      </c>
      <c r="M101" t="s">
        <v>278</v>
      </c>
      <c r="N101">
        <v>5</v>
      </c>
      <c r="O101" t="s">
        <v>288</v>
      </c>
      <c r="R101">
        <f t="shared" si="16"/>
        <v>204.8</v>
      </c>
      <c r="S101">
        <f t="shared" si="17"/>
        <v>204800</v>
      </c>
      <c r="T101">
        <f t="shared" si="15"/>
        <v>108000</v>
      </c>
    </row>
    <row r="102" spans="1:22" x14ac:dyDescent="0.3">
      <c r="A102" s="1" t="s">
        <v>267</v>
      </c>
      <c r="B102" t="s">
        <v>290</v>
      </c>
      <c r="C102" t="s">
        <v>291</v>
      </c>
      <c r="D102" t="s">
        <v>7</v>
      </c>
      <c r="E102">
        <v>9</v>
      </c>
      <c r="F102">
        <v>5</v>
      </c>
      <c r="G102">
        <v>1024</v>
      </c>
      <c r="H102" s="5">
        <f t="shared" si="18"/>
        <v>1</v>
      </c>
      <c r="J102">
        <v>1</v>
      </c>
      <c r="K102">
        <v>21</v>
      </c>
      <c r="L102">
        <v>35</v>
      </c>
      <c r="M102" t="s">
        <v>278</v>
      </c>
      <c r="N102">
        <v>5</v>
      </c>
      <c r="O102" t="s">
        <v>289</v>
      </c>
      <c r="R102">
        <f t="shared" si="16"/>
        <v>204.8</v>
      </c>
      <c r="S102">
        <f t="shared" si="17"/>
        <v>204800</v>
      </c>
      <c r="T102">
        <f t="shared" si="15"/>
        <v>151200</v>
      </c>
    </row>
    <row r="103" spans="1:22" x14ac:dyDescent="0.3">
      <c r="A103" s="1" t="s">
        <v>267</v>
      </c>
      <c r="B103" t="s">
        <v>276</v>
      </c>
      <c r="C103" t="s">
        <v>277</v>
      </c>
      <c r="D103" t="s">
        <v>33</v>
      </c>
      <c r="E103">
        <v>9</v>
      </c>
      <c r="F103">
        <v>0.05</v>
      </c>
      <c r="G103">
        <v>38348.134845200002</v>
      </c>
      <c r="H103" s="5">
        <f t="shared" si="18"/>
        <v>37.449350434765627</v>
      </c>
      <c r="K103">
        <v>7875</v>
      </c>
      <c r="L103">
        <v>3000</v>
      </c>
      <c r="M103" t="s">
        <v>237</v>
      </c>
      <c r="N103">
        <v>92035450</v>
      </c>
      <c r="O103" t="s">
        <v>307</v>
      </c>
      <c r="R103">
        <f t="shared" si="16"/>
        <v>4.1666700000054331E-4</v>
      </c>
      <c r="S103">
        <f t="shared" si="17"/>
        <v>0.4166670000005433</v>
      </c>
      <c r="T103">
        <f t="shared" si="15"/>
        <v>0.70407652703387669</v>
      </c>
    </row>
    <row r="104" spans="1:22" hidden="1" x14ac:dyDescent="0.3">
      <c r="A104" s="1" t="s">
        <v>267</v>
      </c>
      <c r="B104" t="s">
        <v>281</v>
      </c>
      <c r="C104" t="s">
        <v>282</v>
      </c>
      <c r="D104" t="s">
        <v>7</v>
      </c>
      <c r="F104">
        <v>0.05</v>
      </c>
      <c r="H104" s="5">
        <f t="shared" si="18"/>
        <v>0</v>
      </c>
      <c r="M104" t="s">
        <v>278</v>
      </c>
      <c r="N104">
        <v>5</v>
      </c>
      <c r="O104" t="s">
        <v>289</v>
      </c>
      <c r="R104">
        <f t="shared" si="16"/>
        <v>0</v>
      </c>
      <c r="S104">
        <f t="shared" si="17"/>
        <v>0</v>
      </c>
      <c r="T104">
        <f t="shared" si="15"/>
        <v>0</v>
      </c>
    </row>
    <row r="105" spans="1:22" hidden="1" x14ac:dyDescent="0.3">
      <c r="A105" s="1" t="s">
        <v>267</v>
      </c>
      <c r="B105" t="s">
        <v>285</v>
      </c>
      <c r="C105" t="s">
        <v>284</v>
      </c>
      <c r="D105" t="s">
        <v>7</v>
      </c>
      <c r="F105">
        <v>0.05</v>
      </c>
      <c r="H105" s="5">
        <f t="shared" si="18"/>
        <v>0</v>
      </c>
      <c r="M105" t="s">
        <v>278</v>
      </c>
      <c r="N105">
        <v>5</v>
      </c>
      <c r="O105" t="s">
        <v>289</v>
      </c>
      <c r="R105">
        <f t="shared" si="16"/>
        <v>0</v>
      </c>
      <c r="S105">
        <f t="shared" si="17"/>
        <v>0</v>
      </c>
      <c r="T105">
        <f t="shared" si="15"/>
        <v>0</v>
      </c>
    </row>
    <row r="106" spans="1:22" hidden="1" x14ac:dyDescent="0.3">
      <c r="A106" s="1" t="s">
        <v>267</v>
      </c>
      <c r="B106" t="s">
        <v>283</v>
      </c>
      <c r="C106" t="s">
        <v>286</v>
      </c>
      <c r="D106" t="s">
        <v>7</v>
      </c>
      <c r="F106">
        <v>0.05</v>
      </c>
      <c r="H106" s="5">
        <f t="shared" si="18"/>
        <v>0</v>
      </c>
      <c r="M106" t="s">
        <v>278</v>
      </c>
      <c r="N106">
        <v>5</v>
      </c>
      <c r="O106" t="s">
        <v>289</v>
      </c>
      <c r="R106">
        <f t="shared" si="16"/>
        <v>0</v>
      </c>
      <c r="S106">
        <f t="shared" si="17"/>
        <v>0</v>
      </c>
      <c r="T106">
        <f t="shared" si="15"/>
        <v>0</v>
      </c>
    </row>
    <row r="107" spans="1:22" hidden="1" x14ac:dyDescent="0.3">
      <c r="A107" s="1" t="s">
        <v>267</v>
      </c>
      <c r="B107" t="s">
        <v>280</v>
      </c>
      <c r="C107" t="s">
        <v>287</v>
      </c>
      <c r="D107" t="s">
        <v>7</v>
      </c>
      <c r="F107">
        <v>0.05</v>
      </c>
      <c r="H107" s="5">
        <f t="shared" si="18"/>
        <v>0</v>
      </c>
      <c r="M107" t="s">
        <v>278</v>
      </c>
      <c r="N107">
        <v>5</v>
      </c>
      <c r="O107" t="s">
        <v>289</v>
      </c>
      <c r="R107">
        <f t="shared" si="16"/>
        <v>0</v>
      </c>
      <c r="S107">
        <f t="shared" si="17"/>
        <v>0</v>
      </c>
      <c r="T107">
        <f t="shared" si="15"/>
        <v>0</v>
      </c>
    </row>
    <row r="108" spans="1:22" x14ac:dyDescent="0.3">
      <c r="A108" s="1" t="s">
        <v>100</v>
      </c>
      <c r="B108" s="2" t="s">
        <v>129</v>
      </c>
      <c r="C108" t="s">
        <v>107</v>
      </c>
      <c r="D108" t="s">
        <v>7</v>
      </c>
      <c r="E108">
        <v>3</v>
      </c>
      <c r="F108">
        <v>0.05</v>
      </c>
      <c r="G108">
        <v>0.53333333333333299</v>
      </c>
      <c r="H108" s="5">
        <f t="shared" si="18"/>
        <v>5.20833333333333E-4</v>
      </c>
      <c r="I108">
        <v>0</v>
      </c>
      <c r="K108">
        <v>8</v>
      </c>
      <c r="L108">
        <v>7</v>
      </c>
      <c r="M108" t="s">
        <v>224</v>
      </c>
      <c r="N108">
        <v>60</v>
      </c>
      <c r="O108" t="s">
        <v>264</v>
      </c>
      <c r="P108" t="s">
        <v>319</v>
      </c>
      <c r="R108">
        <f t="shared" si="16"/>
        <v>8.8888888888888837E-3</v>
      </c>
      <c r="S108">
        <f t="shared" si="17"/>
        <v>8.888888888888884</v>
      </c>
      <c r="T108">
        <f t="shared" si="15"/>
        <v>2520</v>
      </c>
      <c r="U108" t="s">
        <v>160</v>
      </c>
      <c r="V108" t="s">
        <v>160</v>
      </c>
    </row>
    <row r="109" spans="1:22" x14ac:dyDescent="0.3">
      <c r="A109" s="1" t="s">
        <v>100</v>
      </c>
      <c r="B109" s="2" t="s">
        <v>101</v>
      </c>
      <c r="C109" t="s">
        <v>108</v>
      </c>
      <c r="D109" t="s">
        <v>23</v>
      </c>
      <c r="E109">
        <v>4</v>
      </c>
      <c r="F109">
        <v>0.5</v>
      </c>
      <c r="G109">
        <v>2700</v>
      </c>
      <c r="H109" s="5">
        <f t="shared" si="18"/>
        <v>2.63671875</v>
      </c>
      <c r="I109">
        <v>0</v>
      </c>
      <c r="K109">
        <v>9</v>
      </c>
      <c r="L109">
        <v>14</v>
      </c>
      <c r="M109" t="s">
        <v>246</v>
      </c>
      <c r="N109">
        <v>648000</v>
      </c>
      <c r="O109" t="s">
        <v>317</v>
      </c>
      <c r="Q109" t="s">
        <v>318</v>
      </c>
      <c r="R109">
        <f t="shared" si="16"/>
        <v>4.1666666666666666E-3</v>
      </c>
      <c r="S109">
        <f t="shared" si="17"/>
        <v>4.166666666666667</v>
      </c>
      <c r="T109">
        <f t="shared" si="15"/>
        <v>0.46666666666666667</v>
      </c>
      <c r="U109" t="s">
        <v>160</v>
      </c>
      <c r="V109" t="s">
        <v>160</v>
      </c>
    </row>
    <row r="110" spans="1:22" x14ac:dyDescent="0.3">
      <c r="A110" s="1" t="s">
        <v>100</v>
      </c>
      <c r="B110" s="2" t="s">
        <v>102</v>
      </c>
      <c r="C110" t="s">
        <v>109</v>
      </c>
      <c r="D110" t="s">
        <v>33</v>
      </c>
      <c r="E110">
        <v>6</v>
      </c>
      <c r="F110">
        <v>1</v>
      </c>
      <c r="G110">
        <v>191740.674226</v>
      </c>
      <c r="H110" s="5">
        <f t="shared" si="18"/>
        <v>187.24675217382813</v>
      </c>
      <c r="I110">
        <v>0</v>
      </c>
      <c r="K110">
        <v>14000</v>
      </c>
      <c r="L110">
        <v>12500</v>
      </c>
      <c r="M110" t="s">
        <v>247</v>
      </c>
      <c r="N110">
        <v>460177250</v>
      </c>
      <c r="O110" t="s">
        <v>317</v>
      </c>
      <c r="R110">
        <f t="shared" si="16"/>
        <v>4.1666700000054325E-4</v>
      </c>
      <c r="S110">
        <f t="shared" si="17"/>
        <v>0.41666700000054324</v>
      </c>
      <c r="T110">
        <f>K110/(N110/21600)</f>
        <v>0.65713809189828487</v>
      </c>
      <c r="U110" t="s">
        <v>161</v>
      </c>
      <c r="V110" t="s">
        <v>160</v>
      </c>
    </row>
    <row r="111" spans="1:22" x14ac:dyDescent="0.3">
      <c r="A111" s="1" t="s">
        <v>100</v>
      </c>
      <c r="B111" s="2" t="s">
        <v>103</v>
      </c>
      <c r="C111" t="s">
        <v>110</v>
      </c>
      <c r="D111" t="s">
        <v>33</v>
      </c>
      <c r="E111">
        <v>6</v>
      </c>
      <c r="F111">
        <v>1</v>
      </c>
      <c r="G111">
        <v>95870.337112900001</v>
      </c>
      <c r="H111" s="5">
        <f t="shared" si="18"/>
        <v>93.623376086816407</v>
      </c>
      <c r="I111">
        <v>0</v>
      </c>
      <c r="K111">
        <v>7000</v>
      </c>
      <c r="L111">
        <v>6250</v>
      </c>
      <c r="M111" t="s">
        <v>248</v>
      </c>
      <c r="N111">
        <v>230088625</v>
      </c>
      <c r="O111" t="s">
        <v>317</v>
      </c>
      <c r="R111">
        <f t="shared" si="16"/>
        <v>4.1666700000010865E-4</v>
      </c>
      <c r="S111">
        <f t="shared" si="17"/>
        <v>0.41666700000010864</v>
      </c>
      <c r="T111">
        <f>K111/(N111/21600)</f>
        <v>0.65713809189828487</v>
      </c>
      <c r="U111" t="s">
        <v>161</v>
      </c>
      <c r="V111" t="s">
        <v>160</v>
      </c>
    </row>
    <row r="112" spans="1:22" x14ac:dyDescent="0.3">
      <c r="A112" s="1" t="s">
        <v>100</v>
      </c>
      <c r="B112" s="2" t="s">
        <v>104</v>
      </c>
      <c r="C112" t="s">
        <v>111</v>
      </c>
      <c r="D112" t="s">
        <v>33</v>
      </c>
      <c r="E112">
        <v>9</v>
      </c>
      <c r="F112">
        <v>1</v>
      </c>
      <c r="G112">
        <v>19174.067422600001</v>
      </c>
      <c r="H112" s="5">
        <f t="shared" si="18"/>
        <v>18.724675217382813</v>
      </c>
      <c r="I112">
        <v>0</v>
      </c>
      <c r="K112">
        <v>350</v>
      </c>
      <c r="L112">
        <v>200</v>
      </c>
      <c r="M112" t="s">
        <v>245</v>
      </c>
      <c r="N112">
        <v>46017725</v>
      </c>
      <c r="O112" t="s">
        <v>317</v>
      </c>
      <c r="R112">
        <f t="shared" si="16"/>
        <v>4.1666700000054331E-4</v>
      </c>
      <c r="S112">
        <f t="shared" si="17"/>
        <v>0.4166670000005433</v>
      </c>
      <c r="T112">
        <f>L112/(N112/21600)</f>
        <v>9.3876870271183563E-2</v>
      </c>
      <c r="U112" t="s">
        <v>161</v>
      </c>
      <c r="V112" t="s">
        <v>160</v>
      </c>
    </row>
    <row r="113" spans="1:22" x14ac:dyDescent="0.3">
      <c r="A113" s="1" t="s">
        <v>100</v>
      </c>
      <c r="B113" s="2" t="s">
        <v>105</v>
      </c>
      <c r="C113" t="s">
        <v>112</v>
      </c>
      <c r="D113" t="s">
        <v>33</v>
      </c>
      <c r="E113">
        <v>9</v>
      </c>
      <c r="F113">
        <v>1</v>
      </c>
      <c r="G113">
        <v>9587.0337112899997</v>
      </c>
      <c r="H113" s="5">
        <f t="shared" si="18"/>
        <v>9.3623376086816403</v>
      </c>
      <c r="I113">
        <v>0</v>
      </c>
      <c r="K113">
        <v>175</v>
      </c>
      <c r="L113">
        <v>100</v>
      </c>
      <c r="M113" t="s">
        <v>251</v>
      </c>
      <c r="N113">
        <v>23008862.5</v>
      </c>
      <c r="O113" t="s">
        <v>317</v>
      </c>
      <c r="R113">
        <f t="shared" si="16"/>
        <v>4.1666700000010865E-4</v>
      </c>
      <c r="S113">
        <f t="shared" si="17"/>
        <v>0.41666700000010864</v>
      </c>
      <c r="T113">
        <f>L113/(N113/21600)</f>
        <v>9.3876870271183563E-2</v>
      </c>
      <c r="U113" t="s">
        <v>161</v>
      </c>
      <c r="V113" t="s">
        <v>160</v>
      </c>
    </row>
    <row r="114" spans="1:22" x14ac:dyDescent="0.3">
      <c r="A114" s="1" t="s">
        <v>100</v>
      </c>
      <c r="B114" s="2" t="s">
        <v>106</v>
      </c>
      <c r="C114" t="s">
        <v>113</v>
      </c>
      <c r="D114" t="s">
        <v>23</v>
      </c>
      <c r="E114">
        <v>9</v>
      </c>
      <c r="F114">
        <v>1</v>
      </c>
      <c r="G114">
        <v>270</v>
      </c>
      <c r="H114" s="5">
        <f t="shared" si="18"/>
        <v>0.263671875</v>
      </c>
      <c r="I114">
        <v>0</v>
      </c>
      <c r="K114">
        <v>100</v>
      </c>
      <c r="L114">
        <v>50</v>
      </c>
      <c r="M114" t="s">
        <v>246</v>
      </c>
      <c r="N114">
        <v>648000</v>
      </c>
      <c r="O114" t="s">
        <v>317</v>
      </c>
      <c r="R114">
        <f t="shared" si="16"/>
        <v>4.1666666666666669E-4</v>
      </c>
      <c r="S114">
        <f t="shared" si="17"/>
        <v>0.41666666666666669</v>
      </c>
      <c r="T114">
        <f>L114/(N114/21600)</f>
        <v>1.6666666666666667</v>
      </c>
      <c r="U114" t="s">
        <v>161</v>
      </c>
      <c r="V114" t="s">
        <v>160</v>
      </c>
    </row>
  </sheetData>
  <sortState xmlns:xlrd2="http://schemas.microsoft.com/office/spreadsheetml/2017/richdata2" ref="A2:W114">
    <sortCondition ref="A2:A114"/>
    <sortCondition ref="E2:E114"/>
  </sortState>
  <phoneticPr fontId="2" type="noConversion"/>
  <hyperlinks>
    <hyperlink ref="P18" r:id="rId1" xr:uid="{4E7DB1A6-77C6-4352-80A0-03A14728DEB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2022-03-09T05:28:37Z</dcterms:modified>
</cp:coreProperties>
</file>