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1CFFD2B2-B8A9-446C-8594-6B7D4E6F4979}" xr6:coauthVersionLast="45" xr6:coauthVersionMax="45" xr10:uidLastSave="{00000000-0000-0000-0000-000000000000}"/>
  <bookViews>
    <workbookView xWindow="920" yWindow="2950" windowWidth="25070" windowHeight="14220" activeTab="1" xr2:uid="{52CE2ACD-30D9-410D-8EF9-E93C183B85F6}"/>
  </bookViews>
  <sheets>
    <sheet name="TechTree" sheetId="1" r:id="rId1"/>
    <sheet name="ApproxSci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6" i="2" l="1"/>
  <c r="AK16" i="2"/>
  <c r="AG16" i="2"/>
  <c r="AE16" i="2"/>
  <c r="AA16" i="2"/>
  <c r="Y16" i="2"/>
  <c r="AC16" i="2" s="1"/>
  <c r="U16" i="2"/>
  <c r="S16" i="2"/>
  <c r="W16" i="2" s="1"/>
  <c r="O16" i="2"/>
  <c r="M16" i="2"/>
  <c r="Q16" i="2" s="1"/>
  <c r="I16" i="2"/>
  <c r="G16" i="2"/>
  <c r="K1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M15" i="2"/>
  <c r="AK15" i="2"/>
  <c r="AG15" i="2"/>
  <c r="AE15" i="2"/>
  <c r="AA15" i="2"/>
  <c r="Y15" i="2"/>
  <c r="AC15" i="2" s="1"/>
  <c r="U15" i="2"/>
  <c r="S15" i="2"/>
  <c r="W15" i="2" s="1"/>
  <c r="Q15" i="2"/>
  <c r="O15" i="2"/>
  <c r="M15" i="2"/>
  <c r="I15" i="2"/>
  <c r="G15" i="2"/>
  <c r="K15" i="2" s="1"/>
  <c r="AM14" i="2"/>
  <c r="AK14" i="2"/>
  <c r="AO14" i="2" s="1"/>
  <c r="AG14" i="2"/>
  <c r="AE14" i="2"/>
  <c r="AI14" i="2" s="1"/>
  <c r="AC14" i="2"/>
  <c r="AA14" i="2"/>
  <c r="Y14" i="2"/>
  <c r="W14" i="2"/>
  <c r="U14" i="2"/>
  <c r="S14" i="2"/>
  <c r="O14" i="2"/>
  <c r="M14" i="2"/>
  <c r="I14" i="2"/>
  <c r="G14" i="2"/>
  <c r="K14" i="2" s="1"/>
  <c r="AM13" i="2"/>
  <c r="AK13" i="2"/>
  <c r="AO13" i="2" s="1"/>
  <c r="AG13" i="2"/>
  <c r="AE13" i="2"/>
  <c r="AI13" i="2" s="1"/>
  <c r="AC13" i="2"/>
  <c r="AA13" i="2"/>
  <c r="Y13" i="2"/>
  <c r="W13" i="2"/>
  <c r="U13" i="2"/>
  <c r="S13" i="2"/>
  <c r="Q13" i="2"/>
  <c r="O13" i="2"/>
  <c r="M13" i="2"/>
  <c r="I13" i="2"/>
  <c r="G13" i="2"/>
  <c r="K13" i="2" s="1"/>
  <c r="AM12" i="2"/>
  <c r="AK12" i="2"/>
  <c r="AG12" i="2"/>
  <c r="AE12" i="2"/>
  <c r="AI12" i="2" s="1"/>
  <c r="AA12" i="2"/>
  <c r="Y12" i="2"/>
  <c r="AC12" i="2" s="1"/>
  <c r="U12" i="2"/>
  <c r="S12" i="2"/>
  <c r="W12" i="2" s="1"/>
  <c r="O12" i="2"/>
  <c r="M12" i="2"/>
  <c r="I12" i="2"/>
  <c r="G12" i="2"/>
  <c r="K12" i="2" s="1"/>
  <c r="AM10" i="2"/>
  <c r="AK10" i="2"/>
  <c r="AO10" i="2" s="1"/>
  <c r="AG10" i="2"/>
  <c r="AE10" i="2"/>
  <c r="AI10" i="2" s="1"/>
  <c r="AA10" i="2"/>
  <c r="Y10" i="2"/>
  <c r="AC10" i="2" s="1"/>
  <c r="U10" i="2"/>
  <c r="S10" i="2"/>
  <c r="W10" i="2" s="1"/>
  <c r="Q10" i="2"/>
  <c r="O10" i="2"/>
  <c r="M10" i="2"/>
  <c r="I10" i="2"/>
  <c r="G10" i="2"/>
  <c r="K10" i="2" s="1"/>
  <c r="AM11" i="2"/>
  <c r="AK11" i="2"/>
  <c r="AG11" i="2"/>
  <c r="AE11" i="2"/>
  <c r="AI11" i="2" s="1"/>
  <c r="AA11" i="2"/>
  <c r="Y11" i="2"/>
  <c r="AC11" i="2" s="1"/>
  <c r="U11" i="2"/>
  <c r="S11" i="2"/>
  <c r="Q11" i="2"/>
  <c r="O11" i="2"/>
  <c r="M11" i="2"/>
  <c r="I11" i="2"/>
  <c r="G11" i="2"/>
  <c r="K11" i="2" s="1"/>
  <c r="AM9" i="2"/>
  <c r="AK9" i="2"/>
  <c r="AG9" i="2"/>
  <c r="AE9" i="2"/>
  <c r="AA9" i="2"/>
  <c r="Y9" i="2"/>
  <c r="AC9" i="2" s="1"/>
  <c r="U9" i="2"/>
  <c r="S9" i="2"/>
  <c r="Q9" i="2"/>
  <c r="O9" i="2"/>
  <c r="M9" i="2"/>
  <c r="I9" i="2"/>
  <c r="G9" i="2"/>
  <c r="K9" i="2" s="1"/>
  <c r="AM8" i="2"/>
  <c r="AK8" i="2"/>
  <c r="AO8" i="2" s="1"/>
  <c r="AG8" i="2"/>
  <c r="AE8" i="2"/>
  <c r="AI8" i="2" s="1"/>
  <c r="AA8" i="2"/>
  <c r="Y8" i="2"/>
  <c r="AC8" i="2" s="1"/>
  <c r="U8" i="2"/>
  <c r="S8" i="2"/>
  <c r="Q8" i="2"/>
  <c r="O8" i="2"/>
  <c r="M8" i="2"/>
  <c r="I8" i="2"/>
  <c r="G8" i="2"/>
  <c r="K8" i="2" s="1"/>
  <c r="AM7" i="2"/>
  <c r="AK7" i="2"/>
  <c r="AO7" i="2" s="1"/>
  <c r="AG7" i="2"/>
  <c r="AE7" i="2"/>
  <c r="AI7" i="2" s="1"/>
  <c r="AA7" i="2"/>
  <c r="X7" i="2"/>
  <c r="Y7" i="2" s="1"/>
  <c r="AC7" i="2" s="1"/>
  <c r="U7" i="2"/>
  <c r="R7" i="2"/>
  <c r="S7" i="2" s="1"/>
  <c r="W7" i="2" s="1"/>
  <c r="Q7" i="2"/>
  <c r="O7" i="2"/>
  <c r="M7" i="2"/>
  <c r="I7" i="2"/>
  <c r="F7" i="2"/>
  <c r="G7" i="2" s="1"/>
  <c r="K7" i="2" s="1"/>
  <c r="AO6" i="2"/>
  <c r="AM6" i="2"/>
  <c r="AK6" i="2"/>
  <c r="AG6" i="2"/>
  <c r="AE6" i="2"/>
  <c r="AI6" i="2" s="1"/>
  <c r="AA6" i="2"/>
  <c r="Y6" i="2"/>
  <c r="AC6" i="2" s="1"/>
  <c r="U6" i="2"/>
  <c r="S6" i="2"/>
  <c r="W6" i="2" s="1"/>
  <c r="Q6" i="2"/>
  <c r="O6" i="2"/>
  <c r="M6" i="2"/>
  <c r="I6" i="2"/>
  <c r="K6" i="2" s="1"/>
  <c r="G6" i="2"/>
  <c r="AM5" i="2"/>
  <c r="AK5" i="2"/>
  <c r="AO5" i="2" s="1"/>
  <c r="AG5" i="2"/>
  <c r="AI5" i="2" s="1"/>
  <c r="AE5" i="2"/>
  <c r="AC5" i="2"/>
  <c r="AA5" i="2"/>
  <c r="Y5" i="2"/>
  <c r="X5" i="2"/>
  <c r="U5" i="2"/>
  <c r="R5" i="2"/>
  <c r="S5" i="2" s="1"/>
  <c r="W5" i="2" s="1"/>
  <c r="Q5" i="2"/>
  <c r="O5" i="2"/>
  <c r="M5" i="2"/>
  <c r="I5" i="2"/>
  <c r="F5" i="2"/>
  <c r="G5" i="2" s="1"/>
  <c r="K5" i="2" s="1"/>
  <c r="AO4" i="2"/>
  <c r="AM4" i="2"/>
  <c r="AK4" i="2"/>
  <c r="AI4" i="2"/>
  <c r="AG4" i="2"/>
  <c r="AE4" i="2"/>
  <c r="AA4" i="2"/>
  <c r="X4" i="2"/>
  <c r="Y4" i="2" s="1"/>
  <c r="AC4" i="2" s="1"/>
  <c r="U4" i="2"/>
  <c r="R4" i="2"/>
  <c r="S4" i="2" s="1"/>
  <c r="W4" i="2" s="1"/>
  <c r="O4" i="2"/>
  <c r="M4" i="2"/>
  <c r="Q4" i="2" s="1"/>
  <c r="K4" i="2"/>
  <c r="C4" i="2" s="1"/>
  <c r="A4" i="2" s="1"/>
  <c r="I4" i="2"/>
  <c r="G4" i="2"/>
  <c r="F4" i="2"/>
  <c r="AO16" i="2" l="1"/>
  <c r="AI16" i="2"/>
  <c r="C16" i="2"/>
  <c r="A16" i="2" s="1"/>
  <c r="AO15" i="2"/>
  <c r="AI15" i="2"/>
  <c r="C15" i="2" s="1"/>
  <c r="Q14" i="2"/>
  <c r="C14" i="2" s="1"/>
  <c r="C13" i="2"/>
  <c r="AO12" i="2"/>
  <c r="Q12" i="2"/>
  <c r="C12" i="2" s="1"/>
  <c r="AO11" i="2"/>
  <c r="W11" i="2"/>
  <c r="C11" i="2" s="1"/>
  <c r="C10" i="2"/>
  <c r="AO9" i="2"/>
  <c r="AI9" i="2"/>
  <c r="W9" i="2"/>
  <c r="W8" i="2"/>
  <c r="C8" i="2" s="1"/>
  <c r="C7" i="2"/>
  <c r="C5" i="2"/>
  <c r="A5" i="2" s="1"/>
  <c r="C6" i="2"/>
  <c r="K3" i="1"/>
  <c r="K4" i="1" s="1"/>
  <c r="K5" i="1" s="1"/>
  <c r="K6" i="1" s="1"/>
  <c r="K7" i="1" s="1"/>
  <c r="K8" i="1" s="1"/>
  <c r="K9" i="1" s="1"/>
  <c r="K10" i="1" s="1"/>
  <c r="F3" i="1"/>
  <c r="H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B19" i="1"/>
  <c r="B20" i="1" s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C9" i="2" l="1"/>
  <c r="F5" i="1"/>
  <c r="E19" i="1"/>
  <c r="D19" i="1" s="1"/>
  <c r="C19" i="1" s="1"/>
  <c r="K11" i="1"/>
  <c r="K12" i="1" s="1"/>
  <c r="K13" i="1" s="1"/>
  <c r="K14" i="1" s="1"/>
  <c r="K15" i="1" s="1"/>
  <c r="K16" i="1" s="1"/>
  <c r="K17" i="1" s="1"/>
  <c r="K18" i="1" s="1"/>
  <c r="J19" i="1"/>
  <c r="I19" i="1" s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8" i="1" s="1"/>
  <c r="G17" i="1"/>
</calcChain>
</file>

<file path=xl/sharedStrings.xml><?xml version="1.0" encoding="utf-8"?>
<sst xmlns="http://schemas.openxmlformats.org/spreadsheetml/2006/main" count="133" uniqueCount="58">
  <si>
    <t>Tier 0</t>
  </si>
  <si>
    <t>Tier 1</t>
  </si>
  <si>
    <t>Count</t>
  </si>
  <si>
    <t>Cost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</si>
  <si>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</si>
  <si>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</si>
  <si>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</si>
  <si>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</si>
  <si>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</si>
  <si>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</si>
  <si>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</si>
  <si>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</si>
  <si>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</si>
  <si>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Tier 11</t>
  </si>
  <si>
    <t>Tier 12</t>
  </si>
  <si>
    <t>Tier 2.5</t>
  </si>
  <si>
    <t>Tier 0.5</t>
  </si>
  <si>
    <t>Tier 3.5</t>
  </si>
  <si>
    <t>Total</t>
  </si>
  <si>
    <t>Kiwi</t>
  </si>
  <si>
    <t>CTT</t>
  </si>
  <si>
    <t>Running</t>
  </si>
  <si>
    <t>KiwiPrem</t>
  </si>
  <si>
    <t>Original</t>
  </si>
  <si>
    <t>Note: Biomes exclusdes getting Science from around KSC</t>
  </si>
  <si>
    <t>Situation: Landed</t>
  </si>
  <si>
    <t>Situation: Splashed</t>
  </si>
  <si>
    <t>Situation: Flying Low</t>
  </si>
  <si>
    <t>Situation: Flying High</t>
  </si>
  <si>
    <t>Situation: In Space Low</t>
  </si>
  <si>
    <t>Situation: In Space High</t>
  </si>
  <si>
    <t>Biome Specific</t>
  </si>
  <si>
    <t>Not Biome Specific</t>
  </si>
  <si>
    <t>Multiplier</t>
  </si>
  <si>
    <t>RunTotal</t>
  </si>
  <si>
    <t>All Science</t>
  </si>
  <si>
    <t>Experiments Probes</t>
  </si>
  <si>
    <t>PlausibleBiomes</t>
  </si>
  <si>
    <t>scienceCap</t>
  </si>
  <si>
    <t>Science</t>
  </si>
  <si>
    <t>Biomes</t>
  </si>
  <si>
    <t>Total Sci</t>
  </si>
  <si>
    <t>temperatureScan;barometerScan;telemetryReport;crewReport;evaReport</t>
  </si>
  <si>
    <t>Shores;Grasslands;Water;Mountains</t>
  </si>
  <si>
    <t>Highlands;Deserts</t>
  </si>
  <si>
    <t>mysteryGoo</t>
  </si>
  <si>
    <t>Shores;Grasslands;Water;Mountains;Highlands;Deserts</t>
  </si>
  <si>
    <t>Ice Caps; Northern Ice Shelf; Southern Ice Shelf; Tundra; Badlands</t>
  </si>
  <si>
    <t>seismicScan</t>
  </si>
  <si>
    <t>All</t>
  </si>
  <si>
    <t>crewReport;evaReport</t>
  </si>
  <si>
    <t>radioWaves(Ltech);</t>
  </si>
  <si>
    <t>mobileMaterialsLab</t>
  </si>
  <si>
    <t>magScan(Dmagic)</t>
  </si>
  <si>
    <t>gravityScan</t>
  </si>
  <si>
    <t>atmosphereAnalysis</t>
  </si>
  <si>
    <t>rpwsScan</t>
  </si>
  <si>
    <t>surfaceSample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</si>
</sst>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9F6-20CC-4362-8D8A-388E661C244F}">
  <dimension ref="A1:K20"/>
  <sheetViews>
    <sheetView workbookViewId="0">
      <selection activeCell="C11" sqref="C11"/>
    </sheetView>
  </sheetViews>
  <sheetFormatPr defaultRowHeight="14.5" x14ac:dyDescent="0.35"/>
  <sheetData>
    <row r="1" spans="1:11" x14ac:dyDescent="0.35">
      <c r="B1" s="4" t="s">
        <v>19</v>
      </c>
      <c r="C1" s="4"/>
      <c r="D1" s="4"/>
      <c r="E1" s="4"/>
      <c r="F1" s="4"/>
      <c r="G1" s="1"/>
      <c r="H1" s="4" t="s">
        <v>20</v>
      </c>
      <c r="I1" s="4"/>
      <c r="J1" s="4"/>
      <c r="K1" s="4"/>
    </row>
    <row r="2" spans="1:11" x14ac:dyDescent="0.35">
      <c r="B2" t="s">
        <v>2</v>
      </c>
      <c r="C2" t="s">
        <v>23</v>
      </c>
      <c r="D2" t="s">
        <v>3</v>
      </c>
      <c r="E2" t="s">
        <v>18</v>
      </c>
      <c r="F2" t="s">
        <v>21</v>
      </c>
      <c r="G2" t="s">
        <v>22</v>
      </c>
      <c r="H2" t="s">
        <v>2</v>
      </c>
      <c r="I2" t="s">
        <v>3</v>
      </c>
      <c r="J2" t="s">
        <v>18</v>
      </c>
      <c r="K2" t="s">
        <v>21</v>
      </c>
    </row>
    <row r="3" spans="1:11" x14ac:dyDescent="0.35">
      <c r="A3" t="s">
        <v>0</v>
      </c>
      <c r="B3">
        <v>1</v>
      </c>
      <c r="C3">
        <v>0</v>
      </c>
      <c r="D3">
        <v>0</v>
      </c>
      <c r="E3">
        <f t="shared" ref="E3:E18" si="0">B3*D3</f>
        <v>0</v>
      </c>
      <c r="F3">
        <f>E3</f>
        <v>0</v>
      </c>
      <c r="H3">
        <v>1</v>
      </c>
      <c r="I3">
        <v>0</v>
      </c>
      <c r="J3">
        <f>H3*I3</f>
        <v>0</v>
      </c>
      <c r="K3">
        <f>J3</f>
        <v>0</v>
      </c>
    </row>
    <row r="4" spans="1:11" x14ac:dyDescent="0.35">
      <c r="A4" t="s">
        <v>16</v>
      </c>
      <c r="B4">
        <v>1</v>
      </c>
      <c r="C4">
        <v>3</v>
      </c>
      <c r="D4">
        <v>2</v>
      </c>
      <c r="E4">
        <f t="shared" si="0"/>
        <v>2</v>
      </c>
      <c r="F4">
        <f>F3+E4</f>
        <v>2</v>
      </c>
      <c r="H4">
        <v>0</v>
      </c>
      <c r="I4">
        <v>3</v>
      </c>
      <c r="J4">
        <f t="shared" ref="J4:J18" si="1">H4*I4</f>
        <v>0</v>
      </c>
      <c r="K4">
        <f>K3+J4</f>
        <v>0</v>
      </c>
    </row>
    <row r="5" spans="1:11" x14ac:dyDescent="0.35">
      <c r="A5" t="s">
        <v>1</v>
      </c>
      <c r="B5">
        <v>6</v>
      </c>
      <c r="C5">
        <v>5</v>
      </c>
      <c r="D5">
        <v>4</v>
      </c>
      <c r="E5">
        <f t="shared" si="0"/>
        <v>24</v>
      </c>
      <c r="F5">
        <f t="shared" ref="F5:F18" si="2">F4+E5</f>
        <v>26</v>
      </c>
      <c r="G5">
        <f>F5/K5</f>
        <v>2.6</v>
      </c>
      <c r="H5">
        <v>2</v>
      </c>
      <c r="I5">
        <v>5</v>
      </c>
      <c r="J5">
        <f t="shared" si="1"/>
        <v>10</v>
      </c>
      <c r="K5">
        <f t="shared" ref="K5:K18" si="3">K4+J5</f>
        <v>10</v>
      </c>
    </row>
    <row r="6" spans="1:11" x14ac:dyDescent="0.35">
      <c r="A6" t="s">
        <v>4</v>
      </c>
      <c r="B6">
        <v>9</v>
      </c>
      <c r="C6">
        <v>15</v>
      </c>
      <c r="D6">
        <v>10</v>
      </c>
      <c r="E6">
        <f t="shared" si="0"/>
        <v>90</v>
      </c>
      <c r="F6">
        <f t="shared" si="2"/>
        <v>116</v>
      </c>
      <c r="G6">
        <f t="shared" ref="G6:G18" si="4">F6/K6</f>
        <v>1.8125</v>
      </c>
      <c r="H6">
        <v>3</v>
      </c>
      <c r="I6">
        <v>18</v>
      </c>
      <c r="J6">
        <f t="shared" si="1"/>
        <v>54</v>
      </c>
      <c r="K6">
        <f t="shared" si="3"/>
        <v>64</v>
      </c>
    </row>
    <row r="7" spans="1:11" x14ac:dyDescent="0.35">
      <c r="A7" t="s">
        <v>15</v>
      </c>
      <c r="B7">
        <v>1</v>
      </c>
      <c r="C7">
        <v>23</v>
      </c>
      <c r="D7">
        <v>20</v>
      </c>
      <c r="E7">
        <f t="shared" si="0"/>
        <v>20</v>
      </c>
      <c r="F7">
        <f t="shared" si="2"/>
        <v>136</v>
      </c>
      <c r="G7">
        <f t="shared" si="4"/>
        <v>2.125</v>
      </c>
      <c r="H7">
        <v>0</v>
      </c>
      <c r="I7">
        <v>23</v>
      </c>
      <c r="J7">
        <f t="shared" si="1"/>
        <v>0</v>
      </c>
      <c r="K7">
        <f t="shared" si="3"/>
        <v>64</v>
      </c>
    </row>
    <row r="8" spans="1:11" x14ac:dyDescent="0.35">
      <c r="A8" t="s">
        <v>5</v>
      </c>
      <c r="B8">
        <v>13</v>
      </c>
      <c r="C8">
        <v>45</v>
      </c>
      <c r="D8">
        <v>30</v>
      </c>
      <c r="E8">
        <f t="shared" si="0"/>
        <v>390</v>
      </c>
      <c r="F8">
        <f t="shared" si="2"/>
        <v>526</v>
      </c>
      <c r="G8">
        <f t="shared" si="4"/>
        <v>1.5748502994011977</v>
      </c>
      <c r="H8">
        <v>6</v>
      </c>
      <c r="I8">
        <v>45</v>
      </c>
      <c r="J8">
        <f t="shared" si="1"/>
        <v>270</v>
      </c>
      <c r="K8">
        <f t="shared" si="3"/>
        <v>334</v>
      </c>
    </row>
    <row r="9" spans="1:11" x14ac:dyDescent="0.35">
      <c r="A9" t="s">
        <v>17</v>
      </c>
      <c r="B9">
        <v>1</v>
      </c>
      <c r="C9">
        <v>80</v>
      </c>
      <c r="D9">
        <v>60</v>
      </c>
      <c r="E9">
        <f t="shared" si="0"/>
        <v>60</v>
      </c>
      <c r="F9">
        <f t="shared" si="2"/>
        <v>586</v>
      </c>
      <c r="G9">
        <f t="shared" si="4"/>
        <v>1.7544910179640718</v>
      </c>
      <c r="H9">
        <v>0</v>
      </c>
      <c r="I9">
        <v>80</v>
      </c>
      <c r="J9">
        <f t="shared" si="1"/>
        <v>0</v>
      </c>
      <c r="K9">
        <f t="shared" si="3"/>
        <v>334</v>
      </c>
    </row>
    <row r="10" spans="1:11" x14ac:dyDescent="0.35">
      <c r="A10" t="s">
        <v>6</v>
      </c>
      <c r="B10">
        <v>21</v>
      </c>
      <c r="C10">
        <v>90</v>
      </c>
      <c r="D10">
        <v>80</v>
      </c>
      <c r="E10">
        <f t="shared" si="0"/>
        <v>1680</v>
      </c>
      <c r="F10">
        <f t="shared" si="2"/>
        <v>2266</v>
      </c>
      <c r="G10">
        <f t="shared" si="4"/>
        <v>1.4215809284818068</v>
      </c>
      <c r="H10">
        <v>14</v>
      </c>
      <c r="I10">
        <v>90</v>
      </c>
      <c r="J10">
        <f t="shared" si="1"/>
        <v>1260</v>
      </c>
      <c r="K10">
        <f t="shared" si="3"/>
        <v>1594</v>
      </c>
    </row>
    <row r="11" spans="1:11" x14ac:dyDescent="0.35">
      <c r="A11" t="s">
        <v>7</v>
      </c>
      <c r="B11">
        <v>24</v>
      </c>
      <c r="C11">
        <v>160</v>
      </c>
      <c r="D11">
        <v>150</v>
      </c>
      <c r="E11">
        <f t="shared" si="0"/>
        <v>3600</v>
      </c>
      <c r="F11">
        <f t="shared" si="2"/>
        <v>5866</v>
      </c>
      <c r="G11">
        <f t="shared" si="4"/>
        <v>1.4121328839672604</v>
      </c>
      <c r="H11">
        <v>16</v>
      </c>
      <c r="I11">
        <v>160</v>
      </c>
      <c r="J11">
        <f t="shared" si="1"/>
        <v>2560</v>
      </c>
      <c r="K11">
        <f t="shared" si="3"/>
        <v>4154</v>
      </c>
    </row>
    <row r="12" spans="1:11" x14ac:dyDescent="0.35">
      <c r="A12" t="s">
        <v>8</v>
      </c>
      <c r="B12">
        <v>25</v>
      </c>
      <c r="C12">
        <v>300</v>
      </c>
      <c r="D12">
        <v>280</v>
      </c>
      <c r="E12">
        <f t="shared" si="0"/>
        <v>7000</v>
      </c>
      <c r="F12">
        <f t="shared" si="2"/>
        <v>12866</v>
      </c>
      <c r="G12">
        <f t="shared" si="4"/>
        <v>1.4368997096269824</v>
      </c>
      <c r="H12">
        <v>16</v>
      </c>
      <c r="I12">
        <v>300</v>
      </c>
      <c r="J12">
        <f t="shared" si="1"/>
        <v>4800</v>
      </c>
      <c r="K12">
        <f t="shared" si="3"/>
        <v>8954</v>
      </c>
    </row>
    <row r="13" spans="1:11" x14ac:dyDescent="0.35">
      <c r="A13" t="s">
        <v>9</v>
      </c>
      <c r="B13">
        <v>30</v>
      </c>
      <c r="C13">
        <v>550</v>
      </c>
      <c r="D13">
        <v>560</v>
      </c>
      <c r="E13">
        <f t="shared" si="0"/>
        <v>16800</v>
      </c>
      <c r="F13">
        <f t="shared" si="2"/>
        <v>29666</v>
      </c>
      <c r="G13">
        <f t="shared" si="4"/>
        <v>1.4090434121782085</v>
      </c>
      <c r="H13">
        <v>22</v>
      </c>
      <c r="I13">
        <v>550</v>
      </c>
      <c r="J13">
        <f t="shared" si="1"/>
        <v>12100</v>
      </c>
      <c r="K13">
        <f t="shared" si="3"/>
        <v>21054</v>
      </c>
    </row>
    <row r="14" spans="1:11" x14ac:dyDescent="0.35">
      <c r="A14" t="s">
        <v>10</v>
      </c>
      <c r="B14">
        <v>29</v>
      </c>
      <c r="C14">
        <v>1000</v>
      </c>
      <c r="D14">
        <v>1000</v>
      </c>
      <c r="E14">
        <f t="shared" si="0"/>
        <v>29000</v>
      </c>
      <c r="F14">
        <f t="shared" si="2"/>
        <v>58666</v>
      </c>
      <c r="G14">
        <f t="shared" si="4"/>
        <v>1.4289959565450383</v>
      </c>
      <c r="H14">
        <v>20</v>
      </c>
      <c r="I14">
        <v>1000</v>
      </c>
      <c r="J14">
        <f t="shared" si="1"/>
        <v>20000</v>
      </c>
      <c r="K14">
        <f t="shared" si="3"/>
        <v>41054</v>
      </c>
    </row>
    <row r="15" spans="1:11" x14ac:dyDescent="0.35">
      <c r="A15" s="3" t="s">
        <v>11</v>
      </c>
      <c r="B15">
        <v>28</v>
      </c>
      <c r="C15">
        <v>1500</v>
      </c>
      <c r="D15">
        <v>1600</v>
      </c>
      <c r="E15">
        <f t="shared" si="0"/>
        <v>44800</v>
      </c>
      <c r="F15">
        <f t="shared" si="2"/>
        <v>103466</v>
      </c>
      <c r="G15">
        <f t="shared" si="4"/>
        <v>1.426055076219092</v>
      </c>
      <c r="H15">
        <v>21</v>
      </c>
      <c r="I15">
        <v>1500</v>
      </c>
      <c r="J15">
        <f t="shared" si="1"/>
        <v>31500</v>
      </c>
      <c r="K15">
        <f t="shared" si="3"/>
        <v>72554</v>
      </c>
    </row>
    <row r="16" spans="1:11" x14ac:dyDescent="0.35">
      <c r="A16" t="s">
        <v>12</v>
      </c>
      <c r="B16">
        <v>15</v>
      </c>
      <c r="C16">
        <v>2250</v>
      </c>
      <c r="D16">
        <v>2250</v>
      </c>
      <c r="E16">
        <f t="shared" si="0"/>
        <v>33750</v>
      </c>
      <c r="F16">
        <f t="shared" si="2"/>
        <v>137216</v>
      </c>
      <c r="G16">
        <f t="shared" si="4"/>
        <v>1.4101784099317602</v>
      </c>
      <c r="H16">
        <v>11</v>
      </c>
      <c r="I16">
        <v>2250</v>
      </c>
      <c r="J16">
        <f t="shared" si="1"/>
        <v>24750</v>
      </c>
      <c r="K16">
        <f t="shared" si="3"/>
        <v>97304</v>
      </c>
    </row>
    <row r="17" spans="1:11" x14ac:dyDescent="0.35">
      <c r="A17" t="s">
        <v>13</v>
      </c>
      <c r="B17">
        <v>10</v>
      </c>
      <c r="C17">
        <v>4000</v>
      </c>
      <c r="D17">
        <v>4000</v>
      </c>
      <c r="E17">
        <f t="shared" si="0"/>
        <v>40000</v>
      </c>
      <c r="F17">
        <f t="shared" si="2"/>
        <v>177216</v>
      </c>
      <c r="G17">
        <f t="shared" si="4"/>
        <v>1.4142884504884121</v>
      </c>
      <c r="H17">
        <v>7</v>
      </c>
      <c r="I17">
        <v>4000</v>
      </c>
      <c r="J17">
        <f t="shared" si="1"/>
        <v>28000</v>
      </c>
      <c r="K17">
        <f t="shared" si="3"/>
        <v>125304</v>
      </c>
    </row>
    <row r="18" spans="1:11" x14ac:dyDescent="0.35">
      <c r="A18" t="s">
        <v>14</v>
      </c>
      <c r="B18">
        <v>5</v>
      </c>
      <c r="C18">
        <v>10000</v>
      </c>
      <c r="D18">
        <v>10000</v>
      </c>
      <c r="E18">
        <f t="shared" si="0"/>
        <v>50000</v>
      </c>
      <c r="F18">
        <f t="shared" si="2"/>
        <v>227216</v>
      </c>
      <c r="G18">
        <f t="shared" si="4"/>
        <v>1.2961255875507689</v>
      </c>
      <c r="H18">
        <v>5</v>
      </c>
      <c r="I18">
        <v>10000</v>
      </c>
      <c r="J18">
        <f t="shared" si="1"/>
        <v>50000</v>
      </c>
      <c r="K18">
        <f t="shared" si="3"/>
        <v>175304</v>
      </c>
    </row>
    <row r="19" spans="1:11" x14ac:dyDescent="0.35">
      <c r="A19" t="s">
        <v>18</v>
      </c>
      <c r="B19">
        <f>SUM(B3:B18)</f>
        <v>219</v>
      </c>
      <c r="C19" t="e">
        <f>D19/A19</f>
        <v>#VALUE!</v>
      </c>
      <c r="D19">
        <f>E19/B19</f>
        <v>1037.5159817351598</v>
      </c>
      <c r="E19">
        <f>SUM(E3:E18)</f>
        <v>227216</v>
      </c>
      <c r="H19">
        <f>SUM(H3:H18)</f>
        <v>144</v>
      </c>
      <c r="I19">
        <f>J19/H19</f>
        <v>1217.3888888888889</v>
      </c>
      <c r="J19">
        <f>SUM(J3:J18)</f>
        <v>175304</v>
      </c>
    </row>
    <row r="20" spans="1:11" x14ac:dyDescent="0.35">
      <c r="B20">
        <f>B19-H19</f>
        <v>75</v>
      </c>
    </row>
  </sheetData>
  <mergeCells count="2">
    <mergeCell ref="B1:F1"/>
    <mergeCell ref="H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2397-5D66-4A2E-83DE-A6B7EE263897}">
  <dimension ref="A1:AO16"/>
  <sheetViews>
    <sheetView tabSelected="1" zoomScaleNormal="100" workbookViewId="0">
      <selection activeCell="E9" sqref="E9"/>
    </sheetView>
  </sheetViews>
  <sheetFormatPr defaultRowHeight="14.5" x14ac:dyDescent="0.35"/>
  <cols>
    <col min="4" max="4" width="43.36328125" bestFit="1" customWidth="1"/>
    <col min="5" max="5" width="23.90625" customWidth="1"/>
    <col min="6" max="6" width="10.08984375" customWidth="1"/>
    <col min="7" max="11" width="10" customWidth="1"/>
    <col min="12" max="12" width="10.08984375" customWidth="1"/>
    <col min="13" max="17" width="10" customWidth="1"/>
    <col min="18" max="18" width="10.08984375" customWidth="1"/>
    <col min="19" max="23" width="10" customWidth="1"/>
    <col min="24" max="24" width="10" bestFit="1" customWidth="1"/>
  </cols>
  <sheetData>
    <row r="1" spans="1:41" x14ac:dyDescent="0.35">
      <c r="B1" t="s">
        <v>24</v>
      </c>
      <c r="F1" s="4" t="s">
        <v>25</v>
      </c>
      <c r="G1" s="4"/>
      <c r="H1" s="4"/>
      <c r="I1" s="4"/>
      <c r="J1" s="4"/>
      <c r="K1" s="4"/>
      <c r="L1" s="4" t="s">
        <v>26</v>
      </c>
      <c r="M1" s="4"/>
      <c r="N1" s="4"/>
      <c r="O1" s="4"/>
      <c r="P1" s="4"/>
      <c r="Q1" s="4"/>
      <c r="R1" s="4" t="s">
        <v>27</v>
      </c>
      <c r="S1" s="4"/>
      <c r="T1" s="4"/>
      <c r="U1" s="4"/>
      <c r="V1" s="4"/>
      <c r="W1" s="4"/>
      <c r="X1" s="4" t="s">
        <v>28</v>
      </c>
      <c r="Y1" s="4"/>
      <c r="Z1" s="4"/>
      <c r="AA1" s="4"/>
      <c r="AB1" s="4"/>
      <c r="AC1" s="4"/>
      <c r="AD1" s="4" t="s">
        <v>29</v>
      </c>
      <c r="AE1" s="4"/>
      <c r="AF1" s="4"/>
      <c r="AG1" s="4"/>
      <c r="AH1" s="4"/>
      <c r="AI1" s="4"/>
      <c r="AJ1" s="4" t="s">
        <v>30</v>
      </c>
      <c r="AK1" s="4"/>
      <c r="AL1" s="4"/>
      <c r="AM1" s="4"/>
      <c r="AN1" s="4"/>
      <c r="AO1" s="4"/>
    </row>
    <row r="2" spans="1:41" x14ac:dyDescent="0.35">
      <c r="F2" s="4" t="s">
        <v>31</v>
      </c>
      <c r="G2" s="4"/>
      <c r="H2" s="4" t="s">
        <v>32</v>
      </c>
      <c r="I2" s="4"/>
      <c r="J2" s="2" t="s">
        <v>33</v>
      </c>
      <c r="K2" s="2">
        <v>0.8</v>
      </c>
      <c r="L2" s="4" t="s">
        <v>31</v>
      </c>
      <c r="M2" s="4"/>
      <c r="N2" s="4" t="s">
        <v>32</v>
      </c>
      <c r="O2" s="4"/>
      <c r="P2" s="2" t="s">
        <v>33</v>
      </c>
      <c r="Q2" s="2">
        <v>0.8</v>
      </c>
      <c r="R2" s="4" t="s">
        <v>31</v>
      </c>
      <c r="S2" s="4"/>
      <c r="T2" s="4" t="s">
        <v>32</v>
      </c>
      <c r="U2" s="4"/>
      <c r="V2" s="2" t="s">
        <v>33</v>
      </c>
      <c r="W2" s="2">
        <v>0.8</v>
      </c>
      <c r="X2" s="4" t="s">
        <v>31</v>
      </c>
      <c r="Y2" s="4"/>
      <c r="Z2" s="4" t="s">
        <v>32</v>
      </c>
      <c r="AA2" s="4"/>
      <c r="AB2" s="2" t="s">
        <v>33</v>
      </c>
      <c r="AC2" s="2">
        <v>1</v>
      </c>
      <c r="AD2" s="4" t="s">
        <v>31</v>
      </c>
      <c r="AE2" s="4"/>
      <c r="AF2" s="4" t="s">
        <v>32</v>
      </c>
      <c r="AG2" s="4"/>
      <c r="AH2" s="2" t="s">
        <v>33</v>
      </c>
      <c r="AI2" s="2">
        <v>1.5</v>
      </c>
      <c r="AJ2" s="4" t="s">
        <v>31</v>
      </c>
      <c r="AK2" s="4"/>
      <c r="AL2" s="4" t="s">
        <v>32</v>
      </c>
      <c r="AM2" s="4"/>
      <c r="AN2" s="2" t="s">
        <v>33</v>
      </c>
      <c r="AO2" s="2">
        <v>1.5</v>
      </c>
    </row>
    <row r="3" spans="1:41" x14ac:dyDescent="0.35">
      <c r="A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38</v>
      </c>
      <c r="I3" t="s">
        <v>39</v>
      </c>
      <c r="J3" t="s">
        <v>40</v>
      </c>
      <c r="K3" t="s">
        <v>41</v>
      </c>
      <c r="L3" t="s">
        <v>38</v>
      </c>
      <c r="M3" t="s">
        <v>39</v>
      </c>
      <c r="N3" t="s">
        <v>38</v>
      </c>
      <c r="O3" t="s">
        <v>39</v>
      </c>
      <c r="P3" t="s">
        <v>40</v>
      </c>
      <c r="Q3" t="s">
        <v>41</v>
      </c>
      <c r="R3" t="s">
        <v>38</v>
      </c>
      <c r="S3" t="s">
        <v>39</v>
      </c>
      <c r="T3" t="s">
        <v>38</v>
      </c>
      <c r="U3" t="s">
        <v>39</v>
      </c>
      <c r="V3" t="s">
        <v>40</v>
      </c>
      <c r="W3" t="s">
        <v>41</v>
      </c>
      <c r="X3" t="s">
        <v>38</v>
      </c>
      <c r="Y3" t="s">
        <v>39</v>
      </c>
      <c r="Z3" t="s">
        <v>38</v>
      </c>
      <c r="AA3" t="s">
        <v>39</v>
      </c>
      <c r="AB3" t="s">
        <v>40</v>
      </c>
      <c r="AC3" t="s">
        <v>41</v>
      </c>
      <c r="AD3" t="s">
        <v>38</v>
      </c>
      <c r="AE3" t="s">
        <v>39</v>
      </c>
      <c r="AF3" t="s">
        <v>38</v>
      </c>
      <c r="AG3" t="s">
        <v>39</v>
      </c>
      <c r="AH3" t="s">
        <v>40</v>
      </c>
      <c r="AI3" t="s">
        <v>41</v>
      </c>
      <c r="AJ3" t="s">
        <v>38</v>
      </c>
      <c r="AK3" t="s">
        <v>39</v>
      </c>
      <c r="AL3" t="s">
        <v>38</v>
      </c>
      <c r="AM3" t="s">
        <v>39</v>
      </c>
      <c r="AN3" t="s">
        <v>40</v>
      </c>
      <c r="AO3" t="s">
        <v>41</v>
      </c>
    </row>
    <row r="4" spans="1:41" ht="29" x14ac:dyDescent="0.35">
      <c r="A4">
        <f>C4</f>
        <v>231.20000000000002</v>
      </c>
      <c r="B4" t="s">
        <v>0</v>
      </c>
      <c r="C4">
        <f>SUM(K4+Q4+W4+AC4+AI4)</f>
        <v>231.20000000000002</v>
      </c>
      <c r="D4" s="5" t="s">
        <v>42</v>
      </c>
      <c r="E4" s="5" t="s">
        <v>43</v>
      </c>
      <c r="F4">
        <f>18+14</f>
        <v>32</v>
      </c>
      <c r="G4">
        <f>F4*K$2</f>
        <v>25.6</v>
      </c>
      <c r="H4">
        <v>0</v>
      </c>
      <c r="I4">
        <f>H4*K$2</f>
        <v>0</v>
      </c>
      <c r="J4">
        <v>3</v>
      </c>
      <c r="K4" s="6">
        <f>IF(J4&gt;0,G4*J4+I4,0)</f>
        <v>76.800000000000011</v>
      </c>
      <c r="L4">
        <v>32</v>
      </c>
      <c r="M4">
        <f>L4*Q$2</f>
        <v>25.6</v>
      </c>
      <c r="N4">
        <v>0</v>
      </c>
      <c r="O4">
        <f>N4*Q$2</f>
        <v>0</v>
      </c>
      <c r="P4">
        <v>1</v>
      </c>
      <c r="Q4" s="6">
        <f>IF(P4&gt;0,M4*P4+O4,0)</f>
        <v>25.6</v>
      </c>
      <c r="R4">
        <f>18+10</f>
        <v>28</v>
      </c>
      <c r="S4">
        <f>R4*W$2</f>
        <v>22.400000000000002</v>
      </c>
      <c r="T4">
        <v>14</v>
      </c>
      <c r="U4">
        <f>T4*W$2</f>
        <v>11.200000000000001</v>
      </c>
      <c r="V4">
        <v>4</v>
      </c>
      <c r="W4" s="6">
        <f>IF(V4&gt;0,S4*V4+U4,0)</f>
        <v>100.80000000000001</v>
      </c>
      <c r="X4">
        <f>18+10</f>
        <v>28</v>
      </c>
      <c r="Y4">
        <f>X4*AC$2</f>
        <v>28</v>
      </c>
      <c r="Z4">
        <v>0</v>
      </c>
      <c r="AA4">
        <f>Z4*AC$2</f>
        <v>0</v>
      </c>
      <c r="AB4">
        <v>1</v>
      </c>
      <c r="AC4" s="6">
        <f>IF(AB4&gt;0,Y4*AB4+AA4,0)</f>
        <v>28</v>
      </c>
      <c r="AD4">
        <v>0</v>
      </c>
      <c r="AE4">
        <f>AD4*AI$2</f>
        <v>0</v>
      </c>
      <c r="AF4">
        <v>0</v>
      </c>
      <c r="AG4">
        <f>AF4*AI$2</f>
        <v>0</v>
      </c>
      <c r="AH4">
        <v>0</v>
      </c>
      <c r="AI4" s="6">
        <f>IF(AH4&gt;0,AE4*AH4+AG4,0)</f>
        <v>0</v>
      </c>
      <c r="AJ4">
        <v>0</v>
      </c>
      <c r="AK4">
        <f>AJ4*AO$2</f>
        <v>0</v>
      </c>
      <c r="AL4">
        <v>0</v>
      </c>
      <c r="AM4">
        <f>AL4*AO$2</f>
        <v>0</v>
      </c>
      <c r="AN4">
        <v>0</v>
      </c>
      <c r="AO4" s="6">
        <f>IF(AN4&gt;0,AK4*AN4+AM4,0)</f>
        <v>0</v>
      </c>
    </row>
    <row r="5" spans="1:41" ht="29" x14ac:dyDescent="0.35">
      <c r="A5">
        <f>A4+C5</f>
        <v>438.20000000000005</v>
      </c>
      <c r="B5" t="s">
        <v>1</v>
      </c>
      <c r="C5">
        <f>SUM(K5+Q5+W5+AC5+AI5)</f>
        <v>207</v>
      </c>
      <c r="D5" s="5" t="s">
        <v>42</v>
      </c>
      <c r="E5" s="5" t="s">
        <v>44</v>
      </c>
      <c r="F5">
        <f>18+14</f>
        <v>32</v>
      </c>
      <c r="G5">
        <f>F5*K$2</f>
        <v>25.6</v>
      </c>
      <c r="H5">
        <v>0</v>
      </c>
      <c r="I5">
        <f>H5*K$2</f>
        <v>0</v>
      </c>
      <c r="J5">
        <v>2</v>
      </c>
      <c r="K5" s="6">
        <f>IF(J5&gt;0,G5*J5+I5,0)</f>
        <v>51.2</v>
      </c>
      <c r="L5">
        <v>32</v>
      </c>
      <c r="M5">
        <f>L5*Q$2</f>
        <v>25.6</v>
      </c>
      <c r="N5">
        <v>0</v>
      </c>
      <c r="O5">
        <f>N5*Q$2</f>
        <v>0</v>
      </c>
      <c r="P5">
        <v>0</v>
      </c>
      <c r="Q5" s="6">
        <f>IF(P5&gt;0,M5*P5+O5,0)</f>
        <v>0</v>
      </c>
      <c r="R5">
        <f>18+10</f>
        <v>28</v>
      </c>
      <c r="S5">
        <f>R5*W$2</f>
        <v>22.400000000000002</v>
      </c>
      <c r="T5">
        <v>0</v>
      </c>
      <c r="U5">
        <f>T5*W$2</f>
        <v>0</v>
      </c>
      <c r="V5">
        <v>2</v>
      </c>
      <c r="W5" s="6">
        <f>IF(V5&gt;0,S5*V5+U5,0)</f>
        <v>44.800000000000004</v>
      </c>
      <c r="X5">
        <f>18+10</f>
        <v>28</v>
      </c>
      <c r="Y5">
        <f>X5*AC$2</f>
        <v>28</v>
      </c>
      <c r="Z5">
        <v>0</v>
      </c>
      <c r="AA5">
        <f>Z5*AC$2</f>
        <v>0</v>
      </c>
      <c r="AB5">
        <v>3</v>
      </c>
      <c r="AC5" s="6">
        <f>IF(AB5&gt;0,Y5*AB5+AA5,0)</f>
        <v>84</v>
      </c>
      <c r="AD5">
        <v>0</v>
      </c>
      <c r="AE5">
        <f>AD5*AI$2</f>
        <v>0</v>
      </c>
      <c r="AF5">
        <v>18</v>
      </c>
      <c r="AG5">
        <f>AF5*AI$2</f>
        <v>27</v>
      </c>
      <c r="AH5">
        <v>3</v>
      </c>
      <c r="AI5" s="6">
        <f>IF(AH5&gt;0,AE5*AH5+AG5,0)</f>
        <v>27</v>
      </c>
      <c r="AJ5">
        <v>0</v>
      </c>
      <c r="AK5">
        <f>AJ5*AO$2</f>
        <v>0</v>
      </c>
      <c r="AL5">
        <v>18</v>
      </c>
      <c r="AM5">
        <f>AL5*AO$2</f>
        <v>27</v>
      </c>
      <c r="AN5">
        <v>1</v>
      </c>
      <c r="AO5" s="6">
        <f>IF(AN5&gt;0,AK5*AN5+AM5,0)</f>
        <v>27</v>
      </c>
    </row>
    <row r="6" spans="1:41" ht="43.5" x14ac:dyDescent="0.35">
      <c r="A6">
        <f t="shared" ref="A6:A15" si="0">A5+C6</f>
        <v>559.70000000000005</v>
      </c>
      <c r="B6" t="s">
        <v>1</v>
      </c>
      <c r="C6">
        <f>SUM(K6+Q6+W6+AC6+AI6)</f>
        <v>121.5</v>
      </c>
      <c r="D6" s="5" t="s">
        <v>45</v>
      </c>
      <c r="E6" s="5" t="s">
        <v>46</v>
      </c>
      <c r="F6">
        <v>15</v>
      </c>
      <c r="G6">
        <f>F6*K$2</f>
        <v>12</v>
      </c>
      <c r="H6">
        <v>0</v>
      </c>
      <c r="I6">
        <f>H6*K$2</f>
        <v>0</v>
      </c>
      <c r="J6">
        <v>5</v>
      </c>
      <c r="K6" s="6">
        <f>IF(J6&gt;0,G6*J6+I6,0)</f>
        <v>60</v>
      </c>
      <c r="L6">
        <v>15</v>
      </c>
      <c r="M6">
        <f>L6*Q$2</f>
        <v>12</v>
      </c>
      <c r="N6">
        <v>0</v>
      </c>
      <c r="O6">
        <f>N6*Q$2</f>
        <v>0</v>
      </c>
      <c r="P6">
        <v>1</v>
      </c>
      <c r="Q6" s="6">
        <f>IF(P6&gt;0,M6*P6+O6,0)</f>
        <v>12</v>
      </c>
      <c r="R6">
        <v>0</v>
      </c>
      <c r="S6">
        <f>R6*W$2</f>
        <v>0</v>
      </c>
      <c r="T6">
        <v>15</v>
      </c>
      <c r="U6">
        <f>T6*W$2</f>
        <v>12</v>
      </c>
      <c r="V6">
        <v>6</v>
      </c>
      <c r="W6" s="6">
        <f>IF(V6&gt;0,S6*V6+U6,0)</f>
        <v>12</v>
      </c>
      <c r="X6">
        <v>0</v>
      </c>
      <c r="Y6">
        <f>X6*AC$2</f>
        <v>0</v>
      </c>
      <c r="Z6">
        <v>15</v>
      </c>
      <c r="AA6">
        <f>Z6*AC$2</f>
        <v>15</v>
      </c>
      <c r="AB6">
        <v>6</v>
      </c>
      <c r="AC6" s="6">
        <f>IF(AB6&gt;0,Y6*AB6+AA6,0)</f>
        <v>15</v>
      </c>
      <c r="AD6">
        <v>0</v>
      </c>
      <c r="AE6">
        <f>AD6*AI$2</f>
        <v>0</v>
      </c>
      <c r="AF6">
        <v>15</v>
      </c>
      <c r="AG6">
        <f>AF6*AI$2</f>
        <v>22.5</v>
      </c>
      <c r="AH6">
        <v>6</v>
      </c>
      <c r="AI6" s="6">
        <f>IF(AH6&gt;0,AE6*AH6+AG6,0)</f>
        <v>22.5</v>
      </c>
      <c r="AJ6">
        <v>0</v>
      </c>
      <c r="AK6">
        <f>AJ6*AO$2</f>
        <v>0</v>
      </c>
      <c r="AL6">
        <v>15</v>
      </c>
      <c r="AM6">
        <f>AL6*AO$2</f>
        <v>22.5</v>
      </c>
      <c r="AN6">
        <v>6</v>
      </c>
      <c r="AO6" s="6">
        <f>IF(AN6&gt;0,AK6*AN6+AM6,0)</f>
        <v>22.5</v>
      </c>
    </row>
    <row r="7" spans="1:41" ht="43.5" x14ac:dyDescent="0.35">
      <c r="A7">
        <f t="shared" si="0"/>
        <v>939.7</v>
      </c>
      <c r="B7" t="s">
        <v>4</v>
      </c>
      <c r="C7">
        <f>SUM(K7+Q7+W7+AC7+AI7)</f>
        <v>380</v>
      </c>
      <c r="D7" s="5" t="s">
        <v>42</v>
      </c>
      <c r="E7" s="5" t="s">
        <v>47</v>
      </c>
      <c r="F7">
        <f>18+14</f>
        <v>32</v>
      </c>
      <c r="G7">
        <f>F7*K$2</f>
        <v>25.6</v>
      </c>
      <c r="H7">
        <v>0</v>
      </c>
      <c r="I7">
        <f>H7*K$2</f>
        <v>0</v>
      </c>
      <c r="J7">
        <v>5</v>
      </c>
      <c r="K7" s="6">
        <f>IF(J7&gt;0,G7*J7+I7,0)</f>
        <v>128</v>
      </c>
      <c r="L7">
        <v>32</v>
      </c>
      <c r="M7">
        <f>L7*Q$2</f>
        <v>25.6</v>
      </c>
      <c r="N7">
        <v>0</v>
      </c>
      <c r="O7">
        <f>N7*Q$2</f>
        <v>0</v>
      </c>
      <c r="P7">
        <v>0</v>
      </c>
      <c r="Q7" s="6">
        <f>IF(P7&gt;0,M7*P7+O7,0)</f>
        <v>0</v>
      </c>
      <c r="R7">
        <f>18+10</f>
        <v>28</v>
      </c>
      <c r="S7">
        <f>R7*W$2</f>
        <v>22.400000000000002</v>
      </c>
      <c r="T7">
        <v>0</v>
      </c>
      <c r="U7">
        <f>T7*W$2</f>
        <v>0</v>
      </c>
      <c r="V7">
        <v>5</v>
      </c>
      <c r="W7" s="6">
        <f>IF(V7&gt;0,S7*V7+U7,0)</f>
        <v>112.00000000000001</v>
      </c>
      <c r="X7">
        <f>18+10</f>
        <v>28</v>
      </c>
      <c r="Y7">
        <f>X7*AC$2</f>
        <v>28</v>
      </c>
      <c r="Z7">
        <v>0</v>
      </c>
      <c r="AA7">
        <f>Z7*AC$2</f>
        <v>0</v>
      </c>
      <c r="AB7">
        <v>5</v>
      </c>
      <c r="AC7" s="6">
        <f>IF(AB7&gt;0,Y7*AB7+AA7,0)</f>
        <v>140</v>
      </c>
      <c r="AD7">
        <v>0</v>
      </c>
      <c r="AE7">
        <f>AD7*AI$2</f>
        <v>0</v>
      </c>
      <c r="AF7">
        <v>0</v>
      </c>
      <c r="AG7">
        <f>AF7*AI$2</f>
        <v>0</v>
      </c>
      <c r="AH7">
        <v>5</v>
      </c>
      <c r="AI7" s="6">
        <f>IF(AH7&gt;0,AE7*AH7+AG7,0)</f>
        <v>0</v>
      </c>
      <c r="AJ7">
        <v>0</v>
      </c>
      <c r="AK7">
        <f>AJ7*AO$2</f>
        <v>0</v>
      </c>
      <c r="AL7">
        <v>0</v>
      </c>
      <c r="AM7">
        <f>AL7*AO$2</f>
        <v>0</v>
      </c>
      <c r="AN7">
        <v>5</v>
      </c>
      <c r="AO7" s="6">
        <f>IF(AN7&gt;0,AK7*AN7+AM7,0)</f>
        <v>0</v>
      </c>
    </row>
    <row r="8" spans="1:41" x14ac:dyDescent="0.35">
      <c r="A8">
        <f t="shared" si="0"/>
        <v>1099.7</v>
      </c>
      <c r="B8" t="s">
        <v>4</v>
      </c>
      <c r="C8">
        <f>SUM(K8+Q8+W8+AC8+AI8)</f>
        <v>160</v>
      </c>
      <c r="D8" s="5" t="s">
        <v>48</v>
      </c>
      <c r="E8" s="5" t="s">
        <v>49</v>
      </c>
      <c r="F8">
        <v>20</v>
      </c>
      <c r="G8">
        <f>F8*K$2</f>
        <v>16</v>
      </c>
      <c r="H8">
        <v>0</v>
      </c>
      <c r="I8">
        <f>H8*K$2</f>
        <v>0</v>
      </c>
      <c r="J8">
        <v>10</v>
      </c>
      <c r="K8" s="6">
        <f>IF(J8&gt;0,G8*J8+I8,0)</f>
        <v>160</v>
      </c>
      <c r="L8">
        <v>0</v>
      </c>
      <c r="M8">
        <f>L8*Q$2</f>
        <v>0</v>
      </c>
      <c r="N8">
        <v>0</v>
      </c>
      <c r="O8">
        <f>N8*Q$2</f>
        <v>0</v>
      </c>
      <c r="P8">
        <v>0</v>
      </c>
      <c r="Q8" s="6">
        <f>IF(P8&gt;0,M8*P8+O8,0)</f>
        <v>0</v>
      </c>
      <c r="R8">
        <v>0</v>
      </c>
      <c r="S8">
        <f>R8*W$2</f>
        <v>0</v>
      </c>
      <c r="T8">
        <v>0</v>
      </c>
      <c r="U8">
        <f>T8*W$2</f>
        <v>0</v>
      </c>
      <c r="V8">
        <v>5</v>
      </c>
      <c r="W8" s="6">
        <f>IF(V8&gt;0,S8*V8+U8,0)</f>
        <v>0</v>
      </c>
      <c r="X8">
        <v>0</v>
      </c>
      <c r="Y8">
        <f>X8*AC$2</f>
        <v>0</v>
      </c>
      <c r="Z8">
        <v>0</v>
      </c>
      <c r="AA8">
        <f>Z8*AC$2</f>
        <v>0</v>
      </c>
      <c r="AB8">
        <v>5</v>
      </c>
      <c r="AC8" s="6">
        <f>IF(AB8&gt;0,Y8*AB8+AA8,0)</f>
        <v>0</v>
      </c>
      <c r="AD8">
        <v>0</v>
      </c>
      <c r="AE8">
        <f>AD8*AI$2</f>
        <v>0</v>
      </c>
      <c r="AF8">
        <v>0</v>
      </c>
      <c r="AG8">
        <f>AF8*AI$2</f>
        <v>0</v>
      </c>
      <c r="AH8">
        <v>5</v>
      </c>
      <c r="AI8" s="6">
        <f>IF(AH8&gt;0,AE8*AH8+AG8,0)</f>
        <v>0</v>
      </c>
      <c r="AJ8">
        <v>0</v>
      </c>
      <c r="AK8">
        <f>AJ8*AO$2</f>
        <v>0</v>
      </c>
      <c r="AL8">
        <v>0</v>
      </c>
      <c r="AM8">
        <f>AL8*AO$2</f>
        <v>0</v>
      </c>
      <c r="AN8">
        <v>5</v>
      </c>
      <c r="AO8" s="6">
        <f>IF(AN8&gt;0,AK8*AN8+AM8,0)</f>
        <v>0</v>
      </c>
    </row>
    <row r="9" spans="1:41" x14ac:dyDescent="0.35">
      <c r="A9">
        <f t="shared" si="0"/>
        <v>1333.7</v>
      </c>
      <c r="B9" t="s">
        <v>5</v>
      </c>
      <c r="C9">
        <f>SUM(K9+Q9+W9+AC9+AI9)</f>
        <v>234</v>
      </c>
      <c r="D9" s="5" t="s">
        <v>50</v>
      </c>
      <c r="E9" s="5" t="s">
        <v>49</v>
      </c>
      <c r="F9">
        <v>0</v>
      </c>
      <c r="G9">
        <f>F9*K$2</f>
        <v>0</v>
      </c>
      <c r="H9">
        <v>0</v>
      </c>
      <c r="I9">
        <f>H9*K$2</f>
        <v>0</v>
      </c>
      <c r="J9">
        <v>2</v>
      </c>
      <c r="K9" s="6">
        <f>IF(J9&gt;0,G9*J9+I9,0)</f>
        <v>0</v>
      </c>
      <c r="L9">
        <v>0</v>
      </c>
      <c r="M9">
        <f>L9*Q$2</f>
        <v>0</v>
      </c>
      <c r="N9">
        <v>0</v>
      </c>
      <c r="O9">
        <f>N9*Q$2</f>
        <v>0</v>
      </c>
      <c r="P9">
        <v>0</v>
      </c>
      <c r="Q9" s="6">
        <f>IF(P9&gt;0,M9*P9+O9,0)</f>
        <v>0</v>
      </c>
      <c r="R9">
        <v>10</v>
      </c>
      <c r="S9">
        <f>R9*W$2</f>
        <v>8</v>
      </c>
      <c r="T9">
        <v>0</v>
      </c>
      <c r="U9">
        <f>T9*W$2</f>
        <v>0</v>
      </c>
      <c r="V9">
        <v>6</v>
      </c>
      <c r="W9" s="6">
        <f>IF(V9&gt;0,S9*V9+U9,0)</f>
        <v>48</v>
      </c>
      <c r="X9">
        <v>0</v>
      </c>
      <c r="Y9">
        <f>X9*AC$2</f>
        <v>0</v>
      </c>
      <c r="Z9">
        <v>0</v>
      </c>
      <c r="AA9">
        <f>Z9*AC$2</f>
        <v>0</v>
      </c>
      <c r="AB9">
        <v>3</v>
      </c>
      <c r="AC9" s="6">
        <f>IF(AB9&gt;0,Y9*AB9+AA9,0)</f>
        <v>0</v>
      </c>
      <c r="AD9">
        <v>10</v>
      </c>
      <c r="AE9">
        <f>AD9*AI$2</f>
        <v>15</v>
      </c>
      <c r="AF9">
        <v>14</v>
      </c>
      <c r="AG9">
        <f>AF9*AI$2</f>
        <v>21</v>
      </c>
      <c r="AH9">
        <v>11</v>
      </c>
      <c r="AI9" s="6">
        <f>IF(AH9&gt;0,AE9*AH9+AG9,0)</f>
        <v>186</v>
      </c>
      <c r="AJ9">
        <v>0</v>
      </c>
      <c r="AK9">
        <f>AJ9*AO$2</f>
        <v>0</v>
      </c>
      <c r="AL9">
        <v>24</v>
      </c>
      <c r="AM9">
        <f>AL9*AO$2</f>
        <v>36</v>
      </c>
      <c r="AN9">
        <v>1</v>
      </c>
      <c r="AO9" s="6">
        <f>IF(AN9&gt;0,AK9*AN9+AM9,0)</f>
        <v>36</v>
      </c>
    </row>
    <row r="10" spans="1:41" x14ac:dyDescent="0.35">
      <c r="A10">
        <f t="shared" si="0"/>
        <v>1575.7</v>
      </c>
      <c r="B10" t="s">
        <v>5</v>
      </c>
      <c r="C10">
        <f>SUM(K10+Q10+W10+AC10+AI10)</f>
        <v>242</v>
      </c>
      <c r="D10" s="5" t="s">
        <v>52</v>
      </c>
      <c r="E10" s="5" t="s">
        <v>49</v>
      </c>
      <c r="F10">
        <v>20</v>
      </c>
      <c r="G10">
        <f>F10*K$2</f>
        <v>16</v>
      </c>
      <c r="H10">
        <v>0</v>
      </c>
      <c r="I10">
        <f>H10*K$2</f>
        <v>0</v>
      </c>
      <c r="J10">
        <v>10</v>
      </c>
      <c r="K10" s="6">
        <f>IF(J10&gt;0,G10*J10+I10,0)</f>
        <v>160</v>
      </c>
      <c r="L10">
        <v>20</v>
      </c>
      <c r="M10">
        <f>L10*Q$2</f>
        <v>16</v>
      </c>
      <c r="N10">
        <v>0</v>
      </c>
      <c r="O10">
        <f>N10*Q$2</f>
        <v>0</v>
      </c>
      <c r="P10">
        <v>1</v>
      </c>
      <c r="Q10" s="6">
        <f>IF(P10&gt;0,M10*P10+O10,0)</f>
        <v>16</v>
      </c>
      <c r="R10">
        <v>0</v>
      </c>
      <c r="S10">
        <f>R10*W$2</f>
        <v>0</v>
      </c>
      <c r="T10">
        <v>20</v>
      </c>
      <c r="U10">
        <f>T10*W$2</f>
        <v>16</v>
      </c>
      <c r="V10">
        <v>1</v>
      </c>
      <c r="W10" s="6">
        <f>IF(V10&gt;0,S10*V10+U10,0)</f>
        <v>16</v>
      </c>
      <c r="X10">
        <v>0</v>
      </c>
      <c r="Y10">
        <f>X10*AC$2</f>
        <v>0</v>
      </c>
      <c r="Z10">
        <v>20</v>
      </c>
      <c r="AA10">
        <f>Z10*AC$2</f>
        <v>20</v>
      </c>
      <c r="AB10">
        <v>1</v>
      </c>
      <c r="AC10" s="6">
        <f>IF(AB10&gt;0,Y10*AB10+AA10,0)</f>
        <v>20</v>
      </c>
      <c r="AD10">
        <v>0</v>
      </c>
      <c r="AE10">
        <f>AD10*AI$2</f>
        <v>0</v>
      </c>
      <c r="AF10">
        <v>20</v>
      </c>
      <c r="AG10">
        <f>AF10*AI$2</f>
        <v>30</v>
      </c>
      <c r="AH10">
        <v>1</v>
      </c>
      <c r="AI10" s="6">
        <f>IF(AH10&gt;0,AE10*AH10+AG10,0)</f>
        <v>30</v>
      </c>
      <c r="AJ10">
        <v>0</v>
      </c>
      <c r="AK10">
        <f>AJ10*AO$2</f>
        <v>0</v>
      </c>
      <c r="AL10">
        <v>20</v>
      </c>
      <c r="AM10">
        <f>AL10*AO$2</f>
        <v>30</v>
      </c>
      <c r="AN10">
        <v>1</v>
      </c>
      <c r="AO10" s="6">
        <f>IF(AN10&gt;0,AK10*AN10+AM10,0)</f>
        <v>30</v>
      </c>
    </row>
    <row r="11" spans="1:41" x14ac:dyDescent="0.35">
      <c r="A11">
        <f t="shared" si="0"/>
        <v>1846.7</v>
      </c>
      <c r="B11" t="s">
        <v>4</v>
      </c>
      <c r="C11">
        <f>SUM(K11+Q11+W11+AC11+AI11)</f>
        <v>271</v>
      </c>
      <c r="D11" s="5" t="s">
        <v>51</v>
      </c>
      <c r="E11" s="5" t="s">
        <v>49</v>
      </c>
      <c r="F11">
        <v>10</v>
      </c>
      <c r="G11">
        <f>F11*K$2</f>
        <v>8</v>
      </c>
      <c r="H11">
        <v>0</v>
      </c>
      <c r="I11">
        <f>H11*K$2</f>
        <v>0</v>
      </c>
      <c r="J11">
        <v>10</v>
      </c>
      <c r="K11" s="6">
        <f>IF(J11&gt;0,G11*J11+I11,0)</f>
        <v>80</v>
      </c>
      <c r="L11">
        <v>10</v>
      </c>
      <c r="M11">
        <f>L11*Q$2</f>
        <v>8</v>
      </c>
      <c r="N11">
        <v>0</v>
      </c>
      <c r="O11">
        <f>N11*Q$2</f>
        <v>0</v>
      </c>
      <c r="P11">
        <v>1</v>
      </c>
      <c r="Q11" s="6">
        <f>IF(P11&gt;0,M11*P11+O11,0)</f>
        <v>8</v>
      </c>
      <c r="R11">
        <v>0</v>
      </c>
      <c r="S11">
        <f>R11*W$2</f>
        <v>0</v>
      </c>
      <c r="T11">
        <v>10</v>
      </c>
      <c r="U11">
        <f>T11*W$2</f>
        <v>8</v>
      </c>
      <c r="V11">
        <v>1</v>
      </c>
      <c r="W11" s="6">
        <f>IF(V11&gt;0,S11*V11+U11,0)</f>
        <v>8</v>
      </c>
      <c r="X11">
        <v>0</v>
      </c>
      <c r="Y11">
        <f>X11*AC$2</f>
        <v>0</v>
      </c>
      <c r="Z11">
        <v>10</v>
      </c>
      <c r="AA11">
        <f>Z11*AC$2</f>
        <v>10</v>
      </c>
      <c r="AB11">
        <v>1</v>
      </c>
      <c r="AC11" s="6">
        <f>IF(AB11&gt;0,Y11*AB11+AA11,0)</f>
        <v>10</v>
      </c>
      <c r="AD11">
        <v>10</v>
      </c>
      <c r="AE11">
        <f>AD11*AI$2</f>
        <v>15</v>
      </c>
      <c r="AF11">
        <v>0</v>
      </c>
      <c r="AG11">
        <f>AF11*AI$2</f>
        <v>0</v>
      </c>
      <c r="AH11">
        <v>11</v>
      </c>
      <c r="AI11" s="6">
        <f>IF(AH11&gt;0,AE11*AH11+AG11,0)</f>
        <v>165</v>
      </c>
      <c r="AJ11">
        <v>10</v>
      </c>
      <c r="AK11">
        <f>AJ11*AO$2</f>
        <v>15</v>
      </c>
      <c r="AL11">
        <v>0</v>
      </c>
      <c r="AM11">
        <f>AL11*AO$2</f>
        <v>0</v>
      </c>
      <c r="AN11">
        <v>11</v>
      </c>
      <c r="AO11" s="6">
        <f>IF(AN11&gt;0,AK11*AN11+AM11,0)</f>
        <v>165</v>
      </c>
    </row>
    <row r="12" spans="1:41" x14ac:dyDescent="0.35">
      <c r="A12">
        <f t="shared" si="0"/>
        <v>1949.7</v>
      </c>
      <c r="B12" t="s">
        <v>5</v>
      </c>
      <c r="C12">
        <f>SUM(K12+Q12+W12+AC12+AI12)</f>
        <v>103</v>
      </c>
      <c r="D12" s="5" t="s">
        <v>53</v>
      </c>
      <c r="E12" s="5" t="s">
        <v>49</v>
      </c>
      <c r="F12">
        <v>10</v>
      </c>
      <c r="G12">
        <f>F12*K$2</f>
        <v>8</v>
      </c>
      <c r="H12">
        <v>0</v>
      </c>
      <c r="I12">
        <f>H12*K$2</f>
        <v>0</v>
      </c>
      <c r="J12">
        <v>10</v>
      </c>
      <c r="K12" s="6">
        <f>IF(J12&gt;0,G12*J12+I12,0)</f>
        <v>80</v>
      </c>
      <c r="L12">
        <v>0</v>
      </c>
      <c r="M12">
        <f>L12*Q$2</f>
        <v>0</v>
      </c>
      <c r="N12">
        <v>10</v>
      </c>
      <c r="O12">
        <f>N12*Q$2</f>
        <v>8</v>
      </c>
      <c r="P12">
        <v>1</v>
      </c>
      <c r="Q12" s="6">
        <f>IF(P12&gt;0,M12*P12+O12,0)</f>
        <v>8</v>
      </c>
      <c r="R12">
        <v>0</v>
      </c>
      <c r="S12">
        <f>R12*W$2</f>
        <v>0</v>
      </c>
      <c r="T12">
        <v>10</v>
      </c>
      <c r="U12">
        <f>T12*W$2</f>
        <v>8</v>
      </c>
      <c r="V12">
        <v>0</v>
      </c>
      <c r="W12" s="6">
        <f>IF(V12&gt;0,S12*V12+U12,0)</f>
        <v>0</v>
      </c>
      <c r="X12">
        <v>0</v>
      </c>
      <c r="Y12">
        <f>X12*AC$2</f>
        <v>0</v>
      </c>
      <c r="Z12">
        <v>10</v>
      </c>
      <c r="AA12">
        <f>Z12*AC$2</f>
        <v>10</v>
      </c>
      <c r="AB12">
        <v>0</v>
      </c>
      <c r="AC12" s="6">
        <f>IF(AB12&gt;0,Y12*AB12+AA12,0)</f>
        <v>0</v>
      </c>
      <c r="AD12">
        <v>0</v>
      </c>
      <c r="AE12">
        <f>AD12*AI$2</f>
        <v>0</v>
      </c>
      <c r="AF12">
        <v>10</v>
      </c>
      <c r="AG12">
        <f>AF12*AI$2</f>
        <v>15</v>
      </c>
      <c r="AH12">
        <v>1</v>
      </c>
      <c r="AI12" s="6">
        <f>IF(AH12&gt;0,AE12*AH12+AG12,0)</f>
        <v>15</v>
      </c>
      <c r="AJ12">
        <v>0</v>
      </c>
      <c r="AK12">
        <f>AJ12*AO$2</f>
        <v>0</v>
      </c>
      <c r="AL12">
        <v>10</v>
      </c>
      <c r="AM12">
        <f>AL12*AO$2</f>
        <v>15</v>
      </c>
      <c r="AN12">
        <v>1</v>
      </c>
      <c r="AO12" s="6">
        <f>IF(AN12&gt;0,AK12*AN12+AM12,0)</f>
        <v>15</v>
      </c>
    </row>
    <row r="13" spans="1:41" x14ac:dyDescent="0.35">
      <c r="A13">
        <f t="shared" si="0"/>
        <v>2354.5</v>
      </c>
      <c r="B13" t="s">
        <v>6</v>
      </c>
      <c r="C13">
        <f>SUM(K13+Q13+W13+AC13+AI13)</f>
        <v>404.8</v>
      </c>
      <c r="D13" s="5" t="s">
        <v>54</v>
      </c>
      <c r="E13" s="5" t="s">
        <v>49</v>
      </c>
      <c r="F13">
        <v>16</v>
      </c>
      <c r="G13">
        <f>F13*K$2</f>
        <v>12.8</v>
      </c>
      <c r="H13">
        <v>0</v>
      </c>
      <c r="I13">
        <f>H13*K$2</f>
        <v>0</v>
      </c>
      <c r="J13">
        <v>10</v>
      </c>
      <c r="K13" s="6">
        <f>IF(J13&gt;0,G13*J13+I13,0)</f>
        <v>128</v>
      </c>
      <c r="L13">
        <v>16</v>
      </c>
      <c r="M13">
        <f>L13*Q$2</f>
        <v>12.8</v>
      </c>
      <c r="N13">
        <v>0</v>
      </c>
      <c r="O13">
        <f>N13*Q$2</f>
        <v>0</v>
      </c>
      <c r="P13">
        <v>1</v>
      </c>
      <c r="Q13" s="6">
        <f>IF(P13&gt;0,M13*P13+O13,0)</f>
        <v>12.8</v>
      </c>
      <c r="R13">
        <v>0</v>
      </c>
      <c r="S13">
        <f>R13*W$2</f>
        <v>0</v>
      </c>
      <c r="T13">
        <v>10</v>
      </c>
      <c r="U13">
        <f>T13*W$2</f>
        <v>8</v>
      </c>
      <c r="V13">
        <v>0</v>
      </c>
      <c r="W13" s="6">
        <f>IF(V13&gt;0,S13*V13+U13,0)</f>
        <v>0</v>
      </c>
      <c r="X13">
        <v>0</v>
      </c>
      <c r="Y13">
        <f>X13*AC$2</f>
        <v>0</v>
      </c>
      <c r="Z13">
        <v>10</v>
      </c>
      <c r="AA13">
        <f>Z13*AC$2</f>
        <v>10</v>
      </c>
      <c r="AB13">
        <v>0</v>
      </c>
      <c r="AC13" s="6">
        <f>IF(AB13&gt;0,Y13*AB13+AA13,0)</f>
        <v>0</v>
      </c>
      <c r="AD13">
        <v>16</v>
      </c>
      <c r="AE13">
        <f>AD13*AI$2</f>
        <v>24</v>
      </c>
      <c r="AF13">
        <v>0</v>
      </c>
      <c r="AG13">
        <f>AF13*AI$2</f>
        <v>0</v>
      </c>
      <c r="AH13">
        <v>11</v>
      </c>
      <c r="AI13" s="6">
        <f>IF(AH13&gt;0,AE13*AH13+AG13,0)</f>
        <v>264</v>
      </c>
      <c r="AJ13">
        <v>16</v>
      </c>
      <c r="AK13">
        <f>AJ13*AO$2</f>
        <v>24</v>
      </c>
      <c r="AL13">
        <v>0</v>
      </c>
      <c r="AM13">
        <f>AL13*AO$2</f>
        <v>0</v>
      </c>
      <c r="AN13">
        <v>11</v>
      </c>
      <c r="AO13" s="6">
        <f>IF(AN13&gt;0,AK13*AN13+AM13,0)</f>
        <v>264</v>
      </c>
    </row>
    <row r="14" spans="1:41" x14ac:dyDescent="0.35">
      <c r="A14">
        <f t="shared" si="0"/>
        <v>2926.5</v>
      </c>
      <c r="B14" t="s">
        <v>6</v>
      </c>
      <c r="C14">
        <f>SUM(K14+Q14+W14+AC14+AI14)</f>
        <v>572</v>
      </c>
      <c r="D14" s="5" t="s">
        <v>55</v>
      </c>
      <c r="E14" s="5" t="s">
        <v>49</v>
      </c>
      <c r="F14">
        <v>20</v>
      </c>
      <c r="G14">
        <f>F14*K$2</f>
        <v>16</v>
      </c>
      <c r="H14">
        <v>0</v>
      </c>
      <c r="I14">
        <f>H14*K$2</f>
        <v>0</v>
      </c>
      <c r="J14">
        <v>10</v>
      </c>
      <c r="K14" s="6">
        <f>IF(J14&gt;0,G14*J14+I14,0)</f>
        <v>160</v>
      </c>
      <c r="L14">
        <v>0</v>
      </c>
      <c r="M14">
        <f>L14*Q$2</f>
        <v>0</v>
      </c>
      <c r="N14">
        <v>20</v>
      </c>
      <c r="O14">
        <f>N14*Q$2</f>
        <v>16</v>
      </c>
      <c r="P14">
        <v>1</v>
      </c>
      <c r="Q14" s="6">
        <f>IF(P14&gt;0,M14*P14+O14,0)</f>
        <v>16</v>
      </c>
      <c r="R14">
        <v>20</v>
      </c>
      <c r="S14">
        <f>R14*W$2</f>
        <v>16</v>
      </c>
      <c r="T14">
        <v>0</v>
      </c>
      <c r="U14">
        <f>T14*W$2</f>
        <v>0</v>
      </c>
      <c r="V14">
        <v>11</v>
      </c>
      <c r="W14" s="6">
        <f>IF(V14&gt;0,S14*V14+U14,0)</f>
        <v>176</v>
      </c>
      <c r="X14">
        <v>20</v>
      </c>
      <c r="Y14">
        <f>X14*AC$2</f>
        <v>20</v>
      </c>
      <c r="Z14">
        <v>0</v>
      </c>
      <c r="AA14">
        <f>Z14*AC$2</f>
        <v>0</v>
      </c>
      <c r="AB14">
        <v>11</v>
      </c>
      <c r="AC14" s="6">
        <f>IF(AB14&gt;0,Y14*AB14+AA14,0)</f>
        <v>220</v>
      </c>
      <c r="AD14">
        <v>0</v>
      </c>
      <c r="AE14">
        <f>AD14*AI$2</f>
        <v>0</v>
      </c>
      <c r="AF14">
        <v>0</v>
      </c>
      <c r="AG14">
        <f>AF14*AI$2</f>
        <v>0</v>
      </c>
      <c r="AH14">
        <v>11</v>
      </c>
      <c r="AI14" s="6">
        <f>IF(AH14&gt;0,AE14*AH14+AG14,0)</f>
        <v>0</v>
      </c>
      <c r="AJ14">
        <v>0</v>
      </c>
      <c r="AK14">
        <f>AJ14*AO$2</f>
        <v>0</v>
      </c>
      <c r="AL14">
        <v>0</v>
      </c>
      <c r="AM14">
        <f>AL14*AO$2</f>
        <v>0</v>
      </c>
      <c r="AN14">
        <v>11</v>
      </c>
      <c r="AO14" s="6">
        <f>IF(AN14&gt;0,AK14*AN14+AM14,0)</f>
        <v>0</v>
      </c>
    </row>
    <row r="15" spans="1:41" x14ac:dyDescent="0.35">
      <c r="A15">
        <f t="shared" si="0"/>
        <v>2944.5</v>
      </c>
      <c r="B15" t="s">
        <v>6</v>
      </c>
      <c r="C15">
        <f>SUM(K15+Q15+W15+AC15+AI15)</f>
        <v>18</v>
      </c>
      <c r="D15" s="5" t="s">
        <v>56</v>
      </c>
      <c r="E15" s="5" t="s">
        <v>49</v>
      </c>
      <c r="F15">
        <v>0</v>
      </c>
      <c r="G15">
        <f>F15*K$2</f>
        <v>0</v>
      </c>
      <c r="H15">
        <v>0</v>
      </c>
      <c r="I15">
        <f>H15*K$2</f>
        <v>0</v>
      </c>
      <c r="J15">
        <v>10</v>
      </c>
      <c r="K15" s="6">
        <f>IF(J15&gt;0,G15*J15+I15,0)</f>
        <v>0</v>
      </c>
      <c r="L15">
        <v>0</v>
      </c>
      <c r="M15">
        <f>L15*Q$2</f>
        <v>0</v>
      </c>
      <c r="N15">
        <v>0</v>
      </c>
      <c r="O15">
        <f>N15*Q$2</f>
        <v>0</v>
      </c>
      <c r="P15">
        <v>1</v>
      </c>
      <c r="Q15" s="6">
        <f>IF(P15&gt;0,M15*P15+O15,0)</f>
        <v>0</v>
      </c>
      <c r="R15">
        <v>0</v>
      </c>
      <c r="S15">
        <f>R15*W$2</f>
        <v>0</v>
      </c>
      <c r="T15">
        <v>0</v>
      </c>
      <c r="U15">
        <f>T15*W$2</f>
        <v>0</v>
      </c>
      <c r="V15">
        <v>11</v>
      </c>
      <c r="W15" s="6">
        <f>IF(V15&gt;0,S15*V15+U15,0)</f>
        <v>0</v>
      </c>
      <c r="X15">
        <v>0</v>
      </c>
      <c r="Y15">
        <f>X15*AC$2</f>
        <v>0</v>
      </c>
      <c r="Z15">
        <v>0</v>
      </c>
      <c r="AA15">
        <f>Z15*AC$2</f>
        <v>0</v>
      </c>
      <c r="AB15">
        <v>11</v>
      </c>
      <c r="AC15" s="6">
        <f>IF(AB15&gt;0,Y15*AB15+AA15,0)</f>
        <v>0</v>
      </c>
      <c r="AD15">
        <v>0</v>
      </c>
      <c r="AE15">
        <f>AD15*AI$2</f>
        <v>0</v>
      </c>
      <c r="AF15">
        <v>12</v>
      </c>
      <c r="AG15">
        <f>AF15*AI$2</f>
        <v>18</v>
      </c>
      <c r="AH15">
        <v>1</v>
      </c>
      <c r="AI15" s="6">
        <f>IF(AH15&gt;0,AE15*AH15+AG15,0)</f>
        <v>18</v>
      </c>
      <c r="AJ15">
        <v>0</v>
      </c>
      <c r="AK15">
        <f>AJ15*AO$2</f>
        <v>0</v>
      </c>
      <c r="AL15">
        <v>12</v>
      </c>
      <c r="AM15">
        <f>AL15*AO$2</f>
        <v>18</v>
      </c>
      <c r="AN15">
        <v>1</v>
      </c>
      <c r="AO15" s="6">
        <f>IF(AN15&gt;0,AK15*AN15+AM15,0)</f>
        <v>18</v>
      </c>
    </row>
    <row r="16" spans="1:41" x14ac:dyDescent="0.35">
      <c r="A16">
        <f t="shared" ref="A16" si="1">A15+C16</f>
        <v>3208.5</v>
      </c>
      <c r="B16" t="s">
        <v>6</v>
      </c>
      <c r="C16">
        <f>SUM(K16+Q16+W16+AC16+AI16)</f>
        <v>264</v>
      </c>
      <c r="D16" s="5" t="s">
        <v>57</v>
      </c>
      <c r="E16" s="5" t="s">
        <v>49</v>
      </c>
      <c r="F16">
        <v>30</v>
      </c>
      <c r="G16">
        <f>F16*K$2</f>
        <v>24</v>
      </c>
      <c r="H16">
        <v>0</v>
      </c>
      <c r="I16">
        <f>H16*K$2</f>
        <v>0</v>
      </c>
      <c r="J16">
        <v>10</v>
      </c>
      <c r="K16" s="6">
        <f>IF(J16&gt;0,G16*J16+I16,0)</f>
        <v>240</v>
      </c>
      <c r="L16">
        <v>30</v>
      </c>
      <c r="M16">
        <f>L16*Q$2</f>
        <v>24</v>
      </c>
      <c r="N16">
        <v>0</v>
      </c>
      <c r="O16">
        <f>N16*Q$2</f>
        <v>0</v>
      </c>
      <c r="P16">
        <v>1</v>
      </c>
      <c r="Q16" s="6">
        <f>IF(P16&gt;0,M16*P16+O16,0)</f>
        <v>24</v>
      </c>
      <c r="R16">
        <v>0</v>
      </c>
      <c r="S16">
        <f>R16*W$2</f>
        <v>0</v>
      </c>
      <c r="T16">
        <v>0</v>
      </c>
      <c r="U16">
        <f>T16*W$2</f>
        <v>0</v>
      </c>
      <c r="V16">
        <v>11</v>
      </c>
      <c r="W16" s="6">
        <f>IF(V16&gt;0,S16*V16+U16,0)</f>
        <v>0</v>
      </c>
      <c r="X16">
        <v>0</v>
      </c>
      <c r="Y16">
        <f>X16*AC$2</f>
        <v>0</v>
      </c>
      <c r="Z16">
        <v>0</v>
      </c>
      <c r="AA16">
        <f>Z16*AC$2</f>
        <v>0</v>
      </c>
      <c r="AB16">
        <v>11</v>
      </c>
      <c r="AC16" s="6">
        <f>IF(AB16&gt;0,Y16*AB16+AA16,0)</f>
        <v>0</v>
      </c>
      <c r="AD16">
        <v>0</v>
      </c>
      <c r="AE16">
        <f>AD16*AI$2</f>
        <v>0</v>
      </c>
      <c r="AF16">
        <v>0</v>
      </c>
      <c r="AG16">
        <f>AF16*AI$2</f>
        <v>0</v>
      </c>
      <c r="AH16">
        <v>1</v>
      </c>
      <c r="AI16" s="6">
        <f>IF(AH16&gt;0,AE16*AH16+AG16,0)</f>
        <v>0</v>
      </c>
      <c r="AJ16">
        <v>0</v>
      </c>
      <c r="AK16">
        <f>AJ16*AO$2</f>
        <v>0</v>
      </c>
      <c r="AL16">
        <v>0</v>
      </c>
      <c r="AM16">
        <f>AL16*AO$2</f>
        <v>0</v>
      </c>
      <c r="AN16">
        <v>1</v>
      </c>
      <c r="AO16" s="6">
        <f>IF(AN16&gt;0,AK16*AN16+AM16,0)</f>
        <v>0</v>
      </c>
    </row>
  </sheetData>
  <mergeCells count="18">
    <mergeCell ref="X2:Y2"/>
    <mergeCell ref="Z2:AA2"/>
    <mergeCell ref="AD2:AE2"/>
    <mergeCell ref="AF2:AG2"/>
    <mergeCell ref="AJ2:AK2"/>
    <mergeCell ref="AL2:AM2"/>
    <mergeCell ref="F2:G2"/>
    <mergeCell ref="H2:I2"/>
    <mergeCell ref="L2:M2"/>
    <mergeCell ref="N2:O2"/>
    <mergeCell ref="R2:S2"/>
    <mergeCell ref="T2:U2"/>
    <mergeCell ref="F1:K1"/>
    <mergeCell ref="L1:Q1"/>
    <mergeCell ref="R1:W1"/>
    <mergeCell ref="X1:AC1"/>
    <mergeCell ref="AD1:AI1"/>
    <mergeCell ref="AJ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TechTree</vt:lpstr>
      <vt:lpstr>ApproxScience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2020-09-27T10:58:34Z</dcterms:created>
  <dcterms:modified xsi:type="dcterms:W3CDTF">2020-09-30T02:45:42Z</dcterms:modified>
</cp:coreProperties>
</file>