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Completed\"/>
    </mc:Choice>
  </mc:AlternateContent>
  <xr:revisionPtr revIDLastSave="0" documentId="13_ncr:1_{86566C89-F049-4DA5-BC30-11A4AD8D718B}" xr6:coauthVersionLast="45" xr6:coauthVersionMax="45" xr10:uidLastSave="{00000000-0000-0000-0000-000000000000}"/>
  <bookViews>
    <workbookView xWindow="-110" yWindow="-110" windowWidth="38620" windowHeight="21220" xr2:uid="{CFEC3D39-50CD-4BC5-8A2D-E61E52BBE13D}"/>
  </bookViews>
  <sheets>
    <sheet name="Parts" sheetId="1" r:id="rId1"/>
    <sheet name="Parts29Nov" sheetId="9" r:id="rId2"/>
    <sheet name="Sheet1" sheetId="11" r:id="rId3"/>
    <sheet name="TechTree" sheetId="2" r:id="rId4"/>
    <sheet name="UpgradeTypes" sheetId="4" r:id="rId5"/>
    <sheet name="EngineUpgrades" sheetId="3" r:id="rId6"/>
    <sheet name="FuelTankUpgrades" sheetId="5" r:id="rId7"/>
    <sheet name="BaseTechNodes" sheetId="8" r:id="rId8"/>
    <sheet name="Change Notes" sheetId="6" r:id="rId9"/>
    <sheet name="Pasted" sheetId="7" r:id="rId10"/>
    <sheet name="Pasted29Nov" sheetId="10" r:id="rId11"/>
  </sheets>
  <definedNames>
    <definedName name="_xlnm._FilterDatabase" localSheetId="0" hidden="1">Parts!$A$1:$AU$289</definedName>
    <definedName name="_xlnm._FilterDatabase" localSheetId="1" hidden="1">Parts29Nov!$A$1:$K$37</definedName>
    <definedName name="_xlnm._FilterDatabase" localSheetId="9" hidden="1">Pasted!$A$1:$R$34</definedName>
    <definedName name="_xlnm._FilterDatabase" localSheetId="10" hidden="1">Pasted29Nov!$A$1:$R$37</definedName>
    <definedName name="_xlnm._FilterDatabase" localSheetId="3" hidden="1">TechTree!$A$1:$E$437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38" i="1" l="1"/>
  <c r="AE38" i="1" s="1"/>
  <c r="AR38" i="1"/>
  <c r="AQ38" i="1"/>
  <c r="AS38" i="1" s="1"/>
  <c r="AP38" i="1" s="1"/>
  <c r="AN38" i="1"/>
  <c r="N38" i="1"/>
  <c r="A38" i="1"/>
  <c r="K38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2" i="9"/>
  <c r="A33" i="1"/>
  <c r="A34" i="1"/>
  <c r="A35" i="1"/>
  <c r="A36" i="1"/>
  <c r="A3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M38" i="1" l="1"/>
  <c r="N33" i="1"/>
  <c r="AN33" i="1"/>
  <c r="AP33" i="1"/>
  <c r="AQ33" i="1"/>
  <c r="AS33" i="1" s="1"/>
  <c r="AR33" i="1"/>
  <c r="AU33" i="1"/>
  <c r="AE33" i="1" s="1"/>
  <c r="N34" i="1"/>
  <c r="AE34" i="1"/>
  <c r="AN34" i="1"/>
  <c r="AP34" i="1"/>
  <c r="AQ34" i="1"/>
  <c r="AS34" i="1" s="1"/>
  <c r="AR34" i="1"/>
  <c r="AU34" i="1"/>
  <c r="N35" i="1"/>
  <c r="AN35" i="1"/>
  <c r="AP35" i="1"/>
  <c r="AQ35" i="1"/>
  <c r="AS35" i="1" s="1"/>
  <c r="AR35" i="1"/>
  <c r="AU35" i="1"/>
  <c r="AE35" i="1" s="1"/>
  <c r="N36" i="1"/>
  <c r="AN36" i="1"/>
  <c r="AP36" i="1"/>
  <c r="AQ36" i="1"/>
  <c r="AS36" i="1" s="1"/>
  <c r="AR36" i="1"/>
  <c r="AU36" i="1"/>
  <c r="AE36" i="1" s="1"/>
  <c r="N37" i="1"/>
  <c r="AN37" i="1"/>
  <c r="AP37" i="1"/>
  <c r="AQ37" i="1"/>
  <c r="AS37" i="1" s="1"/>
  <c r="AR37" i="1"/>
  <c r="AU37" i="1"/>
  <c r="AE37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2" i="1"/>
  <c r="M37" i="1" l="1"/>
  <c r="M36" i="1"/>
  <c r="M35" i="1"/>
  <c r="M34" i="1"/>
  <c r="M33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2" i="2"/>
  <c r="AE3" i="1"/>
  <c r="AE4" i="1"/>
  <c r="AE5" i="1"/>
  <c r="AE9" i="1"/>
  <c r="AE10" i="1"/>
  <c r="AE11" i="1"/>
  <c r="AE12" i="1"/>
  <c r="AE19" i="1"/>
  <c r="AE20" i="1"/>
  <c r="AE21" i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2" i="2"/>
  <c r="I17" i="3" l="1"/>
  <c r="E17" i="3"/>
  <c r="AN11" i="1" l="1"/>
  <c r="AP11" i="1"/>
  <c r="AQ11" i="1"/>
  <c r="AS11" i="1" s="1"/>
  <c r="AR11" i="1"/>
  <c r="AU11" i="1"/>
  <c r="AN12" i="1"/>
  <c r="AP12" i="1"/>
  <c r="AQ12" i="1"/>
  <c r="AS12" i="1" s="1"/>
  <c r="AR12" i="1"/>
  <c r="AU12" i="1"/>
  <c r="AN13" i="1"/>
  <c r="AP13" i="1"/>
  <c r="AQ13" i="1"/>
  <c r="AS13" i="1" s="1"/>
  <c r="AR13" i="1"/>
  <c r="AU13" i="1"/>
  <c r="AE13" i="1" s="1"/>
  <c r="AN14" i="1"/>
  <c r="AP14" i="1"/>
  <c r="AQ14" i="1"/>
  <c r="AS14" i="1" s="1"/>
  <c r="AR14" i="1"/>
  <c r="AU14" i="1"/>
  <c r="AE14" i="1" s="1"/>
  <c r="AN15" i="1"/>
  <c r="AP15" i="1"/>
  <c r="AQ15" i="1"/>
  <c r="AS15" i="1" s="1"/>
  <c r="AR15" i="1"/>
  <c r="AU15" i="1"/>
  <c r="AE15" i="1" s="1"/>
  <c r="AN16" i="1"/>
  <c r="AP16" i="1"/>
  <c r="AQ16" i="1"/>
  <c r="AS16" i="1" s="1"/>
  <c r="AR16" i="1"/>
  <c r="AU16" i="1"/>
  <c r="AE16" i="1" s="1"/>
  <c r="AN17" i="1"/>
  <c r="AP17" i="1"/>
  <c r="AQ17" i="1"/>
  <c r="AS17" i="1" s="1"/>
  <c r="AR17" i="1"/>
  <c r="AU17" i="1"/>
  <c r="AE17" i="1" s="1"/>
  <c r="AN18" i="1"/>
  <c r="AQ18" i="1"/>
  <c r="AS18" i="1" s="1"/>
  <c r="AR18" i="1"/>
  <c r="AN19" i="1"/>
  <c r="AQ19" i="1"/>
  <c r="AR19" i="1"/>
  <c r="AN20" i="1"/>
  <c r="AP20" i="1"/>
  <c r="AQ20" i="1"/>
  <c r="AS20" i="1" s="1"/>
  <c r="AR20" i="1"/>
  <c r="AU20" i="1"/>
  <c r="AN21" i="1"/>
  <c r="AP21" i="1"/>
  <c r="AQ21" i="1"/>
  <c r="AS21" i="1" s="1"/>
  <c r="AR21" i="1"/>
  <c r="AU21" i="1"/>
  <c r="AN22" i="1"/>
  <c r="AP22" i="1"/>
  <c r="AQ22" i="1"/>
  <c r="AS22" i="1" s="1"/>
  <c r="AR22" i="1"/>
  <c r="AU22" i="1"/>
  <c r="AE22" i="1" s="1"/>
  <c r="AN23" i="1"/>
  <c r="AP23" i="1"/>
  <c r="AQ23" i="1"/>
  <c r="AS23" i="1" s="1"/>
  <c r="AR23" i="1"/>
  <c r="AU23" i="1"/>
  <c r="AE23" i="1" s="1"/>
  <c r="AN24" i="1"/>
  <c r="AQ24" i="1"/>
  <c r="AR24" i="1"/>
  <c r="AN25" i="1"/>
  <c r="AP25" i="1"/>
  <c r="AQ25" i="1"/>
  <c r="AS25" i="1" s="1"/>
  <c r="AR25" i="1"/>
  <c r="AU25" i="1"/>
  <c r="AE25" i="1" s="1"/>
  <c r="AN26" i="1"/>
  <c r="AP26" i="1"/>
  <c r="AQ26" i="1"/>
  <c r="AS26" i="1" s="1"/>
  <c r="AR26" i="1"/>
  <c r="AU26" i="1"/>
  <c r="AE26" i="1" s="1"/>
  <c r="AN27" i="1"/>
  <c r="AP27" i="1"/>
  <c r="AQ27" i="1"/>
  <c r="AS27" i="1" s="1"/>
  <c r="AR27" i="1"/>
  <c r="AU27" i="1"/>
  <c r="AE27" i="1" s="1"/>
  <c r="AN28" i="1"/>
  <c r="AP28" i="1"/>
  <c r="AQ28" i="1"/>
  <c r="AS28" i="1" s="1"/>
  <c r="AR28" i="1"/>
  <c r="AU28" i="1"/>
  <c r="AE28" i="1" s="1"/>
  <c r="AN29" i="1"/>
  <c r="AP29" i="1"/>
  <c r="AQ29" i="1"/>
  <c r="AS29" i="1" s="1"/>
  <c r="AR29" i="1"/>
  <c r="AU29" i="1"/>
  <c r="AE29" i="1" s="1"/>
  <c r="AN30" i="1"/>
  <c r="AP30" i="1"/>
  <c r="AQ30" i="1"/>
  <c r="AS30" i="1" s="1"/>
  <c r="AR30" i="1"/>
  <c r="AU30" i="1"/>
  <c r="AE30" i="1" s="1"/>
  <c r="AN31" i="1"/>
  <c r="AP31" i="1"/>
  <c r="AQ31" i="1"/>
  <c r="AS31" i="1" s="1"/>
  <c r="AR31" i="1"/>
  <c r="AU31" i="1"/>
  <c r="AE31" i="1" s="1"/>
  <c r="AN32" i="1"/>
  <c r="AP32" i="1"/>
  <c r="AQ32" i="1"/>
  <c r="AS32" i="1" s="1"/>
  <c r="AR32" i="1"/>
  <c r="AU32" i="1"/>
  <c r="AE32" i="1" s="1"/>
  <c r="AR4" i="1"/>
  <c r="AQ4" i="1"/>
  <c r="AN4" i="1"/>
  <c r="AN2" i="1" l="1"/>
  <c r="AQ2" i="1"/>
  <c r="AS2" i="1" s="1"/>
  <c r="AP2" i="1" s="1"/>
  <c r="AR2" i="1"/>
  <c r="AU2" i="1"/>
  <c r="AE2" i="1" s="1"/>
  <c r="AN3" i="1"/>
  <c r="AP3" i="1"/>
  <c r="AQ3" i="1"/>
  <c r="AS3" i="1" s="1"/>
  <c r="AR3" i="1"/>
  <c r="AU3" i="1"/>
  <c r="AN5" i="1"/>
  <c r="AQ5" i="1"/>
  <c r="AR5" i="1"/>
  <c r="AN6" i="1"/>
  <c r="AQ6" i="1"/>
  <c r="AS6" i="1" s="1"/>
  <c r="AP6" i="1" s="1"/>
  <c r="AR6" i="1"/>
  <c r="AU6" i="1"/>
  <c r="AN7" i="1"/>
  <c r="AQ7" i="1"/>
  <c r="AS7" i="1" s="1"/>
  <c r="AP7" i="1" s="1"/>
  <c r="AR7" i="1"/>
  <c r="AU7" i="1"/>
  <c r="AN8" i="1"/>
  <c r="AQ8" i="1"/>
  <c r="AS8" i="1" s="1"/>
  <c r="AP8" i="1" s="1"/>
  <c r="AR8" i="1"/>
  <c r="AU8" i="1"/>
  <c r="AE8" i="1" s="1"/>
  <c r="AN9" i="1"/>
  <c r="AP9" i="1"/>
  <c r="AQ9" i="1"/>
  <c r="AS9" i="1" s="1"/>
  <c r="AR9" i="1"/>
  <c r="AU9" i="1"/>
  <c r="AN10" i="1"/>
  <c r="AP10" i="1"/>
  <c r="AQ10" i="1"/>
  <c r="AS10" i="1" s="1"/>
  <c r="AR10" i="1"/>
  <c r="AU10" i="1"/>
  <c r="AE6" i="1" l="1"/>
  <c r="AE7" i="1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F17" i="3"/>
  <c r="G17" i="3"/>
  <c r="H17" i="3"/>
  <c r="J17" i="3"/>
  <c r="D17" i="3"/>
  <c r="AS4" i="1" l="1"/>
  <c r="AS24" i="1"/>
  <c r="AP24" i="1" s="1"/>
  <c r="AS19" i="1"/>
  <c r="AP19" i="1" s="1"/>
  <c r="AS5" i="1"/>
  <c r="AP5" i="1" s="1"/>
  <c r="AP4" i="1"/>
  <c r="AP18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  <c r="N11" i="1" l="1"/>
  <c r="M11" i="1" s="1"/>
  <c r="N13" i="1"/>
  <c r="M13" i="1" s="1"/>
  <c r="N15" i="1"/>
  <c r="M15" i="1" s="1"/>
  <c r="N17" i="1"/>
  <c r="M17" i="1" s="1"/>
  <c r="N27" i="1"/>
  <c r="M27" i="1" s="1"/>
  <c r="AU4" i="1"/>
  <c r="N29" i="1"/>
  <c r="M29" i="1" s="1"/>
  <c r="N21" i="1"/>
  <c r="M21" i="1" s="1"/>
  <c r="N25" i="1"/>
  <c r="M25" i="1" s="1"/>
  <c r="N23" i="1"/>
  <c r="M23" i="1" s="1"/>
  <c r="AU19" i="1"/>
  <c r="N26" i="1"/>
  <c r="M26" i="1" s="1"/>
  <c r="N28" i="1"/>
  <c r="M28" i="1" s="1"/>
  <c r="N30" i="1"/>
  <c r="M30" i="1" s="1"/>
  <c r="N32" i="1"/>
  <c r="M32" i="1" s="1"/>
  <c r="N20" i="1"/>
  <c r="M20" i="1" s="1"/>
  <c r="N22" i="1"/>
  <c r="M22" i="1" s="1"/>
  <c r="N24" i="1"/>
  <c r="M24" i="1" s="1"/>
  <c r="N4" i="1"/>
  <c r="M4" i="1" s="1"/>
  <c r="N19" i="1"/>
  <c r="M19" i="1" s="1"/>
  <c r="N12" i="1"/>
  <c r="M12" i="1" s="1"/>
  <c r="N14" i="1"/>
  <c r="M14" i="1" s="1"/>
  <c r="N16" i="1"/>
  <c r="M16" i="1" s="1"/>
  <c r="N18" i="1"/>
  <c r="M18" i="1" s="1"/>
  <c r="N31" i="1"/>
  <c r="M31" i="1" s="1"/>
  <c r="AU18" i="1"/>
  <c r="AE18" i="1" s="1"/>
  <c r="AU24" i="1"/>
  <c r="AE24" i="1" s="1"/>
  <c r="N2" i="1"/>
  <c r="M2" i="1" s="1"/>
  <c r="N3" i="1"/>
  <c r="M3" i="1" s="1"/>
  <c r="N5" i="1"/>
  <c r="M5" i="1" s="1"/>
  <c r="N8" i="1"/>
  <c r="M8" i="1" s="1"/>
  <c r="N9" i="1"/>
  <c r="M9" i="1" s="1"/>
  <c r="AU5" i="1"/>
  <c r="N6" i="1"/>
  <c r="M6" i="1" s="1"/>
  <c r="N10" i="1"/>
  <c r="M10" i="1" s="1"/>
  <c r="N7" i="1"/>
  <c r="M7" i="1" s="1"/>
</calcChain>
</file>

<file path=xl/sharedStrings.xml><?xml version="1.0" encoding="utf-8"?>
<sst xmlns="http://schemas.openxmlformats.org/spreadsheetml/2006/main" count="3092" uniqueCount="673">
  <si>
    <t>Name</t>
  </si>
  <si>
    <t>Title</t>
  </si>
  <si>
    <t>Manufacturer</t>
  </si>
  <si>
    <t>Category</t>
  </si>
  <si>
    <t>EntryCost</t>
  </si>
  <si>
    <t>Pods</t>
  </si>
  <si>
    <t>Structural</t>
  </si>
  <si>
    <t>Control</t>
  </si>
  <si>
    <t>Science</t>
  </si>
  <si>
    <t>Engine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</si>
  <si>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</si>
  <si>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</si>
  <si>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</si>
  <si>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</si>
  <si>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</si>
  <si>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</si>
  <si>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</si>
  <si>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</si>
  <si>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</si>
  <si>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</si>
  <si>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</si>
  <si>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</si>
  <si>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</si>
  <si>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</si>
  <si>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</si>
  <si>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</si>
  <si>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</si>
  <si>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</si>
  <si>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</si>
  <si>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</si>
  <si>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</si>
  <si>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</si>
  <si>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</si>
  <si>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</si>
  <si>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</si>
  <si>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</si>
  <si>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</si>
  <si>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</si>
  <si>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</si>
  <si>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</si>
  <si>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</si>
  <si>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</si>
  <si>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</si>
  <si>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</si>
  <si>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</si>
  <si>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</si>
  <si>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</si>
  <si>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</si>
  <si>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</si>
  <si>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</si>
  <si>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</si>
  <si>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</si>
  <si>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</si>
  <si>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</si>
  <si>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</si>
  <si>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</si>
  <si>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</si>
  <si>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</si>
  <si>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</si>
  <si>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</si>
  <si>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</si>
  <si>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</si>
  <si>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</si>
  <si>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</si>
  <si>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</si>
  <si>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</si>
  <si>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</si>
  <si>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</si>
  <si>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</si>
  <si>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</si>
  <si>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</si>
  <si>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</si>
  <si>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</si>
  <si>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</si>
  <si>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</si>
  <si>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</si>
  <si>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</si>
  <si>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</si>
  <si>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</si>
  <si>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</si>
  <si>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</si>
  <si>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</si>
  <si>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</si>
  <si>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</si>
  <si>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</si>
  <si>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</si>
  <si>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</si>
  <si>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</si>
  <si>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</si>
  <si>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</si>
  <si>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</si>
  <si>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</si>
  <si>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</si>
  <si>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</si>
  <si>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</si>
  <si>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</si>
  <si>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</si>
  <si>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</si>
  <si>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</si>
  <si>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</si>
  <si>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</si>
  <si>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</si>
  <si>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</si>
  <si>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</si>
  <si>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</si>
  <si>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</si>
  <si>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</si>
  <si>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</si>
  <si>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</si>
  <si>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</si>
  <si>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</si>
  <si>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</si>
  <si>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</si>
  <si>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</si>
  <si>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</si>
  <si>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</si>
  <si>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</si>
  <si>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</si>
  <si>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</si>
  <si>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</si>
  <si>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</si>
  <si>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</si>
  <si>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</si>
  <si>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</si>
  <si>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</si>
  <si>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</si>
  <si>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</si>
  <si>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</si>
  <si>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</si>
  <si>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</si>
  <si>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</si>
  <si>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</si>
  <si>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</si>
  <si>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</si>
  <si>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</si>
  <si>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</si>
  <si>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</si>
  <si>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</si>
  <si>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</si>
  <si>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</si>
  <si>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</si>
  <si>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</si>
  <si>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</si>
  <si>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</si>
  <si>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</si>
  <si>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</si>
  <si>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</si>
  <si>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</si>
  <si>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</si>
  <si>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</si>
  <si>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</si>
  <si>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</si>
  <si>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</si>
  <si>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</si>
  <si>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</si>
  <si>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</si>
  <si>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</si>
  <si>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</si>
  <si>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</si>
  <si>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</si>
  <si>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</si>
  <si>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</si>
  <si>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</si>
  <si>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</si>
  <si>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</si>
  <si>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</si>
  <si>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</si>
  <si>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</si>
  <si>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</si>
  <si>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</si>
  <si>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</si>
  <si>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</si>
  <si>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</si>
  <si>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</si>
  <si>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</si>
  <si>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</si>
  <si>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</si>
  <si>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</si>
  <si>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</si>
  <si>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</si>
  <si>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</si>
  <si>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</si>
  <si>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</si>
  <si>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</si>
  <si>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</si>
  <si>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</si>
  <si>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</si>
  <si>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</si>
  <si>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</si>
  <si>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</si>
  <si>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</si>
  <si>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</si>
  <si>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</si>
  <si>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</si>
  <si>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</si>
  <si>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</si>
  <si>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</si>
  <si>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</si>
  <si>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</si>
  <si>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</si>
  <si>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</si>
  <si>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</si>
  <si>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</si>
  <si>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</si>
  <si>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</si>
  <si>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</si>
  <si>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</si>
  <si>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</si>
  <si>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</si>
  <si>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</si>
  <si>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</si>
  <si>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</si>
  <si>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</si>
  <si>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</si>
  <si>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</si>
  <si>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</si>
  <si>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</si>
  <si>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</si>
  <si>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</si>
  <si>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</si>
  <si>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</si>
  <si>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</si>
  <si>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</si>
  <si>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</si>
  <si>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</si>
  <si>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</si>
  <si>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</si>
  <si>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</si>
  <si>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</si>
  <si>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</si>
  <si>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</si>
  <si>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</si>
  <si>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</si>
  <si>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</si>
  <si>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</si>
  <si>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</si>
  <si>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</si>
  <si>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</si>
  <si>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</si>
  <si>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</si>
  <si>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</si>
  <si>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</si>
  <si>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</si>
  <si>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</si>
  <si>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</si>
  <si>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</si>
  <si>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</si>
  <si>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</si>
  <si>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</si>
  <si>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</si>
  <si>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</si>
  <si>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</si>
  <si>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</si>
  <si>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</si>
  <si>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</si>
  <si>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</si>
  <si>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</si>
  <si>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</si>
  <si>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</si>
  <si>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</si>
  <si>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</si>
  <si>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</si>
  <si>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</si>
  <si>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</si>
  <si>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</si>
  <si>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</si>
  <si>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</si>
  <si>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</si>
  <si>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</si>
  <si>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</si>
  <si>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</si>
  <si>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</si>
  <si>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</si>
  <si>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</si>
  <si>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</si>
  <si>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</si>
  <si>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</si>
  <si>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</si>
  <si>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</si>
  <si>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</si>
  <si>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</si>
  <si>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</si>
  <si>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</si>
  <si>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</si>
  <si>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</si>
  <si>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</si>
  <si>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</si>
  <si>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</si>
  <si>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</si>
  <si>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</si>
  <si>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</si>
  <si>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</si>
  <si>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</si>
  <si>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</si>
  <si>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</si>
  <si>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</si>
  <si>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</si>
  <si>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</si>
  <si>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</si>
  <si>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</si>
  <si>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</si>
  <si>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</si>
  <si>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</si>
  <si>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</si>
  <si>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</si>
  <si>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</si>
  <si>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</si>
  <si>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</si>
  <si>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</si>
  <si>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</si>
  <si>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</si>
  <si>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</si>
  <si>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</si>
  <si>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</si>
  <si>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</si>
  <si>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</si>
  <si>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</si>
  <si>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</si>
  <si>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</si>
  <si>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</si>
  <si>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</si>
  <si>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</si>
  <si>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</si>
  <si>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</si>
  <si>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</si>
  <si>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</si>
  <si>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</si>
  <si>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</si>
  <si>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</si>
  <si>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</si>
  <si>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</si>
  <si>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</si>
  <si>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</si>
  <si>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</si>
  <si>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</si>
  <si>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</si>
  <si>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</si>
  <si>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</si>
  <si>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</si>
  <si>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</si>
  <si>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</si>
  <si>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</si>
  <si>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</si>
  <si>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</si>
  <si>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</si>
  <si>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</si>
  <si>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</si>
  <si>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</si>
  <si>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</si>
  <si>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</si>
  <si>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</si>
  <si>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</si>
  <si>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</si>
  <si>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Beamed Power</t>
  </si>
  <si>
    <t>beamedPowerPropulsion</t>
  </si>
  <si>
    <t>experimentalBeamedPowerPropulsion</t>
  </si>
  <si>
    <t>exoticBeamedPowerPropulsion</t>
  </si>
  <si>
    <t>Upgrade Amt</t>
  </si>
  <si>
    <t>RCS</t>
  </si>
  <si>
    <t>Nuclear Power</t>
  </si>
  <si>
    <t>nuclearPower</t>
  </si>
  <si>
    <t>largeNuclearPower</t>
  </si>
  <si>
    <t>advNuclearPower</t>
  </si>
  <si>
    <t>expNuclearPower</t>
  </si>
  <si>
    <t>exoticNuclearPower</t>
  </si>
  <si>
    <t>RTG</t>
  </si>
  <si>
    <t>Added Nuclear Power Branch; Added RTG Upgrade Support (ie. Decaying RTGs)</t>
  </si>
  <si>
    <t>Payload</t>
  </si>
  <si>
    <t>Aero</t>
  </si>
  <si>
    <t>FuelTank</t>
  </si>
  <si>
    <t>Propulsion</t>
  </si>
  <si>
    <t>Coupling</t>
  </si>
  <si>
    <t>Yes</t>
  </si>
  <si>
    <t>standardLFOCH4</t>
  </si>
  <si>
    <t>Added LFO/CH4 Upgrade Template</t>
  </si>
  <si>
    <t/>
  </si>
  <si>
    <t>dualCryoFuel</t>
  </si>
  <si>
    <t>dualLFOCH4</t>
  </si>
  <si>
    <t>tripleLFO</t>
  </si>
  <si>
    <t>tripleFuel</t>
  </si>
  <si>
    <t xml:space="preserve">engineModeID2 = </t>
  </si>
  <si>
    <t>18-Nov-20 Clarified System Upgrade Text; Added dualLFO, tripleLFO engine upgrade templates</t>
  </si>
  <si>
    <t>dualLFO</t>
  </si>
  <si>
    <t>Extra</t>
  </si>
  <si>
    <t>miniaturization</t>
  </si>
  <si>
    <t>precisionEngineering</t>
  </si>
  <si>
    <t>electronics</t>
  </si>
  <si>
    <t>experimentalMotors</t>
  </si>
  <si>
    <t>nuclearFuelSystems</t>
  </si>
  <si>
    <t>fusionPower</t>
  </si>
  <si>
    <t>advFusionReactions</t>
  </si>
  <si>
    <t>exoticReactions</t>
  </si>
  <si>
    <t>quantumReactions</t>
  </si>
  <si>
    <t>antimatterPower</t>
  </si>
  <si>
    <t>unifiedFieldTheory</t>
  </si>
  <si>
    <t>fusionRockets</t>
  </si>
  <si>
    <t>advPVMaterials</t>
  </si>
  <si>
    <t>exoticRadiators</t>
  </si>
  <si>
    <t>launchStands</t>
  </si>
  <si>
    <t>launchPlates</t>
  </si>
  <si>
    <t>generalLaunchPad</t>
  </si>
  <si>
    <t>soyuzLaunchBase</t>
  </si>
  <si>
    <t>saturnLaunchPad</t>
  </si>
  <si>
    <t>shuttleLaunchPad</t>
  </si>
  <si>
    <t>covertAero</t>
  </si>
  <si>
    <t>covertAero2</t>
  </si>
  <si>
    <t>deprecated</t>
  </si>
  <si>
    <t>proceduralWings</t>
  </si>
  <si>
    <t>cnar</t>
  </si>
  <si>
    <t>earlyActuators</t>
  </si>
  <si>
    <t>groundVehicles</t>
  </si>
  <si>
    <t>Double Check they are correct</t>
  </si>
  <si>
    <t>Ground</t>
  </si>
  <si>
    <t>Fixed entryCost bug in engine upgrades; added support for global engine upgrade toggle</t>
  </si>
  <si>
    <t>System Long Name</t>
  </si>
  <si>
    <t>Added localization and upgrade toggle switches; Added code to disable Kiwi Fuel Switch without needing to have Liquid Fuel Tank Upgrade type set</t>
  </si>
  <si>
    <t>Top</t>
  </si>
  <si>
    <t>BranchShort</t>
  </si>
  <si>
    <t>decouplers</t>
  </si>
  <si>
    <t>antenna</t>
  </si>
  <si>
    <t>batteries</t>
  </si>
  <si>
    <t>beamedPower</t>
  </si>
  <si>
    <t>adaptersEtAl</t>
  </si>
  <si>
    <t>rcsEtAl</t>
  </si>
  <si>
    <t>cockpits</t>
  </si>
  <si>
    <t>other</t>
  </si>
  <si>
    <t>parachutes</t>
  </si>
  <si>
    <t>probes</t>
  </si>
  <si>
    <t>science</t>
  </si>
  <si>
    <t>droneCore</t>
  </si>
  <si>
    <t>laddersLights</t>
  </si>
  <si>
    <t>resourceDetection</t>
  </si>
  <si>
    <t>specialtyEngines</t>
  </si>
  <si>
    <t>storageResources</t>
  </si>
  <si>
    <t>cryoEngines</t>
  </si>
  <si>
    <t>ionEngines</t>
  </si>
  <si>
    <t>jetEngines</t>
  </si>
  <si>
    <t>jetParts</t>
  </si>
  <si>
    <t>landingGear</t>
  </si>
  <si>
    <t>keroloxEngines</t>
  </si>
  <si>
    <t>liquidFuelTanks</t>
  </si>
  <si>
    <t>monoPropellantTanks</t>
  </si>
  <si>
    <t>ionTanks</t>
  </si>
  <si>
    <t>nuclearTanks</t>
  </si>
  <si>
    <t>nuclearEngines</t>
  </si>
  <si>
    <t>plasmaEngines</t>
  </si>
  <si>
    <t>reentryPods</t>
  </si>
  <si>
    <t>rotors</t>
  </si>
  <si>
    <t>solarPlanels</t>
  </si>
  <si>
    <t>srbs</t>
  </si>
  <si>
    <t>specialtyFuel</t>
  </si>
  <si>
    <t>stationParts</t>
  </si>
  <si>
    <t>stationColony</t>
  </si>
  <si>
    <t>thermalHeatShields</t>
  </si>
  <si>
    <t>Hypergolic Engines</t>
  </si>
  <si>
    <t>hypergolicEngines</t>
  </si>
  <si>
    <t>Added techBranch and techTier to parts for future cost balancing by branch</t>
  </si>
  <si>
    <t>BlueSteel</t>
  </si>
  <si>
    <t>BlueSteel/parts/landing_gear/_blue_steel_landing_skid_srf_3.cfg</t>
  </si>
  <si>
    <t>blue_steel_landing_skid_srf_3</t>
  </si>
  <si>
    <t>Blue Steel Mk1 Radial Landing Skid</t>
  </si>
  <si>
    <t>Northdale Airframes</t>
  </si>
  <si>
    <t>BlueSteel/parts/landing_gear/_blue_steel_landing_skid_srf_1.cfg</t>
  </si>
  <si>
    <t>blue_steel_landing_skid_srf_1</t>
  </si>
  <si>
    <t>Blue Steel Mk1 Landing Skid</t>
  </si>
  <si>
    <t>BlueSteel/parts/landing_gear/_blue_steel_landing_gear_srf_3.cfg</t>
  </si>
  <si>
    <t>blue_steel_landing_gear_srf_3</t>
  </si>
  <si>
    <t>Blue Steel Mk1 Radial Landing Gear</t>
  </si>
  <si>
    <t>BlueSteel/parts/landing_gear/_blue_steel_landing_gear_srf_1.cfg</t>
  </si>
  <si>
    <t>blue_steel_landing_gear_srf_1</t>
  </si>
  <si>
    <t>Blue Steel Mk1 Landing Gear</t>
  </si>
  <si>
    <t>BlueSteel/parts/engine/_blue_steel_engine_turbojet_s00.cfg</t>
  </si>
  <si>
    <t>blue_steel_engine_turbojet_s00</t>
  </si>
  <si>
    <t>#LOC_BlueSteel_blue_steel_engine_turbojet_s00</t>
  </si>
  <si>
    <t>BlueSteel/parts/engine/_blue_steel_engine_s1_1.cfg</t>
  </si>
  <si>
    <t>blue_steel_engine_s1_1</t>
  </si>
  <si>
    <t>AU-419 "Ginabonbearp" Liquid Fuel Engine Cluster</t>
  </si>
  <si>
    <t>BlueSteel/parts/engine/_blue_steel_engine_s0_1.cfg</t>
  </si>
  <si>
    <t>blue_steel_engine_s0_1</t>
  </si>
  <si>
    <t>#LOC_BlueSteel_blue_steel_engine_s0_1</t>
  </si>
  <si>
    <t>BlueSteel/parts/blue_steel/_blue_steel_winglet_srf_6.cfg</t>
  </si>
  <si>
    <t>blue_steel_winglet_srf_6</t>
  </si>
  <si>
    <t>Blue Steel Winglet F</t>
  </si>
  <si>
    <t>BlueSteel/parts/blue_steel/_blue_steel_winglet_srf_5.cfg</t>
  </si>
  <si>
    <t>blue_steel_winglet_srf_5</t>
  </si>
  <si>
    <t>Blue Steel Winglet E</t>
  </si>
  <si>
    <t>BlueSteel/parts/blue_steel/_blue_steel_winglet_srf_4.cfg</t>
  </si>
  <si>
    <t>blue_steel_winglet_srf_4</t>
  </si>
  <si>
    <t>Blue Steel Winglet D</t>
  </si>
  <si>
    <t>BlueSteel/parts/blue_steel/_blue_steel_winglet_srf_3.cfg</t>
  </si>
  <si>
    <t>blue_steel_winglet_srf_3</t>
  </si>
  <si>
    <t>Blue Steel Winglet C</t>
  </si>
  <si>
    <t>BlueSteel/parts/blue_steel/_blue_steel_winglet_srf_2.cfg</t>
  </si>
  <si>
    <t>blue_steel_winglet_srf_2</t>
  </si>
  <si>
    <t>Blue Steel Winglet B</t>
  </si>
  <si>
    <t>BlueSteel/parts/blue_steel/_blue_steel_winglet_srf_1.cfg</t>
  </si>
  <si>
    <t>blue_steel_winglet_srf_1</t>
  </si>
  <si>
    <t>Blue Steel Winglet A</t>
  </si>
  <si>
    <t>BlueSteel/parts/blue_steel/_blue_steel_rcs_srf.cfg</t>
  </si>
  <si>
    <t>BlueSteel_RCS_srf</t>
  </si>
  <si>
    <t>Blue Steel Linear RCS</t>
  </si>
  <si>
    <t>BlueSteel/parts/blue_steel/_blue_steel_liquidfuel_tank_s1.cfg</t>
  </si>
  <si>
    <t>blue_steel_liquidfuel_tank_s1</t>
  </si>
  <si>
    <t>Blue Steel Size 1 LiquidFuel Tank A</t>
  </si>
  <si>
    <t>BlueSteel/parts/blue_steel/_blue_steel_fuel_tank_tail_s1.cfg</t>
  </si>
  <si>
    <t>blue_steel_fuel_tank_tail_s1</t>
  </si>
  <si>
    <t>Blue Steel Size 1 Tail LiquidFuel Tank B</t>
  </si>
  <si>
    <t>BlueSteel/parts/blue_steel/_blue_steel_fuel_tank_tail_curved_s1.cfg</t>
  </si>
  <si>
    <t>blue_steel_fuel_tank_tail_curved_s1</t>
  </si>
  <si>
    <t>Blue Steel Size 1 Tail LiquidFuel Tank A</t>
  </si>
  <si>
    <t>BlueSteel/parts/blue_steel/_blue_steel_fuel_tank_s1_2.cfg</t>
  </si>
  <si>
    <t>blue_steel_fuel_tank_s1_2</t>
  </si>
  <si>
    <t>Blue Steel Size 1 Fuel Tank B</t>
  </si>
  <si>
    <t>BlueSteel/parts/blue_steel/_blue_steel_fuel_tank_s1_1.cfg</t>
  </si>
  <si>
    <t>blue_steel_fuel_tank_s1_1</t>
  </si>
  <si>
    <t>Blue Steel Size 1 Fuel Tank A</t>
  </si>
  <si>
    <t>BlueSteel/parts/blue_steel/_blue_steel_fuel_tank_s0_1.cfg</t>
  </si>
  <si>
    <t>blue_steel_fuel_tank_s0_1</t>
  </si>
  <si>
    <t>#LOC_BlueSteel_blue_steel_fuel_tank_s0_1</t>
  </si>
  <si>
    <t>BlueSteel/parts/blue_steel/_blue_steel_docking_adapter_s1_2.cfg</t>
  </si>
  <si>
    <t>blue_steel_docking_adapter_s1_2</t>
  </si>
  <si>
    <t>Blue Steel Size 1 Docking Adapter B</t>
  </si>
  <si>
    <t>BlueSteel/parts/blue_steel/_blue_steel_docking_adapter_s1_1.cfg</t>
  </si>
  <si>
    <t>blue_steel_docking_adapter_s1_1</t>
  </si>
  <si>
    <t>Blue Steel Size 1 Docking Adapter A</t>
  </si>
  <si>
    <t>BlueSteel/parts/blue_steel/_blue_steel_crew_s1_1.cfg</t>
  </si>
  <si>
    <t>blue_steel_crew_s1_1</t>
  </si>
  <si>
    <t>Blue Steel Mk1 Astroplane Cockpit</t>
  </si>
  <si>
    <t>BlueSteel/parts/blue_steel/_blue_steel_crew_bay_s1_2.cfg</t>
  </si>
  <si>
    <t>blue_steel_crew_bay_s1_2</t>
  </si>
  <si>
    <t>#LOC_BlueSteel_blue_steel_crew_bay_s1_2</t>
  </si>
  <si>
    <t>BlueSteel/parts/blue_steel/_blue_steel_cockpit_s0.cfg</t>
  </si>
  <si>
    <t>blue_steel_cockpit_s0</t>
  </si>
  <si>
    <t>#LOC_BlueSteel_blue_steel_cockpit_s0</t>
  </si>
  <si>
    <t>BlueSteel/parts/blue_steel/_blue_steel_cockpit_mk1.cfg</t>
  </si>
  <si>
    <t>blue_steel_cockpit_mk1</t>
  </si>
  <si>
    <t>Blue Steel Mk1 Cockpit</t>
  </si>
  <si>
    <t>BlueSteel/parts/blue_steel/_blue_steel_cargo_bay_s1_2.cfg</t>
  </si>
  <si>
    <t>blue_steel_cargo_bay_s1_2</t>
  </si>
  <si>
    <t>Blue Steel Size 1 Cargo Bay B</t>
  </si>
  <si>
    <t>BlueSteel/parts/blue_steel/_blue_steel_cargo_bay_s1_1.cfg</t>
  </si>
  <si>
    <t>blue_steel_cargo_bay_s1_1</t>
  </si>
  <si>
    <t>Blue Steel Size 1 Cargo Bay A</t>
  </si>
  <si>
    <t>BlueSteel/parts/blue_steel/_blue_steel_avionics_s0_1.cfg</t>
  </si>
  <si>
    <t>blue_steel_avionics_s0_1</t>
  </si>
  <si>
    <t>Blue Steel Mk1 Avionics</t>
  </si>
  <si>
    <t>BlueSteel/parts/air_intake/_blue_steel_air_intake_mount_s2.cfg</t>
  </si>
  <si>
    <t>blue_steel_air_intake_mount_s2</t>
  </si>
  <si>
    <t>Air Intake 2</t>
  </si>
  <si>
    <t>BlueSteel/parts/air_intake/_blue_steel_air_intake_mount_s1.cfg</t>
  </si>
  <si>
    <t>blue_steel_air_intake_mount_s1</t>
  </si>
  <si>
    <t>Air Intake 1</t>
  </si>
  <si>
    <t>AU-35 "Mityan" Turbojet Engine</t>
  </si>
  <si>
    <t>ginabonbearpUpgrade</t>
  </si>
  <si>
    <t>6 0.001</t>
  </si>
  <si>
    <t>mityanUpgrade</t>
  </si>
  <si>
    <t>AU-202 "Parrupum" Liquid Fuel Engine</t>
  </si>
  <si>
    <t>AU-419 "Ginabonbearp" Liquid Fuel Engine</t>
  </si>
  <si>
    <t>parrupumUpgrade</t>
  </si>
  <si>
    <t>mark1</t>
  </si>
  <si>
    <t>@PART[blue_steel_landing_skid_srf_3]:AFTER[BlueSteel] // Blue Steel Mk1 Radial Landing Skid
{
    techBranch = landingGear
    techTier = 3
    @TechRequired = aviation
    structuralUpgradeType = 3_4
}</t>
  </si>
  <si>
    <t>@PART[blue_steel_landing_skid_srf_2]:AFTER[BlueSteel] // Blue Steel Mk1 Radial Landing Skid
{
    techBranch = landingGear
    techTier = 3
    @TechRequired = aviation
    structuralUpgradeType = 3_4
}</t>
  </si>
  <si>
    <t>@PART[blue_steel_landing_skid_srf_1]:AFTER[BlueSteel] // Blue Steel Mk1 Landing Skid
{
    techBranch = landingGear
    techTier = 3
    @TechRequired = aviation
    structuralUpgradeType = 3_4
}</t>
  </si>
  <si>
    <t>@PART[blue_steel_landing_gear_srf_3]:AFTER[BlueSteel] // Blue Steel Mk1 Radial Landing Gear
{
    techBranch = landingGear
    techTier = 3
    @TechRequired = aviation
    structuralUpgradeType = 3_4
}</t>
  </si>
  <si>
    <t>@PART[blue_steel_landing_gear_srf_2]:AFTER[BlueSteel] // Blue Steel Mk1 Radial Landing Gear
{
    techBranch = landingGear
    techTier = 3
    @TechRequired = aviation
    structuralUpgradeType = 3_4
}</t>
  </si>
  <si>
    <t>@PART[blue_steel_landing_gear_srf_1]:AFTER[BlueSteel] // Blue Steel Mk1 Landing Gear
{
    techBranch = landingGear
    techTier = 3
    @TechRequired = aviation
    structuralUpgradeType = 3_4
}</t>
  </si>
  <si>
    <t xml:space="preserve"> #LOC_KTT_BlueSteel_blue_steel_engine_turbojet_s00_Title = AU-35 "Mityan" Turbojet Engine
@PART[blue_steel_engine_turbojet_s00]:NEEDS[!002_CommunityPartsTitles]:AFTER[BlueSteel] // AU-35 "Mityan" Turbojet Engine (#LOC_BlueSteel_blue_steel_engine_turbojet_s00)
{
    @title = #LOC_KTT_BlueSteel_blue_steel_engine_turbojet_s00_Title // AU-35 "Mityan" Turbojet Engine
}
@PART[blue_steel_engine_turbojet_s00]:AFTER[BlueSteel] // AU-35 "Mityan" Turbojet Engine (#LOC_BlueSteel_blue_steel_engine_turbojet_s00)
{
    techBranch = jetEngines
    techTier = 1
    @TechRequired = earlyFlight
    engineUpgradeType = standardJet
    engineNumber = 
    engineNumberUpgrade = 
    engineName = 
    engineNameUpgrade = 
    enginePartUpgradeName = mityanUpgrade
}</t>
  </si>
  <si>
    <t>PARTUPGRADE:NEEDS[BlueSteel]
{
    name = mityanUpgrade
    type = engine
    partIcon = blue_steel_engine_turbojet_s00
    techRequired = aviation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@PARTUPGRADE[mityanUpgrade]:NEEDS[BlueSteel]:FOR[zKiwiTechTree]
{
    @entryCost = #$@PART[blue_steel_engine_turbojet_s00]/entryCost$
    @entryCost *= #$@KIWI_ENGINE_MULTIPLIERS/KEROLOX/UPGRADE_ENTRYCOST_MULTIPLIER$
    @title ^= #:INSERTPARTTITLE:$@PART[blue_steel_engine_turbojet_s00]/title$:
    @description ^= #:INSERTPART:$@PART[blue_steel_engine_turbojet_s00]/engineName$:
}
@PART[blue_steel_engine_turbojet_s00]:NEEDS[BlueSteel]:HAS[~engineUpgrade[off]]:AFTER[zzKiwiTechTree]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#:INSERTPARTUPGRADE:$@PARTUPGRADE[mityanUpgrade]/techRequired$:
}</t>
  </si>
  <si>
    <t xml:space="preserve"> #LOC_KTT_BlueSteel_blue_steel_engine_s1_1_Title = AU-419 "Ginabonbearp" Liquid Fuel Engine
@PART[blue_steel_engine_s1_1]:NEEDS[!002_CommunityPartsTitles]:AFTER[BlueSteel] // AU-419 "Ginabonbearp" Liquid Fuel Engine (AU-419 "Ginabonbearp" Liquid Fuel Engine Cluster)
{
    @title = #LOC_KTT_BlueSteel_blue_steel_engine_s1_1_Title // AU-419 "Ginabonbearp" Liquid Fuel Engine
}
@PART[blue_steel_engine_s1_1]:AFTER[BlueSteel] // AU-419 "Ginabonbearp" Liquid Fuel Engine (AU-419 "Ginabonbearp" Liquid Fuel Engine Cluster)
{
    techBranch = keroloxEngines
    techTier = 2
    @TechRequired = generalRocketry
    engineUpgradeType = standardLFO
    engineNumber = 
    engineNumberUpgrade = 
    engineName = 
    engineNameUpgrade = 
    enginePartUpgradeName = ginabonbearpUpgrade
    @MODULE[ModuleEngines*]
    {
        !atmosphereCurve {}
        atmosphereCurve
        {
            key = 0 259
            key = 1 230
            key = 6 0.001
        }
    }
}</t>
  </si>
  <si>
    <t>PARTUPGRADE:NEEDS[BlueSteel]
{
    name = ginabonbearpUpgrade
    type = engine
    partIcon = blue_steel_engine_s1_1
    techRequired = 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@PARTUPGRADE[ginabonbearpUpgrade]:NEEDS[BlueSteel]:FOR[zKiwiTechTree]
{
    @entryCost = #$@PART[blue_steel_engine_s1_1]/entryCost$
    @entryCost *= #$@KIWI_ENGINE_MULTIPLIERS/KEROLOX/UPGRADE_ENTRYCOST_MULTIPLIER$
    @title ^= #:INSERTPARTTITLE:$@PART[blue_steel_engine_s1_1]/title$:
    @description ^= #:INSERTPART:$@PART[blue_steel_engine_s1_1]/engineName$:
}
@PART[blue_steel_engine_s1_1]:NEEDS[BlueSteel]:HAS[~engineUpgrade[off]]:AFTER[zzKiwiTechTree]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#:INSERTPARTUPGRADE:$@PARTUPGRADE[ginabonbearpUpgrade]/techRequired$:
}</t>
  </si>
  <si>
    <t xml:space="preserve"> #LOC_KTT_BlueSteel_blue_steel_engine_s0_1_Title = AU-202 "Parrupum" Liquid Fuel Engine
@PART[blue_steel_engine_s0_1]:NEEDS[!002_CommunityPartsTitles]:AFTER[BlueSteel] // AU-202 "Parrupum" Liquid Fuel Engine (#LOC_BlueSteel_blue_steel_engine_s0_1)
{
    @title = #LOC_KTT_BlueSteel_blue_steel_engine_s0_1_Title // AU-202 "Parrupum" Liquid Fuel Engine
}
@PART[blue_steel_engine_s0_1]:AFTER[BlueSteel] // AU-202 "Parrupum" Liquid Fuel Engine (#LOC_BlueSteel_blue_steel_engine_s0_1)
{
    techBranch = keroloxEngines
    techTier = 1
    @TechRequired = basicRocketry
    engineUpgradeType = standardOther
    engineNumber = 
    engineNumberUpgrade = 
    engineName = 
    engineNameUpgrade = 
    enginePartUpgradeName = parrupumUpgrade
    @MODULE[ModuleEngines*]
    {
        @maxThrust = 39
        !atmosphereCurve {}
        atmosphereCurve
        {
            key = 0 259
            key = 1 230
            key = 6 0.001
        }
    }
}</t>
  </si>
  <si>
    <t>PARTUPGRADE:NEEDS[BlueSteel]
{
    name = parrupumUpgrade
    type = engine
    partIcon = blue_steel_engine_s0_1
    techRequired = advRocketry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@PARTUPGRADE[parrupumUpgrade]:NEEDS[BlueSteel]:FOR[zKiwiTechTree]
{
    @entryCost = #$@PART[blue_steel_engine_s0_1]/entryCost$
    @entryCost *= #$@KIWI_ENGINE_MULTIPLIERS/OTHER/UPGRADE_ENTRYCOST_MULTIPLIER$
    @title ^= #:INSERTPARTTITLE:$@PART[blue_steel_engine_s0_1]/title$:
    @description ^= #:INSERTPART:$@PART[blue_steel_engine_s0_1]/engineName$:
}
@PART[blue_steel_engine_s0_1]:NEEDS[BlueSteel]:HAS[~engineUpgrade[off]]:AFTER[zzKiwiTechTree]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#:INSERTPARTUPGRADE:$@PARTUPGRADE[parrupumUpgrade]/techRequired$:
}</t>
  </si>
  <si>
    <t>@PART[blue_steel_winglet_srf_6]:AFTER[BlueSteel] // Blue Steel Winglet F
{
    techBranch = jetParts
    techTier = 0
    @TechRequired = start
    structuralUpgradeType = 0_2
}</t>
  </si>
  <si>
    <t>@PART[blue_steel_winglet_srf_5]:AFTER[BlueSteel] // Blue Steel Winglet E
{
    techBranch = jetParts
    techTier = 0
    @TechRequired = start
    structuralUpgradeType = 0_2
}</t>
  </si>
  <si>
    <t>@PART[blue_steel_winglet_srf_4]:AFTER[BlueSteel] // Blue Steel Winglet D
{
    techBranch = jetParts
    techTier = 0
    @TechRequired = start
    structuralUpgradeType = 0_2
}</t>
  </si>
  <si>
    <t>@PART[blue_steel_winglet_srf_3]:AFTER[BlueSteel] // Blue Steel Winglet C
{
    techBranch = jetParts
    techTier = 0
    @TechRequired = start
    structuralUpgradeType = 0_2
}</t>
  </si>
  <si>
    <t>@PART[blue_steel_winglet_srf_2]:AFTER[BlueSteel] // Blue Steel Winglet B
{
    techBranch = jetParts
    techTier = 0
    @TechRequired = start
    structuralUpgradeType = 0_2
}</t>
  </si>
  <si>
    <t>@PART[blue_steel_winglet_srf_1]:AFTER[BlueSteel] // Blue Steel Winglet A
{
    techBranch = jetParts
    techTier = 0
    @TechRequired = start
    structuralUpgradeType = 0_2
}</t>
  </si>
  <si>
    <t>@PART[BlueSteel_RCS_srf]:AFTER[BlueSteel] // Blue Steel Linear RCS
{
    techBranch = rcsEtAl
    techTier = 2
    @TechRequired = basicFlightControl
    rcsUpgradeType = coldGas
}</t>
  </si>
  <si>
    <t>@PART[blue_steel_liquidfuel_tank_s1]:AFTER[BlueSteel] // Blue Steel Size 1 LiquidFuel Tank A
{
    techBranch = jetParts
    techTier = 1
    @TechRequired = earlyFlight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</si>
  <si>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blue_steel_liquidfuel_tank_s1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</si>
  <si>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@PART[blue_steel_fuel_tank_tail_s1]:AFTER[BlueSteel] // Blue Steel Size 1 Tail LiquidFuel Tank B
{
    techBranch = jetParts
    techTier = 1
    @TechRequired = earlyFlight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</si>
  <si>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blue_steel_fuel_tank_tail_s1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</si>
  <si>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@PART[blue_steel_fuel_tank_tail_curved_s1]:AFTER[BlueSteel] // Blue Steel Size 1 Tail LiquidFuel Tank A
{
    techBranch = jetParts
    techTier = 1
    @TechRequired = earlyFlight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</si>
  <si>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blue_steel_fuel_tank_tail_curved_s1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</si>
  <si>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@PART[blue_steel_fuel_tank_s1_2]:AFTER[BlueSteel] // Blue Steel Size 1 Fuel Tank B
{
    techBranch = liquidFuelTanks
    techTier = 1
    @TechRequired = basicRocketry
    fuelTankUpgradeType = standardLiquidFuel
    fuelTankSizeUpgrade = size1
}</t>
  </si>
  <si>
    <t>@PART[blue_steel_fuel_tank_s1_1]:AFTER[BlueSteel] // Blue Steel Size 1 Fuel Tank A
{
    techBranch = liquidFuelTanks
    techTier = 1
    @TechRequired = basicRocketry
    fuelTankUpgradeType = standardLiquidFuel
    fuelTankSizeUpgrade = size1
}</t>
  </si>
  <si>
    <t>@PART[blue_steel_fuel_tank_s0_1]:AFTER[BlueSteel] // #LOC_BlueSteel_blue_steel_fuel_tank_s0_1
{
    techBranch = liquidFuelTanks
    techTier = 1
    @TechRequired = basicRocketry
    fuelTankUpgradeType = standardLiquidFuel
    fuelTankSizeUpgrade = size1
}</t>
  </si>
  <si>
    <t>@PART[blue_steel_docking_adapter_s1_2]:AFTER[BlueSteel] // Blue Steel Size 1 Docking Adapter B
{
    techBranch = jetParts
    techTier = 5
    @TechRequired = advAerodynamics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</si>
  <si>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blue_steel_docking_adapter_s1_2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</si>
  <si>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@PART[blue_steel_docking_adapter_s1_1]:AFTER[BlueSteel] // Blue Steel Size 1 Docking Adapter A
{
    techBranch = jetParts
    techTier = 5
    @TechRequired = advAerodynamics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</si>
  <si>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blue_steel_docking_adapter_s1_1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</si>
  <si>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@PART[blue_steel_crew_s1_1]:AFTER[BlueSteel] // Blue Steel Mk1 Astroplane Cockpit
{
    techBranch = cockpits
    techTier = 5
    @TechRequired = supersonicFlight
    spacePlaneSystemUpgradeType = mark1
    spaceplaneUpgradeType = spaceCapable
    baseSkinTemp = 
    upgradeSkinTemp = 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</si>
  <si>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blue_steel_crew_s1_1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</si>
  <si>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@PART[blue_steel_crew_bay_s1_2]:AFTER[BlueSteel] // #LOC_BlueSteel_blue_steel_crew_bay_s1_2
{
    techBranch = cockpits
    techTier = 2
    @TechRequired = stability
    spacePlaneSystemUpgradeType = mark1
    spaceplaneUpgradeType = spaceCapable
    baseSkinTemp = 
    upgradeSkinTemp = 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</si>
  <si>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blue_steel_crew_bay_s1_2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</si>
  <si>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@PART[blue_steel_cockpit_s0]:AFTER[BlueSteel] // #LOC_BlueSteel_blue_steel_cockpit_s0
{
    techBranch = cockpits
    techTier = 1
    @TechRequired = earlyFlight
    spacePlaneSystemUpgradeType = mark1
    spaceplaneUpgradeType = spaceCapable
    baseSkinTemp = 
    upgradeSkinTemp = 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</si>
  <si>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blue_steel_cockpit_s0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</si>
  <si>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@PART[blue_steel_cockpit_mk1]:AFTER[BlueSteel] // Blue Steel Mk1 Cockpit
{
    techBranch = cockpits
    techTier = 2
    @TechRequired = stability
    spacePlaneSystemUpgradeType = mark1
    spaceplaneUpgradeType = spaceCapable
    baseSkinTemp = 
    upgradeSkinTemp = 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</si>
  <si>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blue_steel_cockpit_mk1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</si>
  <si>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@PART[blue_steel_cargo_bay_s1_2]:AFTER[BlueSteel] // Blue Steel Size 1 Cargo Bay B
{
    techBranch = jetParts
    techTier = 4
    @TechRequired = aerodynamicSystems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</si>
  <si>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blue_steel_cargo_bay_s1_2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</si>
  <si>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@PART[blue_steel_cargo_bay_s1_1]:AFTER[BlueSteel] // Blue Steel Size 1 Cargo Bay A
{
    techBranch = jetParts
    techTier = 4
    @TechRequired = aerodynamicSystems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</si>
  <si>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blue_steel_cargo_bay_s1_1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</si>
  <si>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@PART[blue_steel_avionics_s0_1]:AFTER[BlueSteel] // Blue Steel Mk1 Avionics
{
    techBranch = droneCore
    techTier = 7
    @TechRequired = automation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</si>
  <si>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blue_steel_avionics_s0_1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</si>
  <si>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@PART[blue_steel_air_intake_mount_s2]:AFTER[BlueSteel] // Air Intake 2
{
    techBranch = jetEngines
    techTier = 3
    @TechRequired = aviation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</si>
  <si>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blue_steel_air_intake_mount_s2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</si>
  <si>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@PART[blue_steel_air_intake_mount_s1]:AFTER[BlueSteel] // Air Intake 1
{
    techBranch = jetEngines
    techTier = 3
    @TechRequired = aviation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</si>
  <si>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blue_steel_air_intake_mount_s1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</si>
  <si>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TopFolder</t>
  </si>
  <si>
    <t>BlueSteel/parts/landing_gear/_blue_steel_landing_skid_srf_3_small.cfg</t>
  </si>
  <si>
    <t>blue_steel_landing_skid_srf_3_small</t>
  </si>
  <si>
    <t>Blue Steel Mk0 Radial Landing Skid</t>
  </si>
  <si>
    <t>BlueSteel/parts/landing_gear/_blue_steel_landing_skid_srf_1_small.cfg</t>
  </si>
  <si>
    <t>blue_steel_landing_skid_srf_1_small</t>
  </si>
  <si>
    <t>BlueSteel/parts/landing_gear/_blue_steel_landing_gear_srf_3_small.cfg</t>
  </si>
  <si>
    <t>blue_steel_landing_gear_srf_3_small</t>
  </si>
  <si>
    <t>Blue Steel Mk0 Radial Landing Gear</t>
  </si>
  <si>
    <t>BlueSteel/parts/landing_gear/_blue_steel_landing_gear_srf_1_small.cfg</t>
  </si>
  <si>
    <t>blue_steel_landing_gear_srf_1_small</t>
  </si>
  <si>
    <t>BlueSteel/parts/blue_steel/_blue_steel_cargo_bay_s0.cfg</t>
  </si>
  <si>
    <t>blue_steel_cargo_bay_s0</t>
  </si>
  <si>
    <t>Blue Steel Size 0 Cargo Bay</t>
  </si>
  <si>
    <t>size6</t>
  </si>
  <si>
    <t>size7</t>
  </si>
  <si>
    <t>@PART[blue_steel_fuel_tank_s1_2]:AFTER[BlueSteel] // Blue Steel Size 1 Fuel Tank B
{
    techBranch = liquidFuelTanks
    techTier = 3
    @TechRequired = basicFuelSystems
    fuelTankUpgradeType = standardLiquidFuel
    fuelTankSizeUpgrade = size1
}</t>
  </si>
  <si>
    <t>@PART[blue_steel_fuel_tank_s1_1]:AFTER[BlueSteel] // Blue Steel Size 1 Fuel Tank A
{
    techBranch = liquidFuelTanks
    techTier = 2
    @TechRequired = earlyFuelSystems
    fuelTankUpgradeType = standardLiquidFuel
    fuelTankSizeUpgrade = size1
}</t>
  </si>
  <si>
    <t>@PART[blue_steel_fuel_tank_s0_1]:AFTER[BlueSteel] // #LOC_BlueSteel_blue_steel_fuel_tank_s0_1
{
    techBranch = liquidFuelTanks
    techTier = 2
    @TechRequired = earlyFuelSystems
    fuelTankUpgradeType = standardLiquidFuel
    fuelTankSizeUpgrade = size1
}</t>
  </si>
  <si>
    <t>@PART[blue_steel_landing_skid_srf_3_small]:AFTER[BlueSteel] // Blue Steel Mk0 Radial Landing Skid
{
    techBranch = landingGear
    techTier = 2
    @TechRequired = stability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</si>
  <si>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blue_steel_landing_skid_srf_3_small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</si>
  <si>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@PART[blue_steel_landing_skid_srf_1_small]:AFTER[BlueSteel] // Blue Steel Mk0 Radial Landing Skid
{
    techBranch = landingGear
    techTier = 2
    @TechRequired = stability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</si>
  <si>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blue_steel_landing_skid_srf_1_small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</si>
  <si>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@PART[blue_steel_landing_gear_srf_3_small]:AFTER[BlueSteel] // Blue Steel Mk0 Radial Landing Gear
{
    techBranch = landingGear
    techTier = 2
    @TechRequired = stability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</si>
  <si>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blue_steel_landing_gear_srf_3_small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</si>
  <si>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@PART[blue_steel_landing_gear_srf_1_small]:AFTER[BlueSteel] // Blue Steel Mk0 Radial Landing Gear
{
    techBranch = landingGear
    techTier = 2
    @TechRequired = stability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</si>
  <si>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blue_steel_landing_gear_srf_1_small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</si>
  <si>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@PART[blue_steel_cargo_bay_s0]:AFTER[BlueSteel] // Blue Steel Size 0 Cargo Bay
{
    techBranch = jetParts
    techTier = 3
    @TechRequired = aviation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</si>
  <si>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blue_steel_cargo_bay_s0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</si>
  <si>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1 240</t>
  </si>
  <si>
    <t>Blue Rock Mk1 Radial Landing Skid</t>
  </si>
  <si>
    <t>Blue Rock Mk1 Landing Skid</t>
  </si>
  <si>
    <t>Blue Rock Mk1 Radial Landing Gear</t>
  </si>
  <si>
    <t>Blue Rock Mk1 Landing Gear</t>
  </si>
  <si>
    <t>BlueSteel/parts/engine/_blue_steel_engine_sabre_s00.cfg</t>
  </si>
  <si>
    <t>blue_steel_engine_sabre_s00</t>
  </si>
  <si>
    <t>Blue Hawk Sabre Compact Engine</t>
  </si>
  <si>
    <t>Blue Hawk Wing</t>
  </si>
  <si>
    <t>Blue Hawk Winglet</t>
  </si>
  <si>
    <t>Blue Rock Winglet C</t>
  </si>
  <si>
    <t>Blue Hawk Size 1 LiquidFuel Tank A</t>
  </si>
  <si>
    <t>Blue Hawk Size 1 Tail LiquidFuel Tank B</t>
  </si>
  <si>
    <t>Blue Hawk Size 1 Tail LiquidFuel Tank A</t>
  </si>
  <si>
    <t>Blue Rock Size 1 Fuel Tank B</t>
  </si>
  <si>
    <t>Blue Rock Size 1 Fuel Tank A</t>
  </si>
  <si>
    <t>Blue Steel Size 0 Fuel Tank A</t>
  </si>
  <si>
    <t>Blue Rock Size 1 Docking Adapter B</t>
  </si>
  <si>
    <t>Blue Rock Size 1 Docking Adapter A</t>
  </si>
  <si>
    <t>Blue Rock Mk1 Astroplane Cockpit</t>
  </si>
  <si>
    <t>Blue Rock Mk1 Crew Module</t>
  </si>
  <si>
    <t>Blue Steel Cockpit</t>
  </si>
  <si>
    <t>Blue Hawk Mk1 Cockpit</t>
  </si>
  <si>
    <t>Blue Rock Size 1 Cargo Bay B</t>
  </si>
  <si>
    <t>Blue Rock Size 1 Cargo Bay A</t>
  </si>
  <si>
    <t>Blue Rock Mk1 Avionics</t>
  </si>
  <si>
    <t>0 265</t>
  </si>
  <si>
    <t>0 260</t>
  </si>
  <si>
    <t>1 245</t>
  </si>
  <si>
    <t xml:space="preserve">    // This is for the 2nd engineID</t>
  </si>
  <si>
    <t>AU-1500 "É.P.É.E." Engine</t>
  </si>
  <si>
    <t>1 275</t>
  </si>
  <si>
    <t>epeeUpgrade</t>
  </si>
  <si>
    <t>0 300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</si>
</sst>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15" fontId="0" fillId="0" borderId="0" xfId="0" applyNumberFormat="1"/>
    <xf numFmtId="0" fontId="0" fillId="5" borderId="0" xfId="0" quotePrefix="1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U289"/>
  <sheetViews>
    <sheetView tabSelected="1" zoomScale="80" zoomScaleNormal="80" workbookViewId="0">
      <pane xSplit="4" ySplit="1" topLeftCell="E29" activePane="bottomRight" state="frozen"/>
      <selection pane="topRight" activeCell="C1" sqref="C1"/>
      <selection pane="bottomLeft" activeCell="A2" sqref="A2"/>
      <selection pane="bottomRight" activeCell="M30" sqref="M30"/>
    </sheetView>
  </sheetViews>
  <sheetFormatPr defaultRowHeight="14.5" x14ac:dyDescent="0.35"/>
  <cols>
    <col min="2" max="2" width="8" customWidth="1"/>
    <col min="3" max="3" width="13.08984375" customWidth="1"/>
    <col min="4" max="4" width="32.26953125" bestFit="1" customWidth="1"/>
    <col min="5" max="5" width="24.36328125" customWidth="1"/>
    <col min="6" max="6" width="20.6328125" customWidth="1"/>
    <col min="7" max="7" width="8.453125" customWidth="1"/>
    <col min="8" max="8" width="8.81640625" customWidth="1"/>
    <col min="11" max="11" width="17.08984375" customWidth="1"/>
    <col min="12" max="12" width="1.90625" style="1" customWidth="1"/>
    <col min="13" max="13" width="76.6328125" style="11" customWidth="1"/>
    <col min="14" max="14" width="21.36328125" style="9" bestFit="1" customWidth="1"/>
    <col min="15" max="15" width="24.90625" style="8" customWidth="1"/>
    <col min="16" max="16" width="5" style="8" customWidth="1"/>
    <col min="17" max="17" width="16.26953125" style="8" customWidth="1"/>
    <col min="18" max="18" width="21.36328125" style="10" customWidth="1"/>
    <col min="19" max="19" width="9.1796875" style="10" customWidth="1"/>
    <col min="20" max="20" width="5" style="10" customWidth="1"/>
    <col min="21" max="21" width="13.90625" style="10" customWidth="1"/>
    <col min="22" max="22" width="23.08984375" style="10" customWidth="1"/>
    <col min="23" max="23" width="18" style="10" bestFit="1" customWidth="1"/>
    <col min="24" max="24" width="24.7265625" style="10" bestFit="1" customWidth="1"/>
    <col min="25" max="25" width="26.36328125" style="10" bestFit="1" customWidth="1"/>
    <col min="26" max="28" width="26.36328125" style="10" customWidth="1"/>
    <col min="29" max="29" width="11" style="10" customWidth="1"/>
    <col min="30" max="30" width="3.6328125" customWidth="1"/>
    <col min="31" max="31" width="117.453125" style="11" customWidth="1"/>
    <col min="32" max="32" width="4.1796875" style="13" customWidth="1"/>
    <col min="33" max="33" width="22.7265625" style="17" customWidth="1"/>
    <col min="34" max="34" width="10.81640625" style="17" customWidth="1"/>
    <col min="35" max="39" width="9.08984375" style="17" customWidth="1"/>
    <col min="40" max="40" width="30" style="15" customWidth="1"/>
    <col min="41" max="41" width="4.1796875" style="13" customWidth="1"/>
    <col min="42" max="42" width="49.90625" style="15" customWidth="1"/>
    <col min="43" max="43" width="21.26953125" style="16" customWidth="1"/>
    <col min="44" max="44" width="14.81640625" style="16" customWidth="1"/>
    <col min="45" max="45" width="39" style="16" customWidth="1"/>
    <col min="46" max="46" width="6.81640625" style="10" customWidth="1"/>
    <col min="47" max="47" width="13.90625" style="16" customWidth="1"/>
  </cols>
  <sheetData>
    <row r="1" spans="1:47" x14ac:dyDescent="0.35">
      <c r="B1" t="s">
        <v>416</v>
      </c>
      <c r="C1" t="s">
        <v>352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10</v>
      </c>
      <c r="J1" t="s">
        <v>11</v>
      </c>
      <c r="K1" t="s">
        <v>12</v>
      </c>
      <c r="M1" s="11" t="s">
        <v>319</v>
      </c>
      <c r="N1" s="9" t="s">
        <v>12</v>
      </c>
      <c r="O1" s="8" t="s">
        <v>198</v>
      </c>
      <c r="P1" s="8" t="s">
        <v>199</v>
      </c>
      <c r="Q1" s="8" t="s">
        <v>237</v>
      </c>
      <c r="R1" s="10" t="s">
        <v>235</v>
      </c>
      <c r="S1" s="10" t="s">
        <v>233</v>
      </c>
      <c r="T1" s="10" t="s">
        <v>234</v>
      </c>
      <c r="U1" s="10" t="s">
        <v>236</v>
      </c>
      <c r="V1" s="10" t="s">
        <v>383</v>
      </c>
      <c r="W1" s="10" t="s">
        <v>287</v>
      </c>
      <c r="X1" s="10" t="s">
        <v>243</v>
      </c>
      <c r="Y1" s="10" t="s">
        <v>286</v>
      </c>
      <c r="Z1" s="10" t="s">
        <v>414</v>
      </c>
      <c r="AA1" s="10" t="s">
        <v>308</v>
      </c>
      <c r="AB1" s="10" t="s">
        <v>307</v>
      </c>
      <c r="AC1" s="10" t="s">
        <v>351</v>
      </c>
      <c r="AE1" s="11" t="s">
        <v>320</v>
      </c>
      <c r="AG1" s="17" t="s">
        <v>326</v>
      </c>
      <c r="AH1" s="17" t="s">
        <v>327</v>
      </c>
      <c r="AI1" s="17" t="s">
        <v>321</v>
      </c>
      <c r="AJ1" s="17" t="s">
        <v>322</v>
      </c>
      <c r="AK1" s="17" t="s">
        <v>323</v>
      </c>
      <c r="AL1" s="17" t="s">
        <v>324</v>
      </c>
      <c r="AM1" s="17" t="s">
        <v>325</v>
      </c>
      <c r="AN1" s="15" t="s">
        <v>329</v>
      </c>
      <c r="AP1" s="15" t="s">
        <v>238</v>
      </c>
      <c r="AQ1" s="16" t="s">
        <v>317</v>
      </c>
      <c r="AR1" s="16" t="s">
        <v>310</v>
      </c>
      <c r="AS1" s="16" t="s">
        <v>318</v>
      </c>
      <c r="AT1" s="10" t="s">
        <v>357</v>
      </c>
      <c r="AU1" s="16" t="s">
        <v>311</v>
      </c>
    </row>
    <row r="2" spans="1:47" ht="84.5" x14ac:dyDescent="0.35">
      <c r="A2" t="str">
        <f>VLOOKUP(D2,Parts29Nov!$C$2:$C$37,1,FALSE)</f>
        <v>blue_steel_landing_skid_srf_3</v>
      </c>
      <c r="B2" t="s">
        <v>457</v>
      </c>
      <c r="C2" t="s">
        <v>458</v>
      </c>
      <c r="D2" t="s">
        <v>459</v>
      </c>
      <c r="E2" t="s">
        <v>460</v>
      </c>
      <c r="F2" t="s">
        <v>461</v>
      </c>
      <c r="G2" t="s">
        <v>412</v>
      </c>
      <c r="H2">
        <v>1500</v>
      </c>
      <c r="I2">
        <v>150</v>
      </c>
      <c r="J2">
        <v>4.4999999999999998E-2</v>
      </c>
      <c r="K2" t="s">
        <v>83</v>
      </c>
      <c r="M2" s="12" t="str">
        <f>_xlfn.CONCAT(IF($R2&lt;&gt;"",_xlfn.CONCAT(" #LOC_KTT_",B2,"_",D2,"_Title = ",$R2,CHAR(10),"@PART[",D2,"]:NEEDS[!002_CommunityPartsTitles]:AFTER[",B2,"] // ",IF(R2="",E2,_xlfn.CONCAT(R2," (",E2,")")),CHAR(10),"{",CHAR(10),"    @",$R$1," = #LOC_KTT_",B2,"_",D2,"_Title // ",$R2,CHAR(10),"}",CHAR(10)),""),"@PART[",D2,"]:AFTER[",B2,"] // ",IF(R2="",E2,_xlfn.CONCAT(R2," (",E2,")")),CHAR(10),"{",CHAR(10),"    techBranch = ",VLOOKUP(O2,TechTree!$G$2:$H$43,2,FALSE),CHAR(10),"    techTier = ",P2,CHAR(10),"    @TechRequired = ",N2,IF($S2&lt;&gt;"",_xlfn.CONCAT(CHAR(10),"    @",$S$1," = ",$S2),""),IF($T2&lt;&gt;"",_xlfn.CONCAT(CHAR(10),"    @",$T$1," = ",$T2),""),IF($U2&lt;&gt;"",_xlfn.CONCAT(CHAR(10),"    @",$U$1," = ",$U2),""),IF(AND(AA2="NA/Balloon",Q2&lt;&gt;"Fuel Tank")=TRUE,_xlfn.CONCAT(CHAR(10),"    KiwiFuelSwitchIgnore = true"),""),IF($V2&lt;&gt;"",_xlfn.CONCAT(CHAR(10),V2),""),IF($AP2&lt;&gt;"",IF(Q2="RTG","",_xlfn.CONCAT(CHAR(10),$AP2)),""),IF(AN2&lt;&gt;"",_xlfn.CONCAT(CHAR(10),AN2),""),CHAR(10),"}",IF(AC2="Yes",_xlfn.CONCAT(CHAR(10),"@PART[",D2,"]:NEEDS[KiwiDeprecate]:AFTER[",B2,"]",CHAR(10),"{",CHAR(10),"    kiwiDeprecate = true",CHAR(10),"}"),""),IF(Q2="RTG",AP2,""))</f>
        <v>@PART[blue_steel_landing_skid_srf_3]:AFTER[BlueSteel] // Blue Steel Mk1 Radial Landing Skid
{
    techBranch = landingGear
    techTier = 3
    @TechRequired = aviation
    structuralUpgradeType = 3_4
}</v>
      </c>
      <c r="N2" s="9" t="str">
        <f>_xlfn.XLOOKUP(_xlfn.CONCAT(O2,P2),TechTree!$C$2:$C$500,TechTree!$D$2:$D$500,"Not Valid Combination",0,1)</f>
        <v>aviation</v>
      </c>
      <c r="O2" s="8" t="s">
        <v>219</v>
      </c>
      <c r="P2" s="8">
        <v>3</v>
      </c>
      <c r="Q2" s="8" t="s">
        <v>6</v>
      </c>
      <c r="U2" s="17"/>
      <c r="V2" s="17"/>
      <c r="W2" s="10" t="s">
        <v>242</v>
      </c>
      <c r="X2" s="10" t="s">
        <v>253</v>
      </c>
      <c r="AA2" s="10" t="s">
        <v>293</v>
      </c>
      <c r="AB2" s="10" t="s">
        <v>302</v>
      </c>
      <c r="AC2" s="10" t="s">
        <v>328</v>
      </c>
      <c r="AE2" s="12" t="str">
        <f>IF(Q2="Engine",_xlfn.CONCAT("PARTUPGRADE:NEEDS[",B2,"]",CHAR(10),"{",CHAR(10),"    name = ",Y2,CHAR(10),"    type = engine",CHAR(10),"    partIcon = ",D2,CHAR(10),"    techRequired = ",AU2,CHAR(10),"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so'.",CHAR(10),"}",CHAR(10),"@PARTUPGRADE[",Y2,"]:NEEDS[",B2,"]:FOR[zKiwiTechTree]",CHAR(10),"{",CHAR(10),"    @entryCost = #$@PART[",D2,"]/entryCost$",CHAR(10),"    @entryCost *= #$@KIWI_ENGINE_MULTIPLIERS/",AR2,"/UPGRADE_ENTRYCOST_MULTIPLIER$",CHAR(10),"    @title ^= #:INSERTPARTTITLE:$@PART[",D2,"]/title$:",CHAR(10),"    @description ^= #:INSERTPART:$@PART[",D2,"]/engineName$:",CHAR(10),"}",CHAR(10),"@PART[",D2,"]:NEEDS[",B2,"]:HAS[~engineUpgrade[off]]:AFTER[zzKiwiTechTree]",CHAR(10),"{",CHAR(10),"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#:INSERTPARTUPGRADE:$@PARTUPGRADE[",Y2,"]/techRequired$:",CHAR(10),"}"),IF(OR(Q2="System",Q2="System and Space Capability")=TRUE,_xlfn.CONCAT("// Choose the one with the part that you want to represent the system",CHAR(10),"#LOC_KTT_",B2,"_",Y2,"_SYSTEM_UPGRADE_TITLE = ",Z2,CHAR(10),"PARTUPGRADE:NEEDS[",B2,"]",CHAR(10),"{",CHAR(10),"    name = ",Y2,"Upgrade",CHAR(10),"    type = system",CHAR(10),"    systemUpgradeName = #LOC_KTT_",B2,"_",Y2,"_SYSTEM_UPGRADE_TITLE // ",Z2,CHAR(10),"    partIcon = ",D2,CHAR(10),"    techRequired = INSERT HERE",AU2,CHAR(10),"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INSERTSYSTEM!",CHAR(10),"}",CHAR(10),"@PARTUPGRADE[",Y2,"Upgrade]:FOR[KiwiTechTree]",CHAR(10),"{",CHAR(10),"    @title ^= #:INSERTPARTTITLE:$systemUpgradeName$:",CHAR(10),"    @description ^= #:INSERTSYSTEM:$systemUpgradeName$:",CHAR(10),"}",CHAR(10),"@PART[*]:HAS[#spacePlaneSystemUpgradeType[",Y2,"],~systemUpgrade[off]]:FOR[zzzKiwiTechTree]",CHAR(10),"{",CHAR(10),"    %systemUpgradeName = #LOC_KTT_",B2,"_",Y2,"_SYSTEM_UPGRADE_TITLE // ",Z2,CHAR(10),"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#:INSERTSYSTEMUPGRADENODE:$@PARTUPGRADE[",Y2,"Upgrade]/techRequired$!",CHAR(10),"}"),""))</f>
        <v/>
      </c>
      <c r="AF2" s="14"/>
      <c r="AG2" s="18" t="s">
        <v>328</v>
      </c>
      <c r="AH2" s="18"/>
      <c r="AI2" s="18"/>
      <c r="AJ2" s="18"/>
      <c r="AK2" s="18"/>
      <c r="AL2" s="18"/>
      <c r="AM2" s="18"/>
      <c r="AN2" s="19" t="str">
        <f t="shared" ref="AN2:AN10" si="0">IF(AG2="Yes",_xlfn.CONCAT("    @MODULE[ModuleEngines*]",CHAR(10),"    {",IF(AH2&lt;&gt;"",_xlfn.CONCAT(CHAR(10),"        @maxThrust = ",AH2),""),IF(AI2&lt;&gt;"",_xlfn.CONCAT(CHAR(10),"        !atmosphereCurve {}",CHAR(10),"        atmosphereCurve",CHAR(10),"        {",IF(AI2&lt;&gt;"",_xlfn.CONCAT(CHAR(10),"            key = ",AI2),""),IF(AJ2&lt;&gt;"",_xlfn.CONCAT(CHAR(10),"            key = ",AJ2),""),IF(AK2&lt;&gt;"",_xlfn.CONCAT(CHAR(10),"            key = ",AK2),""),IF(AL2&lt;&gt;"",_xlfn.CONCAT(CHAR(10),"            key = ",AL2),""),IF(AM2&lt;&gt;"",_xlfn.CONCAT(CHAR(10),"            key = ",AM2),""),CHAR(10),"        }"),""),CHAR(10),"    }"),"")</f>
        <v/>
      </c>
      <c r="AO2" s="14"/>
      <c r="AP2" s="15" t="str">
        <f>IF(Q2="Structural",_xlfn.CONCAT("    ","structuralUpgradeType = ",IF(P2&lt;3,"0_2",IF(P2&lt;5,"3_4",IF(P2&lt;7,"5_6",IF(P2&lt;9,"7_8","9Plus"))))),IF(Q2="Command Module",_xlfn.CONCAT("    commandUpgradeType = standard",CHAR(10),"    commandUpgradeName = ",W2),IF(Q2="Engine",_xlfn.CONCAT("    engineUpgradeType = ",X2,CHAR(10),Parts!AS2,CHAR(10),"    enginePartUpgradeName = ",Y2),IF(Q2="Parachute","    parachuteUpgradeType = standard",IF(Q2="Solar",_xlfn.CONCAT("    solarPanelUpgradeTier = ",P2),IF(OR(Q2="System",Q2="System and Space Capability")=TRUE,_xlfn.CONCAT("    spacePlaneSystemUpgradeType = ",Y2,IF(Q2="System and Space Capability",_xlfn.CONCAT(CHAR(10),"    spaceplaneUpgradeType = spaceCapable",CHAR(10),"    baseSkinTemp = ",CHAR(10),"    upgradeSkinTemp = "),"")),IF(Q2="Fuel Tank",IF(AA2="NA/Balloon","    KiwiFuelSwitchIgnore = true",IF(AA2="standardLiquidFuel",_xlfn.CONCAT("    fuelTankUpgradeType = ",AA2,CHAR(10),"    fuelTankSizeUpgrade = ",AB2),_xlfn.CONCAT("    fuelTankUpgradeType = ",AA2))),IF(Q2="RCS","    rcsUpgradeType = coldGas",IF(Q2="RTG",_xlfn.CONCAT(CHAR(10),"@PART[",D2,"]:NEEDS[",B2,",NearFutureElectrical,DecayingRTGs,!FeatureRadiation]",CHAR(10),"{",CHAR(10),"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Q2" s="16" t="str">
        <f>IF(Q2="Engine",VLOOKUP(X2,EngineUpgrades!$A$2:$C$19,2,FALSE),"")</f>
        <v/>
      </c>
      <c r="AR2" s="16" t="str">
        <f>IF(Q2="Engine",VLOOKUP(X2,EngineUpgrades!$A$2:$C$19,3,FALSE),"")</f>
        <v/>
      </c>
      <c r="AS2" s="15" t="str">
        <f>_xlfn.XLOOKUP(AQ2,EngineUpgrades!$D$1:$J$1,EngineUpgrades!$D$17:$J$17,"",0,1)</f>
        <v/>
      </c>
      <c r="AT2" s="17">
        <v>2</v>
      </c>
      <c r="AU2" s="16" t="str">
        <f>IF(Q2="Engine",_xlfn.XLOOKUP(_xlfn.CONCAT(O2,P2+AT2),TechTree!$C$2:$C$500,TechTree!$D$2:$D$500,"Not Valid Combination",0,1),"")</f>
        <v/>
      </c>
    </row>
    <row r="3" spans="1:47" ht="84.5" x14ac:dyDescent="0.35">
      <c r="A3" t="str">
        <f>VLOOKUP(D3,Parts29Nov!$C$2:$C$37,1,FALSE)</f>
        <v>blue_steel_landing_skid_srf_1</v>
      </c>
      <c r="B3" t="s">
        <v>457</v>
      </c>
      <c r="C3" t="s">
        <v>462</v>
      </c>
      <c r="D3" t="s">
        <v>463</v>
      </c>
      <c r="E3" t="s">
        <v>464</v>
      </c>
      <c r="F3" t="s">
        <v>461</v>
      </c>
      <c r="G3" t="s">
        <v>412</v>
      </c>
      <c r="H3">
        <v>1500</v>
      </c>
      <c r="I3">
        <v>150</v>
      </c>
      <c r="J3">
        <v>4.4999999999999998E-2</v>
      </c>
      <c r="K3" t="s">
        <v>83</v>
      </c>
      <c r="M3" s="12" t="str">
        <f>_xlfn.CONCAT(IF($R3&lt;&gt;"",_xlfn.CONCAT(" #LOC_KTT_",B3,"_",D3,"_Title = ",$R3,CHAR(10),"@PART[",D3,"]:NEEDS[!002_CommunityPartsTitles]:AFTER[",B3,"] // ",IF(R3="",E3,_xlfn.CONCAT(R3," (",E3,")")),CHAR(10),"{",CHAR(10),"    @",$R$1," = #LOC_KTT_",B3,"_",D3,"_Title // ",$R3,CHAR(10),"}",CHAR(10)),""),"@PART[",D3,"]:AFTER[",B3,"] // ",IF(R3="",E3,_xlfn.CONCAT(R3," (",E3,")")),CHAR(10),"{",CHAR(10),"    techBranch = ",VLOOKUP(O3,TechTree!$G$2:$H$43,2,FALSE),CHAR(10),"    techTier = ",P3,CHAR(10),"    @TechRequired = ",N3,IF($S3&lt;&gt;"",_xlfn.CONCAT(CHAR(10),"    @",$S$1," = ",$S3),""),IF($T3&lt;&gt;"",_xlfn.CONCAT(CHAR(10),"    @",$T$1," = ",$T3),""),IF($U3&lt;&gt;"",_xlfn.CONCAT(CHAR(10),"    @",$U$1," = ",$U3),""),IF(AND(AA3="NA/Balloon",Q3&lt;&gt;"Fuel Tank")=TRUE,_xlfn.CONCAT(CHAR(10),"    KiwiFuelSwitchIgnore = true"),""),IF($V3&lt;&gt;"",_xlfn.CONCAT(CHAR(10),V3),""),IF($AP3&lt;&gt;"",IF(Q3="RTG","",_xlfn.CONCAT(CHAR(10),$AP3)),""),IF(AN3&lt;&gt;"",_xlfn.CONCAT(CHAR(10),AN3),""),CHAR(10),"}",IF(AC3="Yes",_xlfn.CONCAT(CHAR(10),"@PART[",D3,"]:NEEDS[KiwiDeprecate]:AFTER[",B3,"]",CHAR(10),"{",CHAR(10),"    kiwiDeprecate = true",CHAR(10),"}"),""),IF(Q3="RTG",AP3,""))</f>
        <v>@PART[blue_steel_landing_skid_srf_1]:AFTER[BlueSteel] // Blue Steel Mk1 Landing Skid
{
    techBranch = landingGear
    techTier = 3
    @TechRequired = aviation
    structuralUpgradeType = 3_4
}</v>
      </c>
      <c r="N3" s="9" t="str">
        <f>_xlfn.XLOOKUP(_xlfn.CONCAT(O3,P3),TechTree!$C$2:$C$500,TechTree!$D$2:$D$500,"Not Valid Combination",0,1)</f>
        <v>aviation</v>
      </c>
      <c r="O3" s="8" t="s">
        <v>219</v>
      </c>
      <c r="P3" s="8">
        <v>3</v>
      </c>
      <c r="Q3" s="8" t="s">
        <v>6</v>
      </c>
      <c r="V3" s="17"/>
      <c r="W3" s="10" t="s">
        <v>242</v>
      </c>
      <c r="X3" s="10" t="s">
        <v>258</v>
      </c>
      <c r="AA3" s="10" t="s">
        <v>293</v>
      </c>
      <c r="AB3" s="10" t="s">
        <v>302</v>
      </c>
      <c r="AC3" s="10" t="s">
        <v>328</v>
      </c>
      <c r="AE3" s="12" t="str">
        <f t="shared" ref="AE3:AE32" si="1">IF(Q3="Engine",_xlfn.CONCAT("PARTUPGRADE:NEEDS[",B3,"]",CHAR(10),"{",CHAR(10),"    name = ",Y3,CHAR(10),"    type = engine",CHAR(10),"    partIcon = ",D3,CHAR(10),"    techRequired = ",AU3,CHAR(10),"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so'.",CHAR(10),"}",CHAR(10),"@PARTUPGRADE[",Y3,"]:NEEDS[",B3,"]:FOR[zKiwiTechTree]",CHAR(10),"{",CHAR(10),"    @entryCost = #$@PART[",D3,"]/entryCost$",CHAR(10),"    @entryCost *= #$@KIWI_ENGINE_MULTIPLIERS/",AR3,"/UPGRADE_ENTRYCOST_MULTIPLIER$",CHAR(10),"    @title ^= #:INSERTPARTTITLE:$@PART[",D3,"]/title$:",CHAR(10),"    @description ^= #:INSERTPART:$@PART[",D3,"]/engineName$:",CHAR(10),"}",CHAR(10),"@PART[",D3,"]:NEEDS[",B3,"]:HAS[~engineUpgrade[off]]:AFTER[zzKiwiTechTree]",CHAR(10),"{",CHAR(10),"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#:INSERTPARTUPGRADE:$@PARTUPGRADE[",Y3,"]/techRequired$:",CHAR(10),"}"),IF(OR(Q3="System",Q3="System and Space Capability")=TRUE,_xlfn.CONCAT("// Choose the one with the part that you want to represent the system",CHAR(10),"#LOC_KTT_",B3,"_",Y3,"_SYSTEM_UPGRADE_TITLE = ",Z3,CHAR(10),"PARTUPGRADE:NEEDS[",B3,"]",CHAR(10),"{",CHAR(10),"    name = ",Y3,"Upgrade",CHAR(10),"    type = system",CHAR(10),"    systemUpgradeName = #LOC_KTT_",B3,"_",Y3,"_SYSTEM_UPGRADE_TITLE // ",Z3,CHAR(10),"    partIcon = ",D3,CHAR(10),"    techRequired = INSERT HERE",AU3,CHAR(10),"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INSERTSYSTEM!",CHAR(10),"}",CHAR(10),"@PARTUPGRADE[",Y3,"Upgrade]:FOR[KiwiTechTree]",CHAR(10),"{",CHAR(10),"    @title ^= #:INSERTPARTTITLE:$systemUpgradeName$:",CHAR(10),"    @description ^= #:INSERTSYSTEM:$systemUpgradeName$:",CHAR(10),"}",CHAR(10),"@PART[*]:HAS[#spacePlaneSystemUpgradeType[",Y3,"],~systemUpgrade[off]]:FOR[zzzKiwiTechTree]",CHAR(10),"{",CHAR(10),"    %systemUpgradeName = #LOC_KTT_",B3,"_",Y3,"_SYSTEM_UPGRADE_TITLE // ",Z3,CHAR(10),"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#:INSERTSYSTEMUPGRADENODE:$@PARTUPGRADE[",Y3,"Upgrade]/techRequired$!",CHAR(10),"}"),""))</f>
        <v/>
      </c>
      <c r="AF3" s="14"/>
      <c r="AG3" s="18" t="s">
        <v>328</v>
      </c>
      <c r="AH3" s="18"/>
      <c r="AI3" s="18"/>
      <c r="AJ3" s="18"/>
      <c r="AK3" s="18"/>
      <c r="AL3" s="18"/>
      <c r="AM3" s="18"/>
      <c r="AN3" s="19" t="str">
        <f t="shared" si="0"/>
        <v/>
      </c>
      <c r="AO3" s="14"/>
      <c r="AP3" s="15" t="str">
        <f>IF(Q3="Structural",_xlfn.CONCAT("    ","structuralUpgradeType = ",IF(P3&lt;3,"0_2",IF(P3&lt;5,"3_4",IF(P3&lt;7,"5_6",IF(P3&lt;9,"7_8","9Plus"))))),IF(Q3="Command Module",_xlfn.CONCAT("    commandUpgradeType = standard",CHAR(10),"    commandUpgradeName = ",W3),IF(Q3="Engine",_xlfn.CONCAT("    engineUpgradeType = ",X3,CHAR(10),Parts!AS3,CHAR(10),"    enginePartUpgradeName = ",Y3),IF(Q3="Parachute","    parachuteUpgradeType = standard",IF(Q3="Solar",_xlfn.CONCAT("    solarPanelUpgradeTier = ",P3),IF(OR(Q3="System",Q3="System and Space Capability")=TRUE,_xlfn.CONCAT("    spacePlaneSystemUpgradeType = ",Y3,IF(Q3="System and Space Capability",_xlfn.CONCAT(CHAR(10),"    spaceplaneUpgradeType = spaceCapable",CHAR(10),"    baseSkinTemp = ",CHAR(10),"    upgradeSkinTemp = "),"")),IF(Q3="Fuel Tank",IF(AA3="NA/Balloon","    KiwiFuelSwitchIgnore = true",IF(AA3="standardLiquidFuel",_xlfn.CONCAT("    fuelTankUpgradeType = ",AA3,CHAR(10),"    fuelTankSizeUpgrade = ",AB3),_xlfn.CONCAT("    fuelTankUpgradeType = ",AA3))),IF(Q3="RCS","    rcsUpgradeType = coldGas",IF(Q3="RTG",_xlfn.CONCAT(CHAR(10),"@PART[",D3,"]:NEEDS[",B3,",NearFutureElectrical,DecayingRTGs,!FeatureRadiation]",CHAR(10),"{",CHAR(10),"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Q3" s="16" t="str">
        <f>IF(Q3="Engine",VLOOKUP(X3,EngineUpgrades!$A$2:$C$19,2,FALSE),"")</f>
        <v/>
      </c>
      <c r="AR3" s="16" t="str">
        <f>IF(Q3="Engine",VLOOKUP(X3,EngineUpgrades!$A$2:$C$19,3,FALSE),"")</f>
        <v/>
      </c>
      <c r="AS3" s="15" t="str">
        <f>_xlfn.XLOOKUP(AQ3,EngineUpgrades!$D$1:$J$1,EngineUpgrades!$D$17:$J$17,"",0,1)</f>
        <v/>
      </c>
      <c r="AT3" s="17">
        <v>2</v>
      </c>
      <c r="AU3" s="16" t="str">
        <f>IF(Q3="Engine",_xlfn.XLOOKUP(_xlfn.CONCAT(O3,P3+AT3),TechTree!$C$2:$C$500,TechTree!$D$2:$D$500,"Not Valid Combination",0,1),"")</f>
        <v/>
      </c>
    </row>
    <row r="4" spans="1:47" ht="84.5" x14ac:dyDescent="0.35">
      <c r="A4" t="str">
        <f>VLOOKUP(D4,Parts29Nov!$C$2:$C$37,1,FALSE)</f>
        <v>blue_steel_landing_gear_srf_3</v>
      </c>
      <c r="B4" t="s">
        <v>457</v>
      </c>
      <c r="C4" t="s">
        <v>465</v>
      </c>
      <c r="D4" t="s">
        <v>466</v>
      </c>
      <c r="E4" t="s">
        <v>467</v>
      </c>
      <c r="F4" t="s">
        <v>461</v>
      </c>
      <c r="G4" t="s">
        <v>412</v>
      </c>
      <c r="H4">
        <v>1500</v>
      </c>
      <c r="I4">
        <v>150</v>
      </c>
      <c r="J4">
        <v>4.4999999999999998E-2</v>
      </c>
      <c r="K4" t="s">
        <v>83</v>
      </c>
      <c r="M4" s="12" t="str">
        <f>_xlfn.CONCAT(IF($R4&lt;&gt;"",_xlfn.CONCAT(" #LOC_KTT_",B4,"_",D4,"_Title = ",$R4,CHAR(10),"@PART[",D4,"]:NEEDS[!002_CommunityPartsTitles]:AFTER[",B4,"] // ",IF(R4="",E4,_xlfn.CONCAT(R4," (",E4,")")),CHAR(10),"{",CHAR(10),"    @",$R$1," = #LOC_KTT_",B4,"_",D4,"_Title // ",$R4,CHAR(10),"}",CHAR(10)),""),"@PART[",D4,"]:AFTER[",B4,"] // ",IF(R4="",E4,_xlfn.CONCAT(R4," (",E4,")")),CHAR(10),"{",CHAR(10),"    techBranch = ",VLOOKUP(O4,TechTree!$G$2:$H$43,2,FALSE),CHAR(10),"    techTier = ",P4,CHAR(10),"    @TechRequired = ",N4,IF($S4&lt;&gt;"",_xlfn.CONCAT(CHAR(10),"    @",$S$1," = ",$S4),""),IF($T4&lt;&gt;"",_xlfn.CONCAT(CHAR(10),"    @",$T$1," = ",$T4),""),IF($U4&lt;&gt;"",_xlfn.CONCAT(CHAR(10),"    @",$U$1," = ",$U4),""),IF(AND(AA4="NA/Balloon",Q4&lt;&gt;"Fuel Tank")=TRUE,_xlfn.CONCAT(CHAR(10),"    KiwiFuelSwitchIgnore = true"),""),IF($V4&lt;&gt;"",_xlfn.CONCAT(CHAR(10),V4),""),IF($AP4&lt;&gt;"",IF(Q4="RTG","",_xlfn.CONCAT(CHAR(10),$AP4)),""),IF(AN4&lt;&gt;"",_xlfn.CONCAT(CHAR(10),AN4),""),CHAR(10),"}",IF(AC4="Yes",_xlfn.CONCAT(CHAR(10),"@PART[",D4,"]:NEEDS[KiwiDeprecate]:AFTER[",B4,"]",CHAR(10),"{",CHAR(10),"    kiwiDeprecate = true",CHAR(10),"}"),""),IF(Q4="RTG",AP4,""))</f>
        <v>@PART[blue_steel_landing_gear_srf_3]:AFTER[BlueSteel] // Blue Steel Mk1 Radial Landing Gear
{
    techBranch = landingGear
    techTier = 3
    @TechRequired = aviation
    structuralUpgradeType = 3_4
}</v>
      </c>
      <c r="N4" s="9" t="str">
        <f>_xlfn.XLOOKUP(_xlfn.CONCAT(O4,P4),TechTree!$C$2:$C$500,TechTree!$D$2:$D$500,"Not Valid Combination",0,1)</f>
        <v>aviation</v>
      </c>
      <c r="O4" s="8" t="s">
        <v>219</v>
      </c>
      <c r="P4" s="8">
        <v>3</v>
      </c>
      <c r="Q4" s="8" t="s">
        <v>6</v>
      </c>
      <c r="W4" s="10" t="s">
        <v>242</v>
      </c>
      <c r="X4" s="10" t="s">
        <v>256</v>
      </c>
      <c r="AA4" s="10" t="s">
        <v>293</v>
      </c>
      <c r="AB4" s="10" t="s">
        <v>302</v>
      </c>
      <c r="AC4" s="10" t="s">
        <v>328</v>
      </c>
      <c r="AE4" s="12" t="str">
        <f t="shared" si="1"/>
        <v/>
      </c>
      <c r="AF4" s="14"/>
      <c r="AG4" s="18" t="s">
        <v>328</v>
      </c>
      <c r="AH4" s="18"/>
      <c r="AI4" s="18"/>
      <c r="AJ4" s="18"/>
      <c r="AK4" s="18"/>
      <c r="AL4" s="18"/>
      <c r="AM4" s="18"/>
      <c r="AN4" s="19" t="str">
        <f t="shared" ref="AN4" si="2">IF(AG4="Yes",_xlfn.CONCAT("    @MODULE[ModuleEngines*]",CHAR(10),"    {",IF(AH4&lt;&gt;"",_xlfn.CONCAT(CHAR(10),"        @maxThrust = ",AH4),""),IF(AI4&lt;&gt;"",_xlfn.CONCAT(CHAR(10),"        !atmosphereCurve {}",CHAR(10),"        atmosphereCurve",CHAR(10),"        {",IF(AI4&lt;&gt;"",_xlfn.CONCAT(CHAR(10),"            key = ",AI4),""),IF(AJ4&lt;&gt;"",_xlfn.CONCAT(CHAR(10),"            key = ",AJ4),""),IF(AK4&lt;&gt;"",_xlfn.CONCAT(CHAR(10),"            key = ",AK4),""),IF(AL4&lt;&gt;"",_xlfn.CONCAT(CHAR(10),"            key = ",AL4),""),IF(AM4&lt;&gt;"",_xlfn.CONCAT(CHAR(10),"            key = ",AM4),""),CHAR(10),"        }"),""),CHAR(10),"    }"),"")</f>
        <v/>
      </c>
      <c r="AO4" s="14"/>
      <c r="AP4" s="15" t="str">
        <f>IF(Q4="Structural",_xlfn.CONCAT("    ","structuralUpgradeType = ",IF(P4&lt;3,"0_2",IF(P4&lt;5,"3_4",IF(P4&lt;7,"5_6",IF(P4&lt;9,"7_8","9Plus"))))),IF(Q4="Command Module",_xlfn.CONCAT("    commandUpgradeType = standard",CHAR(10),"    commandUpgradeName = ",W4),IF(Q4="Engine",_xlfn.CONCAT("    engineUpgradeType = ",X4,CHAR(10),Parts!AS4,CHAR(10),"    enginePartUpgradeName = ",Y4),IF(Q4="Parachute","    parachuteUpgradeType = standard",IF(Q4="Solar",_xlfn.CONCAT("    solarPanelUpgradeTier = ",P4),IF(OR(Q4="System",Q4="System and Space Capability")=TRUE,_xlfn.CONCAT("    spacePlaneSystemUpgradeType = ",Y4,IF(Q4="System and Space Capability",_xlfn.CONCAT(CHAR(10),"    spaceplaneUpgradeType = spaceCapable",CHAR(10),"    baseSkinTemp = ",CHAR(10),"    upgradeSkinTemp = "),"")),IF(Q4="Fuel Tank",IF(AA4="NA/Balloon","    KiwiFuelSwitchIgnore = true",IF(AA4="standardLiquidFuel",_xlfn.CONCAT("    fuelTankUpgradeType = ",AA4,CHAR(10),"    fuelTankSizeUpgrade = ",AB4),_xlfn.CONCAT("    fuelTankUpgradeType = ",AA4))),IF(Q4="RCS","    rcsUpgradeType = coldGas",IF(Q4="RTG",_xlfn.CONCAT(CHAR(10),"@PART[",D4,"]:NEEDS[",B4,",NearFutureElectrical,DecayingRTGs,!FeatureRadiation]",CHAR(10),"{",CHAR(10),"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Q4" s="16" t="str">
        <f>IF(Q4="Engine",VLOOKUP(X4,EngineUpgrades!$A$2:$C$19,2,FALSE),"")</f>
        <v/>
      </c>
      <c r="AR4" s="16" t="str">
        <f>IF(Q4="Engine",VLOOKUP(X4,EngineUpgrades!$A$2:$C$19,3,FALSE),"")</f>
        <v/>
      </c>
      <c r="AS4" s="15" t="str">
        <f>_xlfn.XLOOKUP(AQ4,EngineUpgrades!$D$1:$J$1,EngineUpgrades!$D$17:$J$17,"",0,1)</f>
        <v/>
      </c>
      <c r="AT4" s="17">
        <v>2</v>
      </c>
      <c r="AU4" s="16" t="str">
        <f>IF(Q4="Engine",_xlfn.XLOOKUP(_xlfn.CONCAT(O4,P4+AT4),TechTree!$C$2:$C$500,TechTree!$D$2:$D$500,"Not Valid Combination",0,1),"")</f>
        <v/>
      </c>
    </row>
    <row r="5" spans="1:47" ht="84.5" x14ac:dyDescent="0.35">
      <c r="A5" t="str">
        <f>VLOOKUP(D5,Parts29Nov!$C$2:$C$37,1,FALSE)</f>
        <v>blue_steel_landing_gear_srf_1</v>
      </c>
      <c r="B5" t="s">
        <v>457</v>
      </c>
      <c r="C5" t="s">
        <v>468</v>
      </c>
      <c r="D5" t="s">
        <v>469</v>
      </c>
      <c r="E5" t="s">
        <v>470</v>
      </c>
      <c r="F5" t="s">
        <v>461</v>
      </c>
      <c r="G5" t="s">
        <v>412</v>
      </c>
      <c r="H5">
        <v>1500</v>
      </c>
      <c r="I5">
        <v>150</v>
      </c>
      <c r="J5">
        <v>4.4999999999999998E-2</v>
      </c>
      <c r="K5" t="s">
        <v>83</v>
      </c>
      <c r="M5" s="12" t="str">
        <f>_xlfn.CONCAT(IF($R5&lt;&gt;"",_xlfn.CONCAT(" #LOC_KTT_",B5,"_",D5,"_Title = ",$R5,CHAR(10),"@PART[",D5,"]:NEEDS[!002_CommunityPartsTitles]:AFTER[",B5,"] // ",IF(R5="",E5,_xlfn.CONCAT(R5," (",E5,")")),CHAR(10),"{",CHAR(10),"    @",$R$1," = #LOC_KTT_",B5,"_",D5,"_Title // ",$R5,CHAR(10),"}",CHAR(10)),""),"@PART[",D5,"]:AFTER[",B5,"] // ",IF(R5="",E5,_xlfn.CONCAT(R5," (",E5,")")),CHAR(10),"{",CHAR(10),"    techBranch = ",VLOOKUP(O5,TechTree!$G$2:$H$43,2,FALSE),CHAR(10),"    techTier = ",P5,CHAR(10),"    @TechRequired = ",N5,IF($S5&lt;&gt;"",_xlfn.CONCAT(CHAR(10),"    @",$S$1," = ",$S5),""),IF($T5&lt;&gt;"",_xlfn.CONCAT(CHAR(10),"    @",$T$1," = ",$T5),""),IF($U5&lt;&gt;"",_xlfn.CONCAT(CHAR(10),"    @",$U$1," = ",$U5),""),IF(AND(AA5="NA/Balloon",Q5&lt;&gt;"Fuel Tank")=TRUE,_xlfn.CONCAT(CHAR(10),"    KiwiFuelSwitchIgnore = true"),""),IF($V5&lt;&gt;"",_xlfn.CONCAT(CHAR(10),V5),""),IF($AP5&lt;&gt;"",IF(Q5="RTG","",_xlfn.CONCAT(CHAR(10),$AP5)),""),IF(AN5&lt;&gt;"",_xlfn.CONCAT(CHAR(10),AN5),""),CHAR(10),"}",IF(AC5="Yes",_xlfn.CONCAT(CHAR(10),"@PART[",D5,"]:NEEDS[KiwiDeprecate]:AFTER[",B5,"]",CHAR(10),"{",CHAR(10),"    kiwiDeprecate = true",CHAR(10),"}"),""),IF(Q5="RTG",AP5,""))</f>
        <v>@PART[blue_steel_landing_gear_srf_1]:AFTER[BlueSteel] // Blue Steel Mk1 Landing Gear
{
    techBranch = landingGear
    techTier = 3
    @TechRequired = aviation
    structuralUpgradeType = 3_4
}</v>
      </c>
      <c r="N5" s="9" t="str">
        <f>_xlfn.XLOOKUP(_xlfn.CONCAT(O5,P5),TechTree!$C$2:$C$500,TechTree!$D$2:$D$500,"Not Valid Combination",0,1)</f>
        <v>aviation</v>
      </c>
      <c r="O5" s="8" t="s">
        <v>219</v>
      </c>
      <c r="P5" s="8">
        <v>3</v>
      </c>
      <c r="Q5" s="8" t="s">
        <v>6</v>
      </c>
      <c r="W5" s="10" t="s">
        <v>242</v>
      </c>
      <c r="X5" s="10" t="s">
        <v>373</v>
      </c>
      <c r="AA5" s="10" t="s">
        <v>293</v>
      </c>
      <c r="AB5" s="10" t="s">
        <v>302</v>
      </c>
      <c r="AC5" s="10" t="s">
        <v>328</v>
      </c>
      <c r="AE5" s="12" t="str">
        <f t="shared" si="1"/>
        <v/>
      </c>
      <c r="AF5" s="14"/>
      <c r="AG5" s="18" t="s">
        <v>328</v>
      </c>
      <c r="AH5" s="18"/>
      <c r="AI5" s="18"/>
      <c r="AJ5" s="18"/>
      <c r="AK5" s="18"/>
      <c r="AL5" s="18"/>
      <c r="AM5" s="18"/>
      <c r="AN5" s="19" t="str">
        <f t="shared" si="0"/>
        <v/>
      </c>
      <c r="AO5" s="14"/>
      <c r="AP5" s="15" t="str">
        <f>IF(Q5="Structural",_xlfn.CONCAT("    ","structuralUpgradeType = ",IF(P5&lt;3,"0_2",IF(P5&lt;5,"3_4",IF(P5&lt;7,"5_6",IF(P5&lt;9,"7_8","9Plus"))))),IF(Q5="Command Module",_xlfn.CONCAT("    commandUpgradeType = standard",CHAR(10),"    commandUpgradeName = ",W5),IF(Q5="Engine",_xlfn.CONCAT("    engineUpgradeType = ",X5,CHAR(10),Parts!AS5,CHAR(10),"    enginePartUpgradeName = ",Y5),IF(Q5="Parachute","    parachuteUpgradeType = standard",IF(Q5="Solar",_xlfn.CONCAT("    solarPanelUpgradeTier = ",P5),IF(OR(Q5="System",Q5="System and Space Capability")=TRUE,_xlfn.CONCAT("    spacePlaneSystemUpgradeType = ",Y5,IF(Q5="System and Space Capability",_xlfn.CONCAT(CHAR(10),"    spaceplaneUpgradeType = spaceCapable",CHAR(10),"    baseSkinTemp = ",CHAR(10),"    upgradeSkinTemp = "),"")),IF(Q5="Fuel Tank",IF(AA5="NA/Balloon","    KiwiFuelSwitchIgnore = true",IF(AA5="standardLiquidFuel",_xlfn.CONCAT("    fuelTankUpgradeType = ",AA5,CHAR(10),"    fuelTankSizeUpgrade = ",AB5),_xlfn.CONCAT("    fuelTankUpgradeType = ",AA5))),IF(Q5="RCS","    rcsUpgradeType = coldGas",IF(Q5="RTG",_xlfn.CONCAT(CHAR(10),"@PART[",D5,"]:NEEDS[",B5,",NearFutureElectrical,DecayingRTGs,!FeatureRadiation]",CHAR(10),"{",CHAR(10),"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Q5" s="16" t="str">
        <f>IF(Q5="Engine",VLOOKUP(X5,EngineUpgrades!$A$2:$C$19,2,FALSE),"")</f>
        <v/>
      </c>
      <c r="AR5" s="16" t="str">
        <f>IF(Q5="Engine",VLOOKUP(X5,EngineUpgrades!$A$2:$C$19,3,FALSE),"")</f>
        <v/>
      </c>
      <c r="AS5" s="15" t="str">
        <f>_xlfn.XLOOKUP(AQ5,EngineUpgrades!$D$1:$J$1,EngineUpgrades!$D$17:$J$17,"",0,1)</f>
        <v/>
      </c>
      <c r="AT5" s="17">
        <v>2</v>
      </c>
      <c r="AU5" s="16" t="str">
        <f>IF(Q5="Engine",_xlfn.XLOOKUP(_xlfn.CONCAT(O5,P5+AT5),TechTree!$C$2:$C$500,TechTree!$D$2:$D$500,"Not Valid Combination",0,1),"")</f>
        <v/>
      </c>
    </row>
    <row r="6" spans="1:47" ht="300.5" x14ac:dyDescent="0.35">
      <c r="A6" t="str">
        <f>VLOOKUP(D6,Parts29Nov!$C$2:$C$37,1,FALSE)</f>
        <v>blue_steel_engine_turbojet_s00</v>
      </c>
      <c r="B6" t="s">
        <v>457</v>
      </c>
      <c r="C6" t="s">
        <v>471</v>
      </c>
      <c r="D6" t="s">
        <v>472</v>
      </c>
      <c r="E6" t="s">
        <v>473</v>
      </c>
      <c r="F6" t="s">
        <v>461</v>
      </c>
      <c r="G6" t="s">
        <v>370</v>
      </c>
      <c r="H6">
        <v>0</v>
      </c>
      <c r="I6">
        <v>0</v>
      </c>
      <c r="J6">
        <v>0.05</v>
      </c>
      <c r="K6" t="s">
        <v>76</v>
      </c>
      <c r="M6" s="12" t="str">
        <f>_xlfn.CONCAT(IF($R6&lt;&gt;"",_xlfn.CONCAT(" #LOC_KTT_",B6,"_",D6,"_Title = ",$R6,CHAR(10),"@PART[",D6,"]:NEEDS[!002_CommunityPartsTitles]:AFTER[",B6,"] // ",IF(R6="",E6,_xlfn.CONCAT(R6," (",E6,")")),CHAR(10),"{",CHAR(10),"    @",$R$1," = #LOC_KTT_",B6,"_",D6,"_Title // ",$R6,CHAR(10),"}",CHAR(10)),""),"@PART[",D6,"]:AFTER[",B6,"] // ",IF(R6="",E6,_xlfn.CONCAT(R6," (",E6,")")),CHAR(10),"{",CHAR(10),"    techBranch = ",VLOOKUP(O6,TechTree!$G$2:$H$43,2,FALSE),CHAR(10),"    techTier = ",P6,CHAR(10),"    @TechRequired = ",N6,IF($S6&lt;&gt;"",_xlfn.CONCAT(CHAR(10),"    @",$S$1," = ",$S6),""),IF($T6&lt;&gt;"",_xlfn.CONCAT(CHAR(10),"    @",$T$1," = ",$T6),""),IF($U6&lt;&gt;"",_xlfn.CONCAT(CHAR(10),"    @",$U$1," = ",$U6),""),IF(AND(AA6="NA/Balloon",Q6&lt;&gt;"Fuel Tank")=TRUE,_xlfn.CONCAT(CHAR(10),"    KiwiFuelSwitchIgnore = true"),""),IF($V6&lt;&gt;"",_xlfn.CONCAT(CHAR(10),V6),""),IF($AP6&lt;&gt;"",IF(Q6="RTG","",_xlfn.CONCAT(CHAR(10),$AP6)),""),IF(AN6&lt;&gt;"",_xlfn.CONCAT(CHAR(10),AN6),""),CHAR(10),"}",IF(AC6="Yes",_xlfn.CONCAT(CHAR(10),"@PART[",D6,"]:NEEDS[KiwiDeprecate]:AFTER[",B6,"]",CHAR(10),"{",CHAR(10),"    kiwiDeprecate = true",CHAR(10),"}"),""),IF(Q6="RTG",AP6,""))</f>
        <v xml:space="preserve"> #LOC_KTT_BlueSteel_blue_steel_engine_turbojet_s00_Title = AU-35 "Mityan" Turbojet Engine
@PART[blue_steel_engine_turbojet_s00]:NEEDS[!002_CommunityPartsTitles]:AFTER[BlueSteel] // AU-35 "Mityan" Turbojet Engine (#LOC_BlueSteel_blue_steel_engine_turbojet_s00)
{
    @title = #LOC_KTT_BlueSteel_blue_steel_engine_turbojet_s00_Title // AU-35 "Mityan" Turbojet Engine
}
@PART[blue_steel_engine_turbojet_s00]:AFTER[BlueSteel] // AU-35 "Mityan" Turbojet Engine (#LOC_BlueSteel_blue_steel_engine_turbojet_s00)
{
    techBranch = jetEngines
    techTier = 1
    @TechRequired = earlyFlight
    engineUpgradeType = standardJet
    engineNumber = 
    engineNumberUpgrade = 
    engineName = 
    engineNameUpgrade = 
    enginePartUpgradeName = mityanUpgrade
}</v>
      </c>
      <c r="N6" s="9" t="str">
        <f>_xlfn.XLOOKUP(_xlfn.CONCAT(O6,P6),TechTree!$C$2:$C$500,TechTree!$D$2:$D$500,"Not Valid Combination",0,1)</f>
        <v>earlyFlight</v>
      </c>
      <c r="O6" s="8" t="s">
        <v>228</v>
      </c>
      <c r="P6" s="8">
        <v>1</v>
      </c>
      <c r="Q6" s="8" t="s">
        <v>9</v>
      </c>
      <c r="R6" s="10" t="s">
        <v>552</v>
      </c>
      <c r="W6" s="10" t="s">
        <v>242</v>
      </c>
      <c r="X6" s="10" t="s">
        <v>252</v>
      </c>
      <c r="Y6" s="10" t="s">
        <v>555</v>
      </c>
      <c r="AA6" s="10" t="s">
        <v>293</v>
      </c>
      <c r="AB6" s="10" t="s">
        <v>302</v>
      </c>
      <c r="AC6" s="10" t="s">
        <v>328</v>
      </c>
      <c r="AE6" s="12" t="str">
        <f t="shared" si="1"/>
        <v>PARTUPGRADE:NEEDS[BlueSteel]
{
    name = mityanUpgrade
    type = engine
    partIcon = blue_steel_engine_turbojet_s00
    techRequired = aviation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@PARTUPGRADE[mityanUpgrade]:NEEDS[BlueSteel]:FOR[zKiwiTechTree]
{
    @entryCost = #$@PART[blue_steel_engine_turbojet_s00]/entryCost$
    @entryCost *= #$@KIWI_ENGINE_MULTIPLIERS/KEROLOX/UPGRADE_ENTRYCOST_MULTIPLIER$
    @title ^= #:INSERTPARTTITLE:$@PART[blue_steel_engine_turbojet_s00]/title$:
    @description ^= #:INSERTPART:$@PART[blue_steel_engine_turbojet_s00]/engineName$:
}
@PART[blue_steel_engine_turbojet_s00]:NEEDS[BlueSteel]:HAS[~engineUpgrade[off]]:AFTER[zzKiwiTechTree]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#:INSERTPARTUPGRADE:$@PARTUPGRADE[mityanUpgrade]/techRequired$:
}</v>
      </c>
      <c r="AF6" s="14"/>
      <c r="AG6" s="18" t="s">
        <v>328</v>
      </c>
      <c r="AH6" s="18"/>
      <c r="AI6" s="18"/>
      <c r="AJ6" s="18"/>
      <c r="AK6" s="18"/>
      <c r="AL6" s="18"/>
      <c r="AM6" s="18"/>
      <c r="AN6" s="19" t="str">
        <f t="shared" si="0"/>
        <v/>
      </c>
      <c r="AO6" s="14"/>
      <c r="AP6" s="15" t="str">
        <f>IF(Q6="Structural",_xlfn.CONCAT("    ","structuralUpgradeType = ",IF(P6&lt;3,"0_2",IF(P6&lt;5,"3_4",IF(P6&lt;7,"5_6",IF(P6&lt;9,"7_8","9Plus"))))),IF(Q6="Command Module",_xlfn.CONCAT("    commandUpgradeType = standard",CHAR(10),"    commandUpgradeName = ",W6),IF(Q6="Engine",_xlfn.CONCAT("    engineUpgradeType = ",X6,CHAR(10),Parts!AS6,CHAR(10),"    enginePartUpgradeName = ",Y6),IF(Q6="Parachute","    parachuteUpgradeType = standard",IF(Q6="Solar",_xlfn.CONCAT("    solarPanelUpgradeTier = ",P6),IF(OR(Q6="System",Q6="System and Space Capability")=TRUE,_xlfn.CONCAT("    spacePlaneSystemUpgradeType = ",Y6,IF(Q6="System and Space Capability",_xlfn.CONCAT(CHAR(10),"    spaceplaneUpgradeType = spaceCapable",CHAR(10),"    baseSkinTemp = ",CHAR(10),"    upgradeSkinTemp = "),"")),IF(Q6="Fuel Tank",IF(AA6="NA/Balloon","    KiwiFuelSwitchIgnore = true",IF(AA6="standardLiquidFuel",_xlfn.CONCAT("    fuelTankUpgradeType = ",AA6,CHAR(10),"    fuelTankSizeUpgrade = ",AB6),_xlfn.CONCAT("    fuelTankUpgradeType = ",AA6))),IF(Q6="RCS","    rcsUpgradeType = coldGas",IF(Q6="RTG",_xlfn.CONCAT(CHAR(10),"@PART[",D6,"]:NEEDS[",B6,",NearFutureElectrical,DecayingRTGs,!FeatureRadiation]",CHAR(10),"{",CHAR(10),"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standardJet
    engineNumber = 
    engineNumberUpgrade = 
    engineName = 
    engineNameUpgrade = 
    enginePartUpgradeName = mityanUpgrade</v>
      </c>
      <c r="AQ6" s="16" t="str">
        <f>IF(Q6="Engine",VLOOKUP(X6,EngineUpgrades!$A$2:$C$19,2,FALSE),"")</f>
        <v>singleFuel</v>
      </c>
      <c r="AR6" s="16" t="str">
        <f>IF(Q6="Engine",VLOOKUP(X6,EngineUpgrades!$A$2:$C$19,3,FALSE),"")</f>
        <v>KEROLOX</v>
      </c>
      <c r="AS6" s="15" t="str">
        <f>_xlfn.XLOOKUP(AQ6,EngineUpgrades!$D$1:$J$1,EngineUpgrades!$D$17:$J$17,"",0,1)</f>
        <v xml:space="preserve">    engineNumber = 
    engineNumberUpgrade = 
    engineName = 
    engineNameUpgrade = 
</v>
      </c>
      <c r="AT6" s="17">
        <v>2</v>
      </c>
      <c r="AU6" s="16" t="str">
        <f>IF(Q6="Engine",_xlfn.XLOOKUP(_xlfn.CONCAT(O6,P6+AT6),TechTree!$C$2:$C$500,TechTree!$D$2:$D$500,"Not Valid Combination",0,1),"")</f>
        <v>aviation</v>
      </c>
    </row>
    <row r="7" spans="1:47" ht="360.5" x14ac:dyDescent="0.35">
      <c r="A7" t="str">
        <f>VLOOKUP(D7,Parts29Nov!$C$2:$C$37,1,FALSE)</f>
        <v>blue_steel_engine_s1_1</v>
      </c>
      <c r="B7" t="s">
        <v>457</v>
      </c>
      <c r="C7" t="s">
        <v>474</v>
      </c>
      <c r="D7" t="s">
        <v>475</v>
      </c>
      <c r="E7" t="s">
        <v>476</v>
      </c>
      <c r="F7" t="s">
        <v>461</v>
      </c>
      <c r="G7" t="s">
        <v>370</v>
      </c>
      <c r="H7">
        <v>3000</v>
      </c>
      <c r="I7">
        <v>800</v>
      </c>
      <c r="J7">
        <v>0.2</v>
      </c>
      <c r="K7" t="s">
        <v>178</v>
      </c>
      <c r="M7" s="12" t="str">
        <f>_xlfn.CONCAT(IF($R7&lt;&gt;"",_xlfn.CONCAT(" #LOC_KTT_",B7,"_",D7,"_Title = ",$R7,CHAR(10),"@PART[",D7,"]:NEEDS[!002_CommunityPartsTitles]:AFTER[",B7,"] // ",IF(R7="",E7,_xlfn.CONCAT(R7," (",E7,")")),CHAR(10),"{",CHAR(10),"    @",$R$1," = #LOC_KTT_",B7,"_",D7,"_Title // ",$R7,CHAR(10),"}",CHAR(10)),""),"@PART[",D7,"]:AFTER[",B7,"] // ",IF(R7="",E7,_xlfn.CONCAT(R7," (",E7,")")),CHAR(10),"{",CHAR(10),"    techBranch = ",VLOOKUP(O7,TechTree!$G$2:$H$43,2,FALSE),CHAR(10),"    techTier = ",P7,CHAR(10),"    @TechRequired = ",N7,IF($S7&lt;&gt;"",_xlfn.CONCAT(CHAR(10),"    @",$S$1," = ",$S7),""),IF($T7&lt;&gt;"",_xlfn.CONCAT(CHAR(10),"    @",$T$1," = ",$T7),""),IF($U7&lt;&gt;"",_xlfn.CONCAT(CHAR(10),"    @",$U$1," = ",$U7),""),IF(AND(AA7="NA/Balloon",Q7&lt;&gt;"Fuel Tank")=TRUE,_xlfn.CONCAT(CHAR(10),"    KiwiFuelSwitchIgnore = true"),""),IF($V7&lt;&gt;"",_xlfn.CONCAT(CHAR(10),V7),""),IF($AP7&lt;&gt;"",IF(Q7="RTG","",_xlfn.CONCAT(CHAR(10),$AP7)),""),IF(AN7&lt;&gt;"",_xlfn.CONCAT(CHAR(10),AN7),""),CHAR(10),"}",IF(AC7="Yes",_xlfn.CONCAT(CHAR(10),"@PART[",D7,"]:NEEDS[KiwiDeprecate]:AFTER[",B7,"]",CHAR(10),"{",CHAR(10),"    kiwiDeprecate = true",CHAR(10),"}"),""),IF(Q7="RTG",AP7,""))</f>
        <v xml:space="preserve"> #LOC_KTT_BlueSteel_blue_steel_engine_s1_1_Title = AU-419 "Ginabonbearp" Liquid Fuel Engine
@PART[blue_steel_engine_s1_1]:NEEDS[!002_CommunityPartsTitles]:AFTER[BlueSteel] // AU-419 "Ginabonbearp" Liquid Fuel Engine (AU-419 "Ginabonbearp" Liquid Fuel Engine Cluster)
{
    @title = #LOC_KTT_BlueSteel_blue_steel_engine_s1_1_Title // AU-419 "Ginabonbearp" Liquid Fuel Engine
}
@PART[blue_steel_engine_s1_1]:AFTER[BlueSteel] // AU-419 "Ginabonbearp" Liquid Fuel Engine (AU-419 "Ginabonbearp" Liquid Fuel Engine Cluster)
{
    techBranch = keroloxEngines
    techTier = 2
    @TechRequired = generalRocketry
    engineUpgradeType = standardLFO
    engineNumber = 
    engineNumberUpgrade = 
    engineName = 
    engineNameUpgrade = 
    enginePartUpgradeName = ginabonbearpUpgrade
    @MODULE[ModuleEngines*]
    {
        !atmosphereCurve {}
        atmosphereCurve
        {
            key = 0 260
            key = 1 240
            key = 6 0.001
        }
    }
}</v>
      </c>
      <c r="N7" s="9" t="str">
        <f>_xlfn.XLOOKUP(_xlfn.CONCAT(O7,P7),TechTree!$C$2:$C$500,TechTree!$D$2:$D$500,"Not Valid Combination",0,1)</f>
        <v>generalRocketry</v>
      </c>
      <c r="O7" s="8" t="s">
        <v>212</v>
      </c>
      <c r="P7" s="8">
        <v>2</v>
      </c>
      <c r="Q7" s="8" t="s">
        <v>9</v>
      </c>
      <c r="R7" s="10" t="s">
        <v>557</v>
      </c>
      <c r="W7" s="10" t="s">
        <v>242</v>
      </c>
      <c r="X7" s="10" t="s">
        <v>253</v>
      </c>
      <c r="Y7" s="10" t="s">
        <v>553</v>
      </c>
      <c r="AA7" s="10" t="s">
        <v>293</v>
      </c>
      <c r="AB7" s="10" t="s">
        <v>302</v>
      </c>
      <c r="AC7" s="10" t="s">
        <v>328</v>
      </c>
      <c r="AE7" s="12" t="str">
        <f t="shared" si="1"/>
        <v>PARTUPGRADE:NEEDS[BlueSteel]
{
    name = ginabonbearpUpgrade
    type = engine
    partIcon = blue_steel_engine_s1_1
    techRequired = 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@PARTUPGRADE[ginabonbearpUpgrade]:NEEDS[BlueSteel]:FOR[zKiwiTechTree]
{
    @entryCost = #$@PART[blue_steel_engine_s1_1]/entryCost$
    @entryCost *= #$@KIWI_ENGINE_MULTIPLIERS/KEROLOX/UPGRADE_ENTRYCOST_MULTIPLIER$
    @title ^= #:INSERTPARTTITLE:$@PART[blue_steel_engine_s1_1]/title$:
    @description ^= #:INSERTPART:$@PART[blue_steel_engine_s1_1]/engineName$:
}
@PART[blue_steel_engine_s1_1]:NEEDS[BlueSteel]:HAS[~engineUpgrade[off]]:AFTER[zzKiwiTechTree]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#:INSERTPARTUPGRADE:$@PARTUPGRADE[ginabonbearpUpgrade]/techRequired$:
}</v>
      </c>
      <c r="AF7" s="14"/>
      <c r="AG7" s="18" t="s">
        <v>372</v>
      </c>
      <c r="AH7" s="18"/>
      <c r="AI7" s="18" t="s">
        <v>666</v>
      </c>
      <c r="AJ7" s="18" t="s">
        <v>639</v>
      </c>
      <c r="AK7" s="18" t="s">
        <v>554</v>
      </c>
      <c r="AL7" s="18"/>
      <c r="AM7" s="18"/>
      <c r="AN7" s="19" t="str">
        <f t="shared" si="0"/>
        <v xml:space="preserve">    @MODULE[ModuleEngines*]
    {
        !atmosphereCurve {}
        atmosphereCurve
        {
            key = 0 260
            key = 1 240
            key = 6 0.001
        }
    }</v>
      </c>
      <c r="AO7" s="14"/>
      <c r="AP7" s="15" t="str">
        <f>IF(Q7="Structural",_xlfn.CONCAT("    ","structuralUpgradeType = ",IF(P7&lt;3,"0_2",IF(P7&lt;5,"3_4",IF(P7&lt;7,"5_6",IF(P7&lt;9,"7_8","9Plus"))))),IF(Q7="Command Module",_xlfn.CONCAT("    commandUpgradeType = standard",CHAR(10),"    commandUpgradeName = ",W7),IF(Q7="Engine",_xlfn.CONCAT("    engineUpgradeType = ",X7,CHAR(10),Parts!AS7,CHAR(10),"    enginePartUpgradeName = ",Y7),IF(Q7="Parachute","    parachuteUpgradeType = standard",IF(Q7="Solar",_xlfn.CONCAT("    solarPanelUpgradeTier = ",P7),IF(OR(Q7="System",Q7="System and Space Capability")=TRUE,_xlfn.CONCAT("    spacePlaneSystemUpgradeType = ",Y7,IF(Q7="System and Space Capability",_xlfn.CONCAT(CHAR(10),"    spaceplaneUpgradeType = spaceCapable",CHAR(10),"    baseSkinTemp = ",CHAR(10),"    upgradeSkinTemp = "),"")),IF(Q7="Fuel Tank",IF(AA7="NA/Balloon","    KiwiFuelSwitchIgnore = true",IF(AA7="standardLiquidFuel",_xlfn.CONCAT("    fuelTankUpgradeType = ",AA7,CHAR(10),"    fuelTankSizeUpgrade = ",AB7),_xlfn.CONCAT("    fuelTankUpgradeType = ",AA7))),IF(Q7="RCS","    rcsUpgradeType = coldGas",IF(Q7="RTG",_xlfn.CONCAT(CHAR(10),"@PART[",D7,"]:NEEDS[",B7,",NearFutureElectrical,DecayingRTGs,!FeatureRadiation]",CHAR(10),"{",CHAR(10),"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ginabonbearpUpgrade</v>
      </c>
      <c r="AQ7" s="16" t="str">
        <f>IF(Q7="Engine",VLOOKUP(X7,EngineUpgrades!$A$2:$C$19,2,FALSE),"")</f>
        <v>singleFuel</v>
      </c>
      <c r="AR7" s="16" t="str">
        <f>IF(Q7="Engine",VLOOKUP(X7,EngineUpgrades!$A$2:$C$19,3,FALSE),"")</f>
        <v>KEROLOX</v>
      </c>
      <c r="AS7" s="15" t="str">
        <f>_xlfn.XLOOKUP(AQ7,EngineUpgrades!$D$1:$J$1,EngineUpgrades!$D$17:$J$17,"",0,1)</f>
        <v xml:space="preserve">    engineNumber = 
    engineNumberUpgrade = 
    engineName = 
    engineNameUpgrade = 
</v>
      </c>
      <c r="AT7" s="17">
        <v>2</v>
      </c>
      <c r="AU7" s="16" t="str">
        <f>IF(Q7="Engine",_xlfn.XLOOKUP(_xlfn.CONCAT(O7,P7+AT7),TechTree!$C$2:$C$500,TechTree!$D$2:$D$500,"Not Valid Combination",0,1),"")</f>
        <v>heavyRocketry</v>
      </c>
    </row>
    <row r="8" spans="1:47" ht="372.5" x14ac:dyDescent="0.35">
      <c r="A8" t="str">
        <f>VLOOKUP(D8,Parts29Nov!$C$2:$C$37,1,FALSE)</f>
        <v>blue_steel_engine_s0_1</v>
      </c>
      <c r="B8" t="s">
        <v>457</v>
      </c>
      <c r="C8" t="s">
        <v>477</v>
      </c>
      <c r="D8" t="s">
        <v>478</v>
      </c>
      <c r="E8" t="s">
        <v>479</v>
      </c>
      <c r="F8" t="s">
        <v>461</v>
      </c>
      <c r="G8" t="s">
        <v>370</v>
      </c>
      <c r="H8">
        <v>0</v>
      </c>
      <c r="I8">
        <v>0</v>
      </c>
      <c r="J8">
        <v>0.12</v>
      </c>
      <c r="K8" t="s">
        <v>76</v>
      </c>
      <c r="M8" s="12" t="str">
        <f>_xlfn.CONCAT(IF($R8&lt;&gt;"",_xlfn.CONCAT(" #LOC_KTT_",B8,"_",D8,"_Title = ",$R8,CHAR(10),"@PART[",D8,"]:NEEDS[!002_CommunityPartsTitles]:AFTER[",B8,"] // ",IF(R8="",E8,_xlfn.CONCAT(R8," (",E8,")")),CHAR(10),"{",CHAR(10),"    @",$R$1," = #LOC_KTT_",B8,"_",D8,"_Title // ",$R8,CHAR(10),"}",CHAR(10)),""),"@PART[",D8,"]:AFTER[",B8,"] // ",IF(R8="",E8,_xlfn.CONCAT(R8," (",E8,")")),CHAR(10),"{",CHAR(10),"    techBranch = ",VLOOKUP(O8,TechTree!$G$2:$H$43,2,FALSE),CHAR(10),"    techTier = ",P8,CHAR(10),"    @TechRequired = ",N8,IF($S8&lt;&gt;"",_xlfn.CONCAT(CHAR(10),"    @",$S$1," = ",$S8),""),IF($T8&lt;&gt;"",_xlfn.CONCAT(CHAR(10),"    @",$T$1," = ",$T8),""),IF($U8&lt;&gt;"",_xlfn.CONCAT(CHAR(10),"    @",$U$1," = ",$U8),""),IF(AND(AA8="NA/Balloon",Q8&lt;&gt;"Fuel Tank")=TRUE,_xlfn.CONCAT(CHAR(10),"    KiwiFuelSwitchIgnore = true"),""),IF($V8&lt;&gt;"",_xlfn.CONCAT(CHAR(10),V8),""),IF($AP8&lt;&gt;"",IF(Q8="RTG","",_xlfn.CONCAT(CHAR(10),$AP8)),""),IF(AN8&lt;&gt;"",_xlfn.CONCAT(CHAR(10),AN8),""),CHAR(10),"}",IF(AC8="Yes",_xlfn.CONCAT(CHAR(10),"@PART[",D8,"]:NEEDS[KiwiDeprecate]:AFTER[",B8,"]",CHAR(10),"{",CHAR(10),"    kiwiDeprecate = true",CHAR(10),"}"),""),IF(Q8="RTG",AP8,""))</f>
        <v xml:space="preserve"> #LOC_KTT_BlueSteel_blue_steel_engine_s0_1_Title = AU-202 "Parrupum" Liquid Fuel Engine
@PART[blue_steel_engine_s0_1]:NEEDS[!002_CommunityPartsTitles]:AFTER[BlueSteel] // AU-202 "Parrupum" Liquid Fuel Engine (#LOC_BlueSteel_blue_steel_engine_s0_1)
{
    @title = #LOC_KTT_BlueSteel_blue_steel_engine_s0_1_Title // AU-202 "Parrupum" Liquid Fuel Engine
}
@PART[blue_steel_engine_s0_1]:AFTER[BlueSteel] // AU-202 "Parrupum" Liquid Fuel Engine (#LOC_BlueSteel_blue_steel_engine_s0_1)
{
    techBranch = keroloxEngines
    techTier = 1
    @TechRequired = basicRocketry
    engineUpgradeType = standardOther
    engineNumber = 
    engineNumberUpgrade = 
    engineName = 
    engineNameUpgrade = 
    enginePartUpgradeName = parrupumUpgrade
    @MODULE[ModuleEngines*]
    {
        @maxThrust = 85
        !atmosphereCurve {}
        atmosphereCurve
        {
            key = 0 265
            key = 1 245
            key = 6 0.001
        }
    }
}</v>
      </c>
      <c r="N8" s="9" t="str">
        <f>_xlfn.XLOOKUP(_xlfn.CONCAT(O8,P8),TechTree!$C$2:$C$500,TechTree!$D$2:$D$500,"Not Valid Combination",0,1)</f>
        <v>basicRocketry</v>
      </c>
      <c r="O8" s="8" t="s">
        <v>212</v>
      </c>
      <c r="P8" s="8">
        <v>1</v>
      </c>
      <c r="Q8" s="8" t="s">
        <v>9</v>
      </c>
      <c r="R8" s="10" t="s">
        <v>556</v>
      </c>
      <c r="W8" s="10" t="s">
        <v>242</v>
      </c>
      <c r="X8" s="10" t="s">
        <v>258</v>
      </c>
      <c r="Y8" s="10" t="s">
        <v>558</v>
      </c>
      <c r="AA8" s="10" t="s">
        <v>293</v>
      </c>
      <c r="AB8" s="10" t="s">
        <v>302</v>
      </c>
      <c r="AC8" s="10" t="s">
        <v>328</v>
      </c>
      <c r="AE8" s="12" t="str">
        <f t="shared" si="1"/>
        <v>PARTUPGRADE:NEEDS[BlueSteel]
{
    name = parrupumUpgrade
    type = engine
    partIcon = blue_steel_engine_s0_1
    techRequired = advRocketry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@PARTUPGRADE[parrupumUpgrade]:NEEDS[BlueSteel]:FOR[zKiwiTechTree]
{
    @entryCost = #$@PART[blue_steel_engine_s0_1]/entryCost$
    @entryCost *= #$@KIWI_ENGINE_MULTIPLIERS/OTHER/UPGRADE_ENTRYCOST_MULTIPLIER$
    @title ^= #:INSERTPARTTITLE:$@PART[blue_steel_engine_s0_1]/title$:
    @description ^= #:INSERTPART:$@PART[blue_steel_engine_s0_1]/engineName$:
}
@PART[blue_steel_engine_s0_1]:NEEDS[BlueSteel]:HAS[~engineUpgrade[off]]:AFTER[zzKiwiTechTree]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#:INSERTPARTUPGRADE:$@PARTUPGRADE[parrupumUpgrade]/techRequired$:
}</v>
      </c>
      <c r="AF8" s="14"/>
      <c r="AG8" s="18" t="s">
        <v>372</v>
      </c>
      <c r="AH8" s="18">
        <v>85</v>
      </c>
      <c r="AI8" s="18" t="s">
        <v>665</v>
      </c>
      <c r="AJ8" s="18" t="s">
        <v>667</v>
      </c>
      <c r="AK8" s="18" t="s">
        <v>554</v>
      </c>
      <c r="AL8" s="18"/>
      <c r="AM8" s="18"/>
      <c r="AN8" s="19" t="str">
        <f t="shared" si="0"/>
        <v xml:space="preserve">    @MODULE[ModuleEngines*]
    {
        @maxThrust = 85
        !atmosphereCurve {}
        atmosphereCurve
        {
            key = 0 265
            key = 1 245
            key = 6 0.001
        }
    }</v>
      </c>
      <c r="AO8" s="14"/>
      <c r="AP8" s="15" t="str">
        <f>IF(Q8="Structural",_xlfn.CONCAT("    ","structuralUpgradeType = ",IF(P8&lt;3,"0_2",IF(P8&lt;5,"3_4",IF(P8&lt;7,"5_6",IF(P8&lt;9,"7_8","9Plus"))))),IF(Q8="Command Module",_xlfn.CONCAT("    commandUpgradeType = standard",CHAR(10),"    commandUpgradeName = ",W8),IF(Q8="Engine",_xlfn.CONCAT("    engineUpgradeType = ",X8,CHAR(10),Parts!AS8,CHAR(10),"    enginePartUpgradeName = ",Y8),IF(Q8="Parachute","    parachuteUpgradeType = standard",IF(Q8="Solar",_xlfn.CONCAT("    solarPanelUpgradeTier = ",P8),IF(OR(Q8="System",Q8="System and Space Capability")=TRUE,_xlfn.CONCAT("    spacePlaneSystemUpgradeType = ",Y8,IF(Q8="System and Space Capability",_xlfn.CONCAT(CHAR(10),"    spaceplaneUpgradeType = spaceCapable",CHAR(10),"    baseSkinTemp = ",CHAR(10),"    upgradeSkinTemp = "),"")),IF(Q8="Fuel Tank",IF(AA8="NA/Balloon","    KiwiFuelSwitchIgnore = true",IF(AA8="standardLiquidFuel",_xlfn.CONCAT("    fuelTankUpgradeType = ",AA8,CHAR(10),"    fuelTankSizeUpgrade = ",AB8),_xlfn.CONCAT("    fuelTankUpgradeType = ",AA8))),IF(Q8="RCS","    rcsUpgradeType = coldGas",IF(Q8="RTG",_xlfn.CONCAT(CHAR(10),"@PART[",D8,"]:NEEDS[",B8,",NearFutureElectrical,DecayingRTGs,!FeatureRadiation]",CHAR(10),"{",CHAR(10),"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standardOther
    engineNumber = 
    engineNumberUpgrade = 
    engineName = 
    engineNameUpgrade = 
    enginePartUpgradeName = parrupumUpgrade</v>
      </c>
      <c r="AQ8" s="16" t="str">
        <f>IF(Q8="Engine",VLOOKUP(X8,EngineUpgrades!$A$2:$C$19,2,FALSE),"")</f>
        <v>singleFuel</v>
      </c>
      <c r="AR8" s="16" t="str">
        <f>IF(Q8="Engine",VLOOKUP(X8,EngineUpgrades!$A$2:$C$19,3,FALSE),"")</f>
        <v>OTHER</v>
      </c>
      <c r="AS8" s="15" t="str">
        <f>_xlfn.XLOOKUP(AQ8,EngineUpgrades!$D$1:$J$1,EngineUpgrades!$D$17:$J$17,"",0,1)</f>
        <v xml:space="preserve">    engineNumber = 
    engineNumberUpgrade = 
    engineName = 
    engineNameUpgrade = 
</v>
      </c>
      <c r="AT8" s="17">
        <v>2</v>
      </c>
      <c r="AU8" s="16" t="str">
        <f>IF(Q8="Engine",_xlfn.XLOOKUP(_xlfn.CONCAT(O8,P8+AT8),TechTree!$C$2:$C$500,TechTree!$D$2:$D$500,"Not Valid Combination",0,1),"")</f>
        <v>advRocketry</v>
      </c>
    </row>
    <row r="9" spans="1:47" ht="84.5" x14ac:dyDescent="0.35">
      <c r="A9" t="str">
        <f>VLOOKUP(D9,Parts29Nov!$C$2:$C$37,1,FALSE)</f>
        <v>blue_steel_winglet_srf_6</v>
      </c>
      <c r="B9" t="s">
        <v>457</v>
      </c>
      <c r="C9" t="s">
        <v>480</v>
      </c>
      <c r="D9" t="s">
        <v>481</v>
      </c>
      <c r="E9" t="s">
        <v>482</v>
      </c>
      <c r="F9" t="s">
        <v>461</v>
      </c>
      <c r="G9" t="s">
        <v>368</v>
      </c>
      <c r="H9">
        <v>0</v>
      </c>
      <c r="I9">
        <v>0</v>
      </c>
      <c r="J9">
        <v>0.08</v>
      </c>
      <c r="K9" t="s">
        <v>76</v>
      </c>
      <c r="M9" s="12" t="str">
        <f>_xlfn.CONCAT(IF($R9&lt;&gt;"",_xlfn.CONCAT(" #LOC_KTT_",B9,"_",D9,"_Title = ",$R9,CHAR(10),"@PART[",D9,"]:NEEDS[!002_CommunityPartsTitles]:AFTER[",B9,"] // ",IF(R9="",E9,_xlfn.CONCAT(R9," (",E9,")")),CHAR(10),"{",CHAR(10),"    @",$R$1," = #LOC_KTT_",B9,"_",D9,"_Title // ",$R9,CHAR(10),"}",CHAR(10)),""),"@PART[",D9,"]:AFTER[",B9,"] // ",IF(R9="",E9,_xlfn.CONCAT(R9," (",E9,")")),CHAR(10),"{",CHAR(10),"    techBranch = ",VLOOKUP(O9,TechTree!$G$2:$H$43,2,FALSE),CHAR(10),"    techTier = ",P9,CHAR(10),"    @TechRequired = ",N9,IF($S9&lt;&gt;"",_xlfn.CONCAT(CHAR(10),"    @",$S$1," = ",$S9),""),IF($T9&lt;&gt;"",_xlfn.CONCAT(CHAR(10),"    @",$T$1," = ",$T9),""),IF($U9&lt;&gt;"",_xlfn.CONCAT(CHAR(10),"    @",$U$1," = ",$U9),""),IF(AND(AA9="NA/Balloon",Q9&lt;&gt;"Fuel Tank")=TRUE,_xlfn.CONCAT(CHAR(10),"    KiwiFuelSwitchIgnore = true"),""),IF($V9&lt;&gt;"",_xlfn.CONCAT(CHAR(10),V9),""),IF($AP9&lt;&gt;"",IF(Q9="RTG","",_xlfn.CONCAT(CHAR(10),$AP9)),""),IF(AN9&lt;&gt;"",_xlfn.CONCAT(CHAR(10),AN9),""),CHAR(10),"}",IF(AC9="Yes",_xlfn.CONCAT(CHAR(10),"@PART[",D9,"]:NEEDS[KiwiDeprecate]:AFTER[",B9,"]",CHAR(10),"{",CHAR(10),"    kiwiDeprecate = true",CHAR(10),"}"),""),IF(Q9="RTG",AP9,""))</f>
        <v>@PART[blue_steel_winglet_srf_6]:AFTER[BlueSteel] // Blue Steel Winglet F
{
    techBranch = jetParts
    techTier = 0
    @TechRequired = start
    structuralUpgradeType = 0_2
}</v>
      </c>
      <c r="N9" s="9" t="str">
        <f>_xlfn.XLOOKUP(_xlfn.CONCAT(O9,P9),TechTree!$C$2:$C$500,TechTree!$D$2:$D$500,"Not Valid Combination",0,1)</f>
        <v>start</v>
      </c>
      <c r="O9" s="8" t="s">
        <v>203</v>
      </c>
      <c r="P9" s="8">
        <v>0</v>
      </c>
      <c r="Q9" s="8" t="s">
        <v>6</v>
      </c>
      <c r="W9" s="10" t="s">
        <v>242</v>
      </c>
      <c r="X9" s="10" t="s">
        <v>258</v>
      </c>
      <c r="AA9" s="10" t="s">
        <v>293</v>
      </c>
      <c r="AB9" s="10" t="s">
        <v>302</v>
      </c>
      <c r="AC9" s="10" t="s">
        <v>328</v>
      </c>
      <c r="AE9" s="12" t="str">
        <f t="shared" si="1"/>
        <v/>
      </c>
      <c r="AF9" s="14"/>
      <c r="AG9" s="18" t="s">
        <v>328</v>
      </c>
      <c r="AH9" s="18"/>
      <c r="AI9" s="18"/>
      <c r="AJ9" s="18"/>
      <c r="AK9" s="18"/>
      <c r="AL9" s="18"/>
      <c r="AM9" s="18"/>
      <c r="AN9" s="19" t="str">
        <f t="shared" si="0"/>
        <v/>
      </c>
      <c r="AO9" s="14"/>
      <c r="AP9" s="15" t="str">
        <f>IF(Q9="Structural",_xlfn.CONCAT("    ","structuralUpgradeType = ",IF(P9&lt;3,"0_2",IF(P9&lt;5,"3_4",IF(P9&lt;7,"5_6",IF(P9&lt;9,"7_8","9Plus"))))),IF(Q9="Command Module",_xlfn.CONCAT("    commandUpgradeType = standard",CHAR(10),"    commandUpgradeName = ",W9),IF(Q9="Engine",_xlfn.CONCAT("    engineUpgradeType = ",X9,CHAR(10),Parts!AS9,CHAR(10),"    enginePartUpgradeName = ",Y9),IF(Q9="Parachute","    parachuteUpgradeType = standard",IF(Q9="Solar",_xlfn.CONCAT("    solarPanelUpgradeTier = ",P9),IF(OR(Q9="System",Q9="System and Space Capability")=TRUE,_xlfn.CONCAT("    spacePlaneSystemUpgradeType = ",Y9,IF(Q9="System and Space Capability",_xlfn.CONCAT(CHAR(10),"    spaceplaneUpgradeType = spaceCapable",CHAR(10),"    baseSkinTemp = ",CHAR(10),"    upgradeSkinTemp = "),"")),IF(Q9="Fuel Tank",IF(AA9="NA/Balloon","    KiwiFuelSwitchIgnore = true",IF(AA9="standardLiquidFuel",_xlfn.CONCAT("    fuelTankUpgradeType = ",AA9,CHAR(10),"    fuelTankSizeUpgrade = ",AB9),_xlfn.CONCAT("    fuelTankUpgradeType = ",AA9))),IF(Q9="RCS","    rcsUpgradeType = coldGas",IF(Q9="RTG",_xlfn.CONCAT(CHAR(10),"@PART[",D9,"]:NEEDS[",B9,",NearFutureElectrical,DecayingRTGs,!FeatureRadiation]",CHAR(10),"{",CHAR(10),"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Q9" s="16" t="str">
        <f>IF(Q9="Engine",VLOOKUP(X9,EngineUpgrades!$A$2:$C$19,2,FALSE),"")</f>
        <v/>
      </c>
      <c r="AR9" s="16" t="str">
        <f>IF(Q9="Engine",VLOOKUP(X9,EngineUpgrades!$A$2:$C$19,3,FALSE),"")</f>
        <v/>
      </c>
      <c r="AS9" s="15" t="str">
        <f>_xlfn.XLOOKUP(AQ9,EngineUpgrades!$D$1:$J$1,EngineUpgrades!$D$17:$J$17,"",0,1)</f>
        <v/>
      </c>
      <c r="AT9" s="17">
        <v>2</v>
      </c>
      <c r="AU9" s="16" t="str">
        <f>IF(Q9="Engine",_xlfn.XLOOKUP(_xlfn.CONCAT(O9,P9+AT9),TechTree!$C$2:$C$500,TechTree!$D$2:$D$500,"Not Valid Combination",0,1),"")</f>
        <v/>
      </c>
    </row>
    <row r="10" spans="1:47" ht="84.5" x14ac:dyDescent="0.35">
      <c r="A10" t="str">
        <f>VLOOKUP(D10,Parts29Nov!$C$2:$C$37,1,FALSE)</f>
        <v>blue_steel_winglet_srf_5</v>
      </c>
      <c r="B10" t="s">
        <v>457</v>
      </c>
      <c r="C10" t="s">
        <v>483</v>
      </c>
      <c r="D10" t="s">
        <v>484</v>
      </c>
      <c r="E10" t="s">
        <v>485</v>
      </c>
      <c r="F10" t="s">
        <v>461</v>
      </c>
      <c r="G10" t="s">
        <v>368</v>
      </c>
      <c r="H10">
        <v>0</v>
      </c>
      <c r="I10">
        <v>0</v>
      </c>
      <c r="J10">
        <v>0.05</v>
      </c>
      <c r="K10" t="s">
        <v>76</v>
      </c>
      <c r="M10" s="12" t="str">
        <f>_xlfn.CONCAT(IF($R10&lt;&gt;"",_xlfn.CONCAT(" #LOC_KTT_",B10,"_",D10,"_Title = ",$R10,CHAR(10),"@PART[",D10,"]:NEEDS[!002_CommunityPartsTitles]:AFTER[",B10,"] // ",IF(R10="",E10,_xlfn.CONCAT(R10," (",E10,")")),CHAR(10),"{",CHAR(10),"    @",$R$1," = #LOC_KTT_",B10,"_",D10,"_Title // ",$R10,CHAR(10),"}",CHAR(10)),""),"@PART[",D10,"]:AFTER[",B10,"] // ",IF(R10="",E10,_xlfn.CONCAT(R10," (",E10,")")),CHAR(10),"{",CHAR(10),"    techBranch = ",VLOOKUP(O10,TechTree!$G$2:$H$43,2,FALSE),CHAR(10),"    techTier = ",P10,CHAR(10),"    @TechRequired = ",N10,IF($S10&lt;&gt;"",_xlfn.CONCAT(CHAR(10),"    @",$S$1," = ",$S10),""),IF($T10&lt;&gt;"",_xlfn.CONCAT(CHAR(10),"    @",$T$1," = ",$T10),""),IF($U10&lt;&gt;"",_xlfn.CONCAT(CHAR(10),"    @",$U$1," = ",$U10),""),IF(AND(AA10="NA/Balloon",Q10&lt;&gt;"Fuel Tank")=TRUE,_xlfn.CONCAT(CHAR(10),"    KiwiFuelSwitchIgnore = true"),""),IF($V10&lt;&gt;"",_xlfn.CONCAT(CHAR(10),V10),""),IF($AP10&lt;&gt;"",IF(Q10="RTG","",_xlfn.CONCAT(CHAR(10),$AP10)),""),IF(AN10&lt;&gt;"",_xlfn.CONCAT(CHAR(10),AN10),""),CHAR(10),"}",IF(AC10="Yes",_xlfn.CONCAT(CHAR(10),"@PART[",D10,"]:NEEDS[KiwiDeprecate]:AFTER[",B10,"]",CHAR(10),"{",CHAR(10),"    kiwiDeprecate = true",CHAR(10),"}"),""),IF(Q10="RTG",AP10,""))</f>
        <v>@PART[blue_steel_winglet_srf_5]:AFTER[BlueSteel] // Blue Steel Winglet E
{
    techBranch = jetParts
    techTier = 0
    @TechRequired = start
    structuralUpgradeType = 0_2
}</v>
      </c>
      <c r="N10" s="9" t="str">
        <f>_xlfn.XLOOKUP(_xlfn.CONCAT(O10,P10),TechTree!$C$2:$C$500,TechTree!$D$2:$D$500,"Not Valid Combination",0,1)</f>
        <v>start</v>
      </c>
      <c r="O10" s="8" t="s">
        <v>203</v>
      </c>
      <c r="P10" s="8">
        <v>0</v>
      </c>
      <c r="Q10" s="8" t="s">
        <v>6</v>
      </c>
      <c r="W10" s="10" t="s">
        <v>242</v>
      </c>
      <c r="X10" s="10" t="s">
        <v>258</v>
      </c>
      <c r="AA10" s="10" t="s">
        <v>293</v>
      </c>
      <c r="AB10" s="10" t="s">
        <v>302</v>
      </c>
      <c r="AC10" s="10" t="s">
        <v>328</v>
      </c>
      <c r="AE10" s="12" t="str">
        <f t="shared" si="1"/>
        <v/>
      </c>
      <c r="AF10" s="14"/>
      <c r="AG10" s="18" t="s">
        <v>328</v>
      </c>
      <c r="AH10" s="18"/>
      <c r="AI10" s="18"/>
      <c r="AJ10" s="18"/>
      <c r="AK10" s="18"/>
      <c r="AL10" s="18"/>
      <c r="AM10" s="18"/>
      <c r="AN10" s="19" t="str">
        <f t="shared" si="0"/>
        <v/>
      </c>
      <c r="AO10" s="14"/>
      <c r="AP10" s="15" t="str">
        <f>IF(Q10="Structural",_xlfn.CONCAT("    ","structuralUpgradeType = ",IF(P10&lt;3,"0_2",IF(P10&lt;5,"3_4",IF(P10&lt;7,"5_6",IF(P10&lt;9,"7_8","9Plus"))))),IF(Q10="Command Module",_xlfn.CONCAT("    commandUpgradeType = standard",CHAR(10),"    commandUpgradeName = ",W10),IF(Q10="Engine",_xlfn.CONCAT("    engineUpgradeType = ",X10,CHAR(10),Parts!AS10,CHAR(10),"    enginePartUpgradeName = ",Y10),IF(Q10="Parachute","    parachuteUpgradeType = standard",IF(Q10="Solar",_xlfn.CONCAT("    solarPanelUpgradeTier = ",P10),IF(OR(Q10="System",Q10="System and Space Capability")=TRUE,_xlfn.CONCAT("    spacePlaneSystemUpgradeType = ",Y10,IF(Q10="System and Space Capability",_xlfn.CONCAT(CHAR(10),"    spaceplaneUpgradeType = spaceCapable",CHAR(10),"    baseSkinTemp = ",CHAR(10),"    upgradeSkinTemp = "),"")),IF(Q10="Fuel Tank",IF(AA10="NA/Balloon","    KiwiFuelSwitchIgnore = true",IF(AA10="standardLiquidFuel",_xlfn.CONCAT("    fuelTankUpgradeType = ",AA10,CHAR(10),"    fuelTankSizeUpgrade = ",AB10),_xlfn.CONCAT("    fuelTankUpgradeType = ",AA10))),IF(Q10="RCS","    rcsUpgradeType = coldGas",IF(Q10="RTG",_xlfn.CONCAT(CHAR(10),"@PART[",D10,"]:NEEDS[",B10,",NearFutureElectrical,DecayingRTGs,!FeatureRadiation]",CHAR(10),"{",CHAR(10),"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Q10" s="16" t="str">
        <f>IF(Q10="Engine",VLOOKUP(X10,EngineUpgrades!$A$2:$C$19,2,FALSE),"")</f>
        <v/>
      </c>
      <c r="AR10" s="16" t="str">
        <f>IF(Q10="Engine",VLOOKUP(X10,EngineUpgrades!$A$2:$C$19,3,FALSE),"")</f>
        <v/>
      </c>
      <c r="AS10" s="15" t="str">
        <f>_xlfn.XLOOKUP(AQ10,EngineUpgrades!$D$1:$J$1,EngineUpgrades!$D$17:$J$17,"",0,1)</f>
        <v/>
      </c>
      <c r="AT10" s="17">
        <v>2</v>
      </c>
      <c r="AU10" s="16" t="str">
        <f>IF(Q10="Engine",_xlfn.XLOOKUP(_xlfn.CONCAT(O10,P10+AT10),TechTree!$C$2:$C$500,TechTree!$D$2:$D$500,"Not Valid Combination",0,1),"")</f>
        <v/>
      </c>
    </row>
    <row r="11" spans="1:47" ht="84.5" x14ac:dyDescent="0.35">
      <c r="A11" t="str">
        <f>VLOOKUP(D11,Parts29Nov!$C$2:$C$37,1,FALSE)</f>
        <v>blue_steel_winglet_srf_4</v>
      </c>
      <c r="B11" t="s">
        <v>457</v>
      </c>
      <c r="C11" t="s">
        <v>486</v>
      </c>
      <c r="D11" t="s">
        <v>487</v>
      </c>
      <c r="E11" t="s">
        <v>488</v>
      </c>
      <c r="F11" t="s">
        <v>461</v>
      </c>
      <c r="G11" t="s">
        <v>368</v>
      </c>
      <c r="H11">
        <v>0</v>
      </c>
      <c r="I11">
        <v>0</v>
      </c>
      <c r="J11">
        <v>0.01</v>
      </c>
      <c r="K11" t="s">
        <v>76</v>
      </c>
      <c r="M11" s="12" t="str">
        <f>_xlfn.CONCAT(IF($R11&lt;&gt;"",_xlfn.CONCAT(" #LOC_KTT_",B11,"_",D11,"_Title = ",$R11,CHAR(10),"@PART[",D11,"]:NEEDS[!002_CommunityPartsTitles]:AFTER[",B11,"] // ",IF(R11="",E11,_xlfn.CONCAT(R11," (",E11,")")),CHAR(10),"{",CHAR(10),"    @",$R$1," = #LOC_KTT_",B11,"_",D11,"_Title // ",$R11,CHAR(10),"}",CHAR(10)),""),"@PART[",D11,"]:AFTER[",B11,"] // ",IF(R11="",E11,_xlfn.CONCAT(R11," (",E11,")")),CHAR(10),"{",CHAR(10),"    techBranch = ",VLOOKUP(O11,TechTree!$G$2:$H$43,2,FALSE),CHAR(10),"    techTier = ",P11,CHAR(10),"    @TechRequired = ",N11,IF($S11&lt;&gt;"",_xlfn.CONCAT(CHAR(10),"    @",$S$1," = ",$S11),""),IF($T11&lt;&gt;"",_xlfn.CONCAT(CHAR(10),"    @",$T$1," = ",$T11),""),IF($U11&lt;&gt;"",_xlfn.CONCAT(CHAR(10),"    @",$U$1," = ",$U11),""),IF(AND(AA11="NA/Balloon",Q11&lt;&gt;"Fuel Tank")=TRUE,_xlfn.CONCAT(CHAR(10),"    KiwiFuelSwitchIgnore = true"),""),IF($V11&lt;&gt;"",_xlfn.CONCAT(CHAR(10),V11),""),IF($AP11&lt;&gt;"",IF(Q11="RTG","",_xlfn.CONCAT(CHAR(10),$AP11)),""),IF(AN11&lt;&gt;"",_xlfn.CONCAT(CHAR(10),AN11),""),CHAR(10),"}",IF(AC11="Yes",_xlfn.CONCAT(CHAR(10),"@PART[",D11,"]:NEEDS[KiwiDeprecate]:AFTER[",B11,"]",CHAR(10),"{",CHAR(10),"    kiwiDeprecate = true",CHAR(10),"}"),""),IF(Q11="RTG",AP11,""))</f>
        <v>@PART[blue_steel_winglet_srf_4]:AFTER[BlueSteel] // Blue Steel Winglet D
{
    techBranch = jetParts
    techTier = 0
    @TechRequired = start
    structuralUpgradeType = 0_2
}</v>
      </c>
      <c r="N11" s="9" t="str">
        <f>_xlfn.XLOOKUP(_xlfn.CONCAT(O11,P11),TechTree!$C$2:$C$500,TechTree!$D$2:$D$500,"Not Valid Combination",0,1)</f>
        <v>start</v>
      </c>
      <c r="O11" s="8" t="s">
        <v>203</v>
      </c>
      <c r="P11" s="8">
        <v>0</v>
      </c>
      <c r="Q11" s="8" t="s">
        <v>6</v>
      </c>
      <c r="W11" s="10" t="s">
        <v>242</v>
      </c>
      <c r="X11" s="10" t="s">
        <v>258</v>
      </c>
      <c r="AA11" s="10" t="s">
        <v>293</v>
      </c>
      <c r="AB11" s="10" t="s">
        <v>302</v>
      </c>
      <c r="AC11" s="10" t="s">
        <v>328</v>
      </c>
      <c r="AE11" s="12" t="str">
        <f t="shared" si="1"/>
        <v/>
      </c>
      <c r="AF11" s="14"/>
      <c r="AG11" s="18" t="s">
        <v>328</v>
      </c>
      <c r="AH11" s="18"/>
      <c r="AI11" s="18"/>
      <c r="AJ11" s="18"/>
      <c r="AK11" s="18"/>
      <c r="AL11" s="18"/>
      <c r="AM11" s="18"/>
      <c r="AN11" s="19" t="str">
        <f t="shared" ref="AN11:AN32" si="3">IF(AG11="Yes",_xlfn.CONCAT("    @MODULE[ModuleEngines*]",CHAR(10),"    {",IF(AH11&lt;&gt;"",_xlfn.CONCAT(CHAR(10),"        @maxThrust = ",AH11),""),IF(AI11&lt;&gt;"",_xlfn.CONCAT(CHAR(10),"        !atmosphereCurve {}",CHAR(10),"        atmosphereCurve",CHAR(10),"        {",IF(AI11&lt;&gt;"",_xlfn.CONCAT(CHAR(10),"            key = ",AI11),""),IF(AJ11&lt;&gt;"",_xlfn.CONCAT(CHAR(10),"            key = ",AJ11),""),IF(AK11&lt;&gt;"",_xlfn.CONCAT(CHAR(10),"            key = ",AK11),""),IF(AL11&lt;&gt;"",_xlfn.CONCAT(CHAR(10),"            key = ",AL11),""),IF(AM11&lt;&gt;"",_xlfn.CONCAT(CHAR(10),"            key = ",AM11),""),CHAR(10),"        }"),""),CHAR(10),"    }"),"")</f>
        <v/>
      </c>
      <c r="AO11" s="14"/>
      <c r="AP11" s="15" t="str">
        <f>IF(Q11="Structural",_xlfn.CONCAT("    ","structuralUpgradeType = ",IF(P11&lt;3,"0_2",IF(P11&lt;5,"3_4",IF(P11&lt;7,"5_6",IF(P11&lt;9,"7_8","9Plus"))))),IF(Q11="Command Module",_xlfn.CONCAT("    commandUpgradeType = standard",CHAR(10),"    commandUpgradeName = ",W11),IF(Q11="Engine",_xlfn.CONCAT("    engineUpgradeType = ",X11,CHAR(10),Parts!AS11,CHAR(10),"    enginePartUpgradeName = ",Y11),IF(Q11="Parachute","    parachuteUpgradeType = standard",IF(Q11="Solar",_xlfn.CONCAT("    solarPanelUpgradeTier = ",P11),IF(OR(Q11="System",Q11="System and Space Capability")=TRUE,_xlfn.CONCAT("    spacePlaneSystemUpgradeType = ",Y11,IF(Q11="System and Space Capability",_xlfn.CONCAT(CHAR(10),"    spaceplaneUpgradeType = spaceCapable",CHAR(10),"    baseSkinTemp = ",CHAR(10),"    upgradeSkinTemp = "),"")),IF(Q11="Fuel Tank",IF(AA11="NA/Balloon","    KiwiFuelSwitchIgnore = true",IF(AA11="standardLiquidFuel",_xlfn.CONCAT("    fuelTankUpgradeType = ",AA11,CHAR(10),"    fuelTankSizeUpgrade = ",AB11),_xlfn.CONCAT("    fuelTankUpgradeType = ",AA11))),IF(Q11="RCS","    rcsUpgradeType = coldGas",IF(Q11="RTG",_xlfn.CONCAT(CHAR(10),"@PART[",D11,"]:NEEDS[",B11,",NearFutureElectrical,DecayingRTGs,!FeatureRadiation]",CHAR(10),"{",CHAR(10),"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Q11" s="16" t="str">
        <f>IF(Q11="Engine",VLOOKUP(X11,EngineUpgrades!$A$2:$C$19,2,FALSE),"")</f>
        <v/>
      </c>
      <c r="AR11" s="16" t="str">
        <f>IF(Q11="Engine",VLOOKUP(X11,EngineUpgrades!$A$2:$C$19,3,FALSE),"")</f>
        <v/>
      </c>
      <c r="AS11" s="15" t="str">
        <f>_xlfn.XLOOKUP(AQ11,EngineUpgrades!$D$1:$J$1,EngineUpgrades!$D$17:$J$17,"",0,1)</f>
        <v/>
      </c>
      <c r="AT11" s="17">
        <v>2</v>
      </c>
      <c r="AU11" s="16" t="str">
        <f>IF(Q11="Engine",_xlfn.XLOOKUP(_xlfn.CONCAT(O11,P11+AT11),TechTree!$C$2:$C$500,TechTree!$D$2:$D$500,"Not Valid Combination",0,1),"")</f>
        <v/>
      </c>
    </row>
    <row r="12" spans="1:47" ht="84.5" x14ac:dyDescent="0.35">
      <c r="A12" t="str">
        <f>VLOOKUP(D12,Parts29Nov!$C$2:$C$37,1,FALSE)</f>
        <v>blue_steel_winglet_srf_3</v>
      </c>
      <c r="B12" t="s">
        <v>457</v>
      </c>
      <c r="C12" t="s">
        <v>489</v>
      </c>
      <c r="D12" t="s">
        <v>490</v>
      </c>
      <c r="E12" t="s">
        <v>491</v>
      </c>
      <c r="F12" t="s">
        <v>461</v>
      </c>
      <c r="G12" t="s">
        <v>368</v>
      </c>
      <c r="H12">
        <v>0</v>
      </c>
      <c r="I12">
        <v>0</v>
      </c>
      <c r="J12">
        <v>0.08</v>
      </c>
      <c r="K12" t="s">
        <v>76</v>
      </c>
      <c r="M12" s="12" t="str">
        <f>_xlfn.CONCAT(IF($R12&lt;&gt;"",_xlfn.CONCAT(" #LOC_KTT_",B12,"_",D12,"_Title = ",$R12,CHAR(10),"@PART[",D12,"]:NEEDS[!002_CommunityPartsTitles]:AFTER[",B12,"] // ",IF(R12="",E12,_xlfn.CONCAT(R12," (",E12,")")),CHAR(10),"{",CHAR(10),"    @",$R$1," = #LOC_KTT_",B12,"_",D12,"_Title // ",$R12,CHAR(10),"}",CHAR(10)),""),"@PART[",D12,"]:AFTER[",B12,"] // ",IF(R12="",E12,_xlfn.CONCAT(R12," (",E12,")")),CHAR(10),"{",CHAR(10),"    techBranch = ",VLOOKUP(O12,TechTree!$G$2:$H$43,2,FALSE),CHAR(10),"    techTier = ",P12,CHAR(10),"    @TechRequired = ",N12,IF($S12&lt;&gt;"",_xlfn.CONCAT(CHAR(10),"    @",$S$1," = ",$S12),""),IF($T12&lt;&gt;"",_xlfn.CONCAT(CHAR(10),"    @",$T$1," = ",$T12),""),IF($U12&lt;&gt;"",_xlfn.CONCAT(CHAR(10),"    @",$U$1," = ",$U12),""),IF(AND(AA12="NA/Balloon",Q12&lt;&gt;"Fuel Tank")=TRUE,_xlfn.CONCAT(CHAR(10),"    KiwiFuelSwitchIgnore = true"),""),IF($V12&lt;&gt;"",_xlfn.CONCAT(CHAR(10),V12),""),IF($AP12&lt;&gt;"",IF(Q12="RTG","",_xlfn.CONCAT(CHAR(10),$AP12)),""),IF(AN12&lt;&gt;"",_xlfn.CONCAT(CHAR(10),AN12),""),CHAR(10),"}",IF(AC12="Yes",_xlfn.CONCAT(CHAR(10),"@PART[",D12,"]:NEEDS[KiwiDeprecate]:AFTER[",B12,"]",CHAR(10),"{",CHAR(10),"    kiwiDeprecate = true",CHAR(10),"}"),""),IF(Q12="RTG",AP12,""))</f>
        <v>@PART[blue_steel_winglet_srf_3]:AFTER[BlueSteel] // Blue Steel Winglet C
{
    techBranch = jetParts
    techTier = 0
    @TechRequired = start
    structuralUpgradeType = 0_2
}</v>
      </c>
      <c r="N12" s="9" t="str">
        <f>_xlfn.XLOOKUP(_xlfn.CONCAT(O12,P12),TechTree!$C$2:$C$500,TechTree!$D$2:$D$500,"Not Valid Combination",0,1)</f>
        <v>start</v>
      </c>
      <c r="O12" s="8" t="s">
        <v>203</v>
      </c>
      <c r="P12" s="8">
        <v>0</v>
      </c>
      <c r="Q12" s="8" t="s">
        <v>6</v>
      </c>
      <c r="W12" s="10" t="s">
        <v>242</v>
      </c>
      <c r="X12" s="10" t="s">
        <v>258</v>
      </c>
      <c r="AA12" s="10" t="s">
        <v>293</v>
      </c>
      <c r="AB12" s="10" t="s">
        <v>302</v>
      </c>
      <c r="AC12" s="10" t="s">
        <v>328</v>
      </c>
      <c r="AE12" s="12" t="str">
        <f t="shared" si="1"/>
        <v/>
      </c>
      <c r="AF12" s="14"/>
      <c r="AG12" s="18" t="s">
        <v>328</v>
      </c>
      <c r="AH12" s="18"/>
      <c r="AI12" s="18"/>
      <c r="AJ12" s="18"/>
      <c r="AK12" s="18"/>
      <c r="AL12" s="18"/>
      <c r="AM12" s="18"/>
      <c r="AN12" s="19" t="str">
        <f t="shared" si="3"/>
        <v/>
      </c>
      <c r="AO12" s="14"/>
      <c r="AP12" s="15" t="str">
        <f>IF(Q12="Structural",_xlfn.CONCAT("    ","structuralUpgradeType = ",IF(P12&lt;3,"0_2",IF(P12&lt;5,"3_4",IF(P12&lt;7,"5_6",IF(P12&lt;9,"7_8","9Plus"))))),IF(Q12="Command Module",_xlfn.CONCAT("    commandUpgradeType = standard",CHAR(10),"    commandUpgradeName = ",W12),IF(Q12="Engine",_xlfn.CONCAT("    engineUpgradeType = ",X12,CHAR(10),Parts!AS12,CHAR(10),"    enginePartUpgradeName = ",Y12),IF(Q12="Parachute","    parachuteUpgradeType = standard",IF(Q12="Solar",_xlfn.CONCAT("    solarPanelUpgradeTier = ",P12),IF(OR(Q12="System",Q12="System and Space Capability")=TRUE,_xlfn.CONCAT("    spacePlaneSystemUpgradeType = ",Y12,IF(Q12="System and Space Capability",_xlfn.CONCAT(CHAR(10),"    spaceplaneUpgradeType = spaceCapable",CHAR(10),"    baseSkinTemp = ",CHAR(10),"    upgradeSkinTemp = "),"")),IF(Q12="Fuel Tank",IF(AA12="NA/Balloon","    KiwiFuelSwitchIgnore = true",IF(AA12="standardLiquidFuel",_xlfn.CONCAT("    fuelTankUpgradeType = ",AA12,CHAR(10),"    fuelTankSizeUpgrade = ",AB12),_xlfn.CONCAT("    fuelTankUpgradeType = ",AA12))),IF(Q12="RCS","    rcsUpgradeType = coldGas",IF(Q12="RTG",_xlfn.CONCAT(CHAR(10),"@PART[",D12,"]:NEEDS[",B12,",NearFutureElectrical,DecayingRTGs,!FeatureRadiation]",CHAR(10),"{",CHAR(10),"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Q12" s="16" t="str">
        <f>IF(Q12="Engine",VLOOKUP(X12,EngineUpgrades!$A$2:$C$19,2,FALSE),"")</f>
        <v/>
      </c>
      <c r="AR12" s="16" t="str">
        <f>IF(Q12="Engine",VLOOKUP(X12,EngineUpgrades!$A$2:$C$19,3,FALSE),"")</f>
        <v/>
      </c>
      <c r="AS12" s="15" t="str">
        <f>_xlfn.XLOOKUP(AQ12,EngineUpgrades!$D$1:$J$1,EngineUpgrades!$D$17:$J$17,"",0,1)</f>
        <v/>
      </c>
      <c r="AT12" s="17">
        <v>2</v>
      </c>
      <c r="AU12" s="16" t="str">
        <f>IF(Q12="Engine",_xlfn.XLOOKUP(_xlfn.CONCAT(O12,P12+AT12),TechTree!$C$2:$C$500,TechTree!$D$2:$D$500,"Not Valid Combination",0,1),"")</f>
        <v/>
      </c>
    </row>
    <row r="13" spans="1:47" ht="84.5" x14ac:dyDescent="0.35">
      <c r="A13" t="str">
        <f>VLOOKUP(D13,Parts29Nov!$C$2:$C$37,1,FALSE)</f>
        <v>blue_steel_winglet_srf_2</v>
      </c>
      <c r="B13" t="s">
        <v>457</v>
      </c>
      <c r="C13" t="s">
        <v>492</v>
      </c>
      <c r="D13" t="s">
        <v>493</v>
      </c>
      <c r="E13" t="s">
        <v>494</v>
      </c>
      <c r="F13" t="s">
        <v>461</v>
      </c>
      <c r="G13" t="s">
        <v>368</v>
      </c>
      <c r="H13">
        <v>0</v>
      </c>
      <c r="I13">
        <v>0</v>
      </c>
      <c r="J13">
        <v>0.06</v>
      </c>
      <c r="K13" t="s">
        <v>76</v>
      </c>
      <c r="M13" s="12" t="str">
        <f>_xlfn.CONCAT(IF($R13&lt;&gt;"",_xlfn.CONCAT(" #LOC_KTT_",B13,"_",D13,"_Title = ",$R13,CHAR(10),"@PART[",D13,"]:NEEDS[!002_CommunityPartsTitles]:AFTER[",B13,"] // ",IF(R13="",E13,_xlfn.CONCAT(R13," (",E13,")")),CHAR(10),"{",CHAR(10),"    @",$R$1," = #LOC_KTT_",B13,"_",D13,"_Title // ",$R13,CHAR(10),"}",CHAR(10)),""),"@PART[",D13,"]:AFTER[",B13,"] // ",IF(R13="",E13,_xlfn.CONCAT(R13," (",E13,")")),CHAR(10),"{",CHAR(10),"    techBranch = ",VLOOKUP(O13,TechTree!$G$2:$H$43,2,FALSE),CHAR(10),"    techTier = ",P13,CHAR(10),"    @TechRequired = ",N13,IF($S13&lt;&gt;"",_xlfn.CONCAT(CHAR(10),"    @",$S$1," = ",$S13),""),IF($T13&lt;&gt;"",_xlfn.CONCAT(CHAR(10),"    @",$T$1," = ",$T13),""),IF($U13&lt;&gt;"",_xlfn.CONCAT(CHAR(10),"    @",$U$1," = ",$U13),""),IF(AND(AA13="NA/Balloon",Q13&lt;&gt;"Fuel Tank")=TRUE,_xlfn.CONCAT(CHAR(10),"    KiwiFuelSwitchIgnore = true"),""),IF($V13&lt;&gt;"",_xlfn.CONCAT(CHAR(10),V13),""),IF($AP13&lt;&gt;"",IF(Q13="RTG","",_xlfn.CONCAT(CHAR(10),$AP13)),""),IF(AN13&lt;&gt;"",_xlfn.CONCAT(CHAR(10),AN13),""),CHAR(10),"}",IF(AC13="Yes",_xlfn.CONCAT(CHAR(10),"@PART[",D13,"]:NEEDS[KiwiDeprecate]:AFTER[",B13,"]",CHAR(10),"{",CHAR(10),"    kiwiDeprecate = true",CHAR(10),"}"),""),IF(Q13="RTG",AP13,""))</f>
        <v>@PART[blue_steel_winglet_srf_2]:AFTER[BlueSteel] // Blue Steel Winglet B
{
    techBranch = jetParts
    techTier = 0
    @TechRequired = start
    structuralUpgradeType = 0_2
}</v>
      </c>
      <c r="N13" s="9" t="str">
        <f>_xlfn.XLOOKUP(_xlfn.CONCAT(O13,P13),TechTree!$C$2:$C$500,TechTree!$D$2:$D$500,"Not Valid Combination",0,1)</f>
        <v>start</v>
      </c>
      <c r="O13" s="8" t="s">
        <v>203</v>
      </c>
      <c r="P13" s="8">
        <v>0</v>
      </c>
      <c r="Q13" s="8" t="s">
        <v>6</v>
      </c>
      <c r="W13" s="10" t="s">
        <v>242</v>
      </c>
      <c r="X13" s="10" t="s">
        <v>258</v>
      </c>
      <c r="AA13" s="10" t="s">
        <v>293</v>
      </c>
      <c r="AB13" s="10" t="s">
        <v>302</v>
      </c>
      <c r="AC13" s="10" t="s">
        <v>328</v>
      </c>
      <c r="AE13" s="12" t="str">
        <f t="shared" si="1"/>
        <v/>
      </c>
      <c r="AF13" s="14"/>
      <c r="AG13" s="18" t="s">
        <v>328</v>
      </c>
      <c r="AH13" s="18"/>
      <c r="AI13" s="18"/>
      <c r="AJ13" s="18"/>
      <c r="AK13" s="18"/>
      <c r="AL13" s="18"/>
      <c r="AM13" s="18"/>
      <c r="AN13" s="19" t="str">
        <f t="shared" si="3"/>
        <v/>
      </c>
      <c r="AO13" s="14"/>
      <c r="AP13" s="15" t="str">
        <f>IF(Q13="Structural",_xlfn.CONCAT("    ","structuralUpgradeType = ",IF(P13&lt;3,"0_2",IF(P13&lt;5,"3_4",IF(P13&lt;7,"5_6",IF(P13&lt;9,"7_8","9Plus"))))),IF(Q13="Command Module",_xlfn.CONCAT("    commandUpgradeType = standard",CHAR(10),"    commandUpgradeName = ",W13),IF(Q13="Engine",_xlfn.CONCAT("    engineUpgradeType = ",X13,CHAR(10),Parts!AS13,CHAR(10),"    enginePartUpgradeName = ",Y13),IF(Q13="Parachute","    parachuteUpgradeType = standard",IF(Q13="Solar",_xlfn.CONCAT("    solarPanelUpgradeTier = ",P13),IF(OR(Q13="System",Q13="System and Space Capability")=TRUE,_xlfn.CONCAT("    spacePlaneSystemUpgradeType = ",Y13,IF(Q13="System and Space Capability",_xlfn.CONCAT(CHAR(10),"    spaceplaneUpgradeType = spaceCapable",CHAR(10),"    baseSkinTemp = ",CHAR(10),"    upgradeSkinTemp = "),"")),IF(Q13="Fuel Tank",IF(AA13="NA/Balloon","    KiwiFuelSwitchIgnore = true",IF(AA13="standardLiquidFuel",_xlfn.CONCAT("    fuelTankUpgradeType = ",AA13,CHAR(10),"    fuelTankSizeUpgrade = ",AB13),_xlfn.CONCAT("    fuelTankUpgradeType = ",AA13))),IF(Q13="RCS","    rcsUpgradeType = coldGas",IF(Q13="RTG",_xlfn.CONCAT(CHAR(10),"@PART[",D13,"]:NEEDS[",B13,",NearFutureElectrical,DecayingRTGs,!FeatureRadiation]",CHAR(10),"{",CHAR(10),"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Q13" s="16" t="str">
        <f>IF(Q13="Engine",VLOOKUP(X13,EngineUpgrades!$A$2:$C$19,2,FALSE),"")</f>
        <v/>
      </c>
      <c r="AR13" s="16" t="str">
        <f>IF(Q13="Engine",VLOOKUP(X13,EngineUpgrades!$A$2:$C$19,3,FALSE),"")</f>
        <v/>
      </c>
      <c r="AS13" s="15" t="str">
        <f>_xlfn.XLOOKUP(AQ13,EngineUpgrades!$D$1:$J$1,EngineUpgrades!$D$17:$J$17,"",0,1)</f>
        <v/>
      </c>
      <c r="AT13" s="17">
        <v>2</v>
      </c>
      <c r="AU13" s="16" t="str">
        <f>IF(Q13="Engine",_xlfn.XLOOKUP(_xlfn.CONCAT(O13,P13+AT13),TechTree!$C$2:$C$500,TechTree!$D$2:$D$500,"Not Valid Combination",0,1),"")</f>
        <v/>
      </c>
    </row>
    <row r="14" spans="1:47" ht="84.5" x14ac:dyDescent="0.35">
      <c r="A14" t="str">
        <f>VLOOKUP(D14,Parts29Nov!$C$2:$C$37,1,FALSE)</f>
        <v>blue_steel_winglet_srf_1</v>
      </c>
      <c r="B14" t="s">
        <v>457</v>
      </c>
      <c r="C14" t="s">
        <v>495</v>
      </c>
      <c r="D14" t="s">
        <v>496</v>
      </c>
      <c r="E14" t="s">
        <v>497</v>
      </c>
      <c r="F14" t="s">
        <v>461</v>
      </c>
      <c r="G14" t="s">
        <v>368</v>
      </c>
      <c r="H14">
        <v>0</v>
      </c>
      <c r="I14">
        <v>0</v>
      </c>
      <c r="J14">
        <v>0.04</v>
      </c>
      <c r="K14" t="s">
        <v>76</v>
      </c>
      <c r="M14" s="12" t="str">
        <f>_xlfn.CONCAT(IF($R14&lt;&gt;"",_xlfn.CONCAT(" #LOC_KTT_",B14,"_",D14,"_Title = ",$R14,CHAR(10),"@PART[",D14,"]:NEEDS[!002_CommunityPartsTitles]:AFTER[",B14,"] // ",IF(R14="",E14,_xlfn.CONCAT(R14," (",E14,")")),CHAR(10),"{",CHAR(10),"    @",$R$1," = #LOC_KTT_",B14,"_",D14,"_Title // ",$R14,CHAR(10),"}",CHAR(10)),""),"@PART[",D14,"]:AFTER[",B14,"] // ",IF(R14="",E14,_xlfn.CONCAT(R14," (",E14,")")),CHAR(10),"{",CHAR(10),"    techBranch = ",VLOOKUP(O14,TechTree!$G$2:$H$43,2,FALSE),CHAR(10),"    techTier = ",P14,CHAR(10),"    @TechRequired = ",N14,IF($S14&lt;&gt;"",_xlfn.CONCAT(CHAR(10),"    @",$S$1," = ",$S14),""),IF($T14&lt;&gt;"",_xlfn.CONCAT(CHAR(10),"    @",$T$1," = ",$T14),""),IF($U14&lt;&gt;"",_xlfn.CONCAT(CHAR(10),"    @",$U$1," = ",$U14),""),IF(AND(AA14="NA/Balloon",Q14&lt;&gt;"Fuel Tank")=TRUE,_xlfn.CONCAT(CHAR(10),"    KiwiFuelSwitchIgnore = true"),""),IF($V14&lt;&gt;"",_xlfn.CONCAT(CHAR(10),V14),""),IF($AP14&lt;&gt;"",IF(Q14="RTG","",_xlfn.CONCAT(CHAR(10),$AP14)),""),IF(AN14&lt;&gt;"",_xlfn.CONCAT(CHAR(10),AN14),""),CHAR(10),"}",IF(AC14="Yes",_xlfn.CONCAT(CHAR(10),"@PART[",D14,"]:NEEDS[KiwiDeprecate]:AFTER[",B14,"]",CHAR(10),"{",CHAR(10),"    kiwiDeprecate = true",CHAR(10),"}"),""),IF(Q14="RTG",AP14,""))</f>
        <v>@PART[blue_steel_winglet_srf_1]:AFTER[BlueSteel] // Blue Steel Winglet A
{
    techBranch = jetParts
    techTier = 0
    @TechRequired = start
    structuralUpgradeType = 0_2
}</v>
      </c>
      <c r="N14" s="9" t="str">
        <f>_xlfn.XLOOKUP(_xlfn.CONCAT(O14,P14),TechTree!$C$2:$C$500,TechTree!$D$2:$D$500,"Not Valid Combination",0,1)</f>
        <v>start</v>
      </c>
      <c r="O14" s="8" t="s">
        <v>203</v>
      </c>
      <c r="P14" s="8">
        <v>0</v>
      </c>
      <c r="Q14" s="8" t="s">
        <v>6</v>
      </c>
      <c r="W14" s="10" t="s">
        <v>242</v>
      </c>
      <c r="X14" s="10" t="s">
        <v>258</v>
      </c>
      <c r="AA14" s="10" t="s">
        <v>293</v>
      </c>
      <c r="AB14" s="10" t="s">
        <v>302</v>
      </c>
      <c r="AC14" s="10" t="s">
        <v>328</v>
      </c>
      <c r="AE14" s="12" t="str">
        <f t="shared" si="1"/>
        <v/>
      </c>
      <c r="AF14" s="14"/>
      <c r="AG14" s="18" t="s">
        <v>328</v>
      </c>
      <c r="AH14" s="18"/>
      <c r="AI14" s="18"/>
      <c r="AJ14" s="18"/>
      <c r="AK14" s="18"/>
      <c r="AL14" s="18"/>
      <c r="AM14" s="18"/>
      <c r="AN14" s="19" t="str">
        <f t="shared" si="3"/>
        <v/>
      </c>
      <c r="AO14" s="14"/>
      <c r="AP14" s="15" t="str">
        <f>IF(Q14="Structural",_xlfn.CONCAT("    ","structuralUpgradeType = ",IF(P14&lt;3,"0_2",IF(P14&lt;5,"3_4",IF(P14&lt;7,"5_6",IF(P14&lt;9,"7_8","9Plus"))))),IF(Q14="Command Module",_xlfn.CONCAT("    commandUpgradeType = standard",CHAR(10),"    commandUpgradeName = ",W14),IF(Q14="Engine",_xlfn.CONCAT("    engineUpgradeType = ",X14,CHAR(10),Parts!AS14,CHAR(10),"    enginePartUpgradeName = ",Y14),IF(Q14="Parachute","    parachuteUpgradeType = standard",IF(Q14="Solar",_xlfn.CONCAT("    solarPanelUpgradeTier = ",P14),IF(OR(Q14="System",Q14="System and Space Capability")=TRUE,_xlfn.CONCAT("    spacePlaneSystemUpgradeType = ",Y14,IF(Q14="System and Space Capability",_xlfn.CONCAT(CHAR(10),"    spaceplaneUpgradeType = spaceCapable",CHAR(10),"    baseSkinTemp = ",CHAR(10),"    upgradeSkinTemp = "),"")),IF(Q14="Fuel Tank",IF(AA14="NA/Balloon","    KiwiFuelSwitchIgnore = true",IF(AA14="standardLiquidFuel",_xlfn.CONCAT("    fuelTankUpgradeType = ",AA14,CHAR(10),"    fuelTankSizeUpgrade = ",AB14),_xlfn.CONCAT("    fuelTankUpgradeType = ",AA14))),IF(Q14="RCS","    rcsUpgradeType = coldGas",IF(Q14="RTG",_xlfn.CONCAT(CHAR(10),"@PART[",D14,"]:NEEDS[",B14,",NearFutureElectrical,DecayingRTGs,!FeatureRadiation]",CHAR(10),"{",CHAR(10),"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Q14" s="16" t="str">
        <f>IF(Q14="Engine",VLOOKUP(X14,EngineUpgrades!$A$2:$C$19,2,FALSE),"")</f>
        <v/>
      </c>
      <c r="AR14" s="16" t="str">
        <f>IF(Q14="Engine",VLOOKUP(X14,EngineUpgrades!$A$2:$C$19,3,FALSE),"")</f>
        <v/>
      </c>
      <c r="AS14" s="15" t="str">
        <f>_xlfn.XLOOKUP(AQ14,EngineUpgrades!$D$1:$J$1,EngineUpgrades!$D$17:$J$17,"",0,1)</f>
        <v/>
      </c>
      <c r="AT14" s="17">
        <v>2</v>
      </c>
      <c r="AU14" s="16" t="str">
        <f>IF(Q14="Engine",_xlfn.XLOOKUP(_xlfn.CONCAT(O14,P14+AT14),TechTree!$C$2:$C$500,TechTree!$D$2:$D$500,"Not Valid Combination",0,1),"")</f>
        <v/>
      </c>
    </row>
    <row r="15" spans="1:47" ht="84.5" x14ac:dyDescent="0.35">
      <c r="A15" t="str">
        <f>VLOOKUP(D15,Parts29Nov!$C$2:$C$37,1,FALSE)</f>
        <v>BlueSteel_RCS_srf</v>
      </c>
      <c r="B15" t="s">
        <v>457</v>
      </c>
      <c r="C15" t="s">
        <v>498</v>
      </c>
      <c r="D15" t="s">
        <v>499</v>
      </c>
      <c r="E15" t="s">
        <v>500</v>
      </c>
      <c r="F15" t="s">
        <v>461</v>
      </c>
      <c r="G15" t="s">
        <v>7</v>
      </c>
      <c r="H15">
        <v>225</v>
      </c>
      <c r="I15">
        <v>45</v>
      </c>
      <c r="J15">
        <v>0.02</v>
      </c>
      <c r="K15" t="s">
        <v>79</v>
      </c>
      <c r="M15" s="12" t="str">
        <f>_xlfn.CONCAT(IF($R15&lt;&gt;"",_xlfn.CONCAT(" #LOC_KTT_",B15,"_",D15,"_Title = ",$R15,CHAR(10),"@PART[",D15,"]:NEEDS[!002_CommunityPartsTitles]:AFTER[",B15,"] // ",IF(R15="",E15,_xlfn.CONCAT(R15," (",E15,")")),CHAR(10),"{",CHAR(10),"    @",$R$1," = #LOC_KTT_",B15,"_",D15,"_Title // ",$R15,CHAR(10),"}",CHAR(10)),""),"@PART[",D15,"]:AFTER[",B15,"] // ",IF(R15="",E15,_xlfn.CONCAT(R15," (",E15,")")),CHAR(10),"{",CHAR(10),"    techBranch = ",VLOOKUP(O15,TechTree!$G$2:$H$43,2,FALSE),CHAR(10),"    techTier = ",P15,CHAR(10),"    @TechRequired = ",N15,IF($S15&lt;&gt;"",_xlfn.CONCAT(CHAR(10),"    @",$S$1," = ",$S15),""),IF($T15&lt;&gt;"",_xlfn.CONCAT(CHAR(10),"    @",$T$1," = ",$T15),""),IF($U15&lt;&gt;"",_xlfn.CONCAT(CHAR(10),"    @",$U$1," = ",$U15),""),IF(AND(AA15="NA/Balloon",Q15&lt;&gt;"Fuel Tank")=TRUE,_xlfn.CONCAT(CHAR(10),"    KiwiFuelSwitchIgnore = true"),""),IF($V15&lt;&gt;"",_xlfn.CONCAT(CHAR(10),V15),""),IF($AP15&lt;&gt;"",IF(Q15="RTG","",_xlfn.CONCAT(CHAR(10),$AP15)),""),IF(AN15&lt;&gt;"",_xlfn.CONCAT(CHAR(10),AN15),""),CHAR(10),"}",IF(AC15="Yes",_xlfn.CONCAT(CHAR(10),"@PART[",D15,"]:NEEDS[KiwiDeprecate]:AFTER[",B15,"]",CHAR(10),"{",CHAR(10),"    kiwiDeprecate = true",CHAR(10),"}"),""),IF(Q15="RTG",AP15,""))</f>
        <v>@PART[BlueSteel_RCS_srf]:AFTER[BlueSteel] // Blue Steel Linear RCS
{
    techBranch = rcsEtAl
    techTier = 2
    @TechRequired = basicFlightControl
    rcsUpgradeType = coldGas
}</v>
      </c>
      <c r="N15" s="9" t="str">
        <f>_xlfn.XLOOKUP(_xlfn.CONCAT(O15,P15),TechTree!$C$2:$C$500,TechTree!$D$2:$D$500,"Not Valid Combination",0,1)</f>
        <v>basicFlightControl</v>
      </c>
      <c r="O15" s="8" t="s">
        <v>220</v>
      </c>
      <c r="P15" s="8">
        <v>2</v>
      </c>
      <c r="Q15" s="8" t="s">
        <v>358</v>
      </c>
      <c r="W15" s="10" t="s">
        <v>242</v>
      </c>
      <c r="X15" s="10" t="s">
        <v>258</v>
      </c>
      <c r="AA15" s="10" t="s">
        <v>293</v>
      </c>
      <c r="AB15" s="10" t="s">
        <v>302</v>
      </c>
      <c r="AC15" s="10" t="s">
        <v>328</v>
      </c>
      <c r="AE15" s="12" t="str">
        <f t="shared" si="1"/>
        <v/>
      </c>
      <c r="AF15" s="14"/>
      <c r="AG15" s="18" t="s">
        <v>328</v>
      </c>
      <c r="AH15" s="18"/>
      <c r="AI15" s="18"/>
      <c r="AJ15" s="18"/>
      <c r="AK15" s="18"/>
      <c r="AL15" s="18"/>
      <c r="AM15" s="18"/>
      <c r="AN15" s="19" t="str">
        <f t="shared" si="3"/>
        <v/>
      </c>
      <c r="AO15" s="14"/>
      <c r="AP15" s="15" t="str">
        <f>IF(Q15="Structural",_xlfn.CONCAT("    ","structuralUpgradeType = ",IF(P15&lt;3,"0_2",IF(P15&lt;5,"3_4",IF(P15&lt;7,"5_6",IF(P15&lt;9,"7_8","9Plus"))))),IF(Q15="Command Module",_xlfn.CONCAT("    commandUpgradeType = standard",CHAR(10),"    commandUpgradeName = ",W15),IF(Q15="Engine",_xlfn.CONCAT("    engineUpgradeType = ",X15,CHAR(10),Parts!AS15,CHAR(10),"    enginePartUpgradeName = ",Y15),IF(Q15="Parachute","    parachuteUpgradeType = standard",IF(Q15="Solar",_xlfn.CONCAT("    solarPanelUpgradeTier = ",P15),IF(OR(Q15="System",Q15="System and Space Capability")=TRUE,_xlfn.CONCAT("    spacePlaneSystemUpgradeType = ",Y15,IF(Q15="System and Space Capability",_xlfn.CONCAT(CHAR(10),"    spaceplaneUpgradeType = spaceCapable",CHAR(10),"    baseSkinTemp = ",CHAR(10),"    upgradeSkinTemp = "),"")),IF(Q15="Fuel Tank",IF(AA15="NA/Balloon","    KiwiFuelSwitchIgnore = true",IF(AA15="standardLiquidFuel",_xlfn.CONCAT("    fuelTankUpgradeType = ",AA15,CHAR(10),"    fuelTankSizeUpgrade = ",AB15),_xlfn.CONCAT("    fuelTankUpgradeType = ",AA15))),IF(Q15="RCS","    rcsUpgradeType = coldGas",IF(Q15="RTG",_xlfn.CONCAT(CHAR(10),"@PART[",D15,"]:NEEDS[",B15,",NearFutureElectrical,DecayingRTGs,!FeatureRadiation]",CHAR(10),"{",CHAR(10),"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rcsUpgradeType = coldGas</v>
      </c>
      <c r="AQ15" s="16" t="str">
        <f>IF(Q15="Engine",VLOOKUP(X15,EngineUpgrades!$A$2:$C$19,2,FALSE),"")</f>
        <v/>
      </c>
      <c r="AR15" s="16" t="str">
        <f>IF(Q15="Engine",VLOOKUP(X15,EngineUpgrades!$A$2:$C$19,3,FALSE),"")</f>
        <v/>
      </c>
      <c r="AS15" s="15" t="str">
        <f>_xlfn.XLOOKUP(AQ15,EngineUpgrades!$D$1:$J$1,EngineUpgrades!$D$17:$J$17,"",0,1)</f>
        <v/>
      </c>
      <c r="AT15" s="17">
        <v>2</v>
      </c>
      <c r="AU15" s="16" t="str">
        <f>IF(Q15="Engine",_xlfn.XLOOKUP(_xlfn.CONCAT(O15,P15+AT15),TechTree!$C$2:$C$500,TechTree!$D$2:$D$500,"Not Valid Combination",0,1),"")</f>
        <v/>
      </c>
    </row>
    <row r="16" spans="1:47" ht="123" customHeight="1" x14ac:dyDescent="0.35">
      <c r="A16" t="str">
        <f>VLOOKUP(D16,Parts29Nov!$C$2:$C$37,1,FALSE)</f>
        <v>blue_steel_liquidfuel_tank_s1</v>
      </c>
      <c r="B16" t="s">
        <v>457</v>
      </c>
      <c r="C16" t="s">
        <v>501</v>
      </c>
      <c r="D16" t="s">
        <v>502</v>
      </c>
      <c r="E16" t="s">
        <v>503</v>
      </c>
      <c r="F16" t="s">
        <v>461</v>
      </c>
      <c r="G16" t="s">
        <v>369</v>
      </c>
      <c r="H16">
        <v>0</v>
      </c>
      <c r="I16">
        <v>0</v>
      </c>
      <c r="J16">
        <v>0.125</v>
      </c>
      <c r="K16" t="s">
        <v>76</v>
      </c>
      <c r="M16" s="12" t="str">
        <f>_xlfn.CONCAT(IF($R16&lt;&gt;"",_xlfn.CONCAT(" #LOC_KTT_",B16,"_",D16,"_Title = ",$R16,CHAR(10),"@PART[",D16,"]:NEEDS[!002_CommunityPartsTitles]:AFTER[",B16,"] // ",IF(R16="",E16,_xlfn.CONCAT(R16," (",E16,")")),CHAR(10),"{",CHAR(10),"    @",$R$1," = #LOC_KTT_",B16,"_",D16,"_Title // ",$R16,CHAR(10),"}",CHAR(10)),""),"@PART[",D16,"]:AFTER[",B16,"] // ",IF(R16="",E16,_xlfn.CONCAT(R16," (",E16,")")),CHAR(10),"{",CHAR(10),"    techBranch = ",VLOOKUP(O16,TechTree!$G$2:$H$43,2,FALSE),CHAR(10),"    techTier = ",P16,CHAR(10),"    @TechRequired = ",N16,IF($S16&lt;&gt;"",_xlfn.CONCAT(CHAR(10),"    @",$S$1," = ",$S16),""),IF($T16&lt;&gt;"",_xlfn.CONCAT(CHAR(10),"    @",$T$1," = ",$T16),""),IF($U16&lt;&gt;"",_xlfn.CONCAT(CHAR(10),"    @",$U$1," = ",$U16),""),IF(AND(AA16="NA/Balloon",Q16&lt;&gt;"Fuel Tank")=TRUE,_xlfn.CONCAT(CHAR(10),"    KiwiFuelSwitchIgnore = true"),""),IF($V16&lt;&gt;"",_xlfn.CONCAT(CHAR(10),V16),""),IF($AP16&lt;&gt;"",IF(Q16="RTG","",_xlfn.CONCAT(CHAR(10),$AP16)),""),IF(AN16&lt;&gt;"",_xlfn.CONCAT(CHAR(10),AN16),""),CHAR(10),"}",IF(AC16="Yes",_xlfn.CONCAT(CHAR(10),"@PART[",D16,"]:NEEDS[KiwiDeprecate]:AFTER[",B16,"]",CHAR(10),"{",CHAR(10),"    kiwiDeprecate = true",CHAR(10),"}"),""),IF(Q16="RTG",AP16,""))</f>
        <v>@PART[blue_steel_liquidfuel_tank_s1]:AFTER[BlueSteel] // Blue Steel Size 1 LiquidFuel Tank A
{
    techBranch = jetParts
    techTier = 1
    @TechRequired = earlyFlight
    spacePlaneSystemUpgradeType = mark1
}</v>
      </c>
      <c r="N16" s="9" t="str">
        <f>_xlfn.XLOOKUP(_xlfn.CONCAT(O16,P16),TechTree!$C$2:$C$500,TechTree!$D$2:$D$500,"Not Valid Combination",0,1)</f>
        <v>earlyFlight</v>
      </c>
      <c r="O16" s="8" t="s">
        <v>203</v>
      </c>
      <c r="P16" s="8">
        <v>1</v>
      </c>
      <c r="Q16" s="8" t="s">
        <v>288</v>
      </c>
      <c r="W16" s="10" t="s">
        <v>242</v>
      </c>
      <c r="X16" s="10" t="s">
        <v>258</v>
      </c>
      <c r="Y16" s="10" t="s">
        <v>559</v>
      </c>
      <c r="AA16" s="10" t="s">
        <v>293</v>
      </c>
      <c r="AB16" s="10" t="s">
        <v>302</v>
      </c>
      <c r="AC16" s="10" t="s">
        <v>328</v>
      </c>
      <c r="AE16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blue_steel_liquidfuel_tank_s1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16" s="14"/>
      <c r="AG16" s="18" t="s">
        <v>328</v>
      </c>
      <c r="AH16" s="18"/>
      <c r="AI16" s="18"/>
      <c r="AJ16" s="18"/>
      <c r="AK16" s="18"/>
      <c r="AL16" s="18"/>
      <c r="AM16" s="18"/>
      <c r="AN16" s="19" t="str">
        <f t="shared" si="3"/>
        <v/>
      </c>
      <c r="AO16" s="14"/>
      <c r="AP16" s="15" t="str">
        <f>IF(Q16="Structural",_xlfn.CONCAT("    ","structuralUpgradeType = ",IF(P16&lt;3,"0_2",IF(P16&lt;5,"3_4",IF(P16&lt;7,"5_6",IF(P16&lt;9,"7_8","9Plus"))))),IF(Q16="Command Module",_xlfn.CONCAT("    commandUpgradeType = standard",CHAR(10),"    commandUpgradeName = ",W16),IF(Q16="Engine",_xlfn.CONCAT("    engineUpgradeType = ",X16,CHAR(10),Parts!AS16,CHAR(10),"    enginePartUpgradeName = ",Y16),IF(Q16="Parachute","    parachuteUpgradeType = standard",IF(Q16="Solar",_xlfn.CONCAT("    solarPanelUpgradeTier = ",P16),IF(OR(Q16="System",Q16="System and Space Capability")=TRUE,_xlfn.CONCAT("    spacePlaneSystemUpgradeType = ",Y16,IF(Q16="System and Space Capability",_xlfn.CONCAT(CHAR(10),"    spaceplaneUpgradeType = spaceCapable",CHAR(10),"    baseSkinTemp = ",CHAR(10),"    upgradeSkinTemp = "),"")),IF(Q16="Fuel Tank",IF(AA16="NA/Balloon","    KiwiFuelSwitchIgnore = true",IF(AA16="standardLiquidFuel",_xlfn.CONCAT("    fuelTankUpgradeType = ",AA16,CHAR(10),"    fuelTankSizeUpgrade = ",AB16),_xlfn.CONCAT("    fuelTankUpgradeType = ",AA16))),IF(Q16="RCS","    rcsUpgradeType = coldGas",IF(Q16="RTG",_xlfn.CONCAT(CHAR(10),"@PART[",D16,"]:NEEDS[",B16,",NearFutureElectrical,DecayingRTGs,!FeatureRadiation]",CHAR(10),"{",CHAR(10),"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Q16" s="16" t="str">
        <f>IF(Q16="Engine",VLOOKUP(X16,EngineUpgrades!$A$2:$C$19,2,FALSE),"")</f>
        <v/>
      </c>
      <c r="AR16" s="16" t="str">
        <f>IF(Q16="Engine",VLOOKUP(X16,EngineUpgrades!$A$2:$C$19,3,FALSE),"")</f>
        <v/>
      </c>
      <c r="AS16" s="15" t="str">
        <f>_xlfn.XLOOKUP(AQ16,EngineUpgrades!$D$1:$J$1,EngineUpgrades!$D$17:$J$17,"",0,1)</f>
        <v/>
      </c>
      <c r="AT16" s="17">
        <v>2</v>
      </c>
      <c r="AU16" s="16" t="str">
        <f>IF(Q16="Engine",_xlfn.XLOOKUP(_xlfn.CONCAT(O16,P16+AT16),TechTree!$C$2:$C$500,TechTree!$D$2:$D$500,"Not Valid Combination",0,1),"")</f>
        <v/>
      </c>
    </row>
    <row r="17" spans="1:47" ht="288" customHeight="1" x14ac:dyDescent="0.35">
      <c r="A17" t="str">
        <f>VLOOKUP(D17,Parts29Nov!$C$2:$C$37,1,FALSE)</f>
        <v>blue_steel_fuel_tank_tail_s1</v>
      </c>
      <c r="B17" t="s">
        <v>457</v>
      </c>
      <c r="C17" t="s">
        <v>504</v>
      </c>
      <c r="D17" t="s">
        <v>505</v>
      </c>
      <c r="E17" t="s">
        <v>506</v>
      </c>
      <c r="F17" t="s">
        <v>461</v>
      </c>
      <c r="G17" t="s">
        <v>369</v>
      </c>
      <c r="H17">
        <v>0</v>
      </c>
      <c r="I17">
        <v>0</v>
      </c>
      <c r="J17">
        <v>0.185</v>
      </c>
      <c r="K17" t="s">
        <v>76</v>
      </c>
      <c r="M17" s="12" t="str">
        <f>_xlfn.CONCAT(IF($R17&lt;&gt;"",_xlfn.CONCAT(" #LOC_KTT_",B17,"_",D17,"_Title = ",$R17,CHAR(10),"@PART[",D17,"]:NEEDS[!002_CommunityPartsTitles]:AFTER[",B17,"] // ",IF(R17="",E17,_xlfn.CONCAT(R17," (",E17,")")),CHAR(10),"{",CHAR(10),"    @",$R$1," = #LOC_KTT_",B17,"_",D17,"_Title // ",$R17,CHAR(10),"}",CHAR(10)),""),"@PART[",D17,"]:AFTER[",B17,"] // ",IF(R17="",E17,_xlfn.CONCAT(R17," (",E17,")")),CHAR(10),"{",CHAR(10),"    techBranch = ",VLOOKUP(O17,TechTree!$G$2:$H$43,2,FALSE),CHAR(10),"    techTier = ",P17,CHAR(10),"    @TechRequired = ",N17,IF($S17&lt;&gt;"",_xlfn.CONCAT(CHAR(10),"    @",$S$1," = ",$S17),""),IF($T17&lt;&gt;"",_xlfn.CONCAT(CHAR(10),"    @",$T$1," = ",$T17),""),IF($U17&lt;&gt;"",_xlfn.CONCAT(CHAR(10),"    @",$U$1," = ",$U17),""),IF(AND(AA17="NA/Balloon",Q17&lt;&gt;"Fuel Tank")=TRUE,_xlfn.CONCAT(CHAR(10),"    KiwiFuelSwitchIgnore = true"),""),IF($V17&lt;&gt;"",_xlfn.CONCAT(CHAR(10),V17),""),IF($AP17&lt;&gt;"",IF(Q17="RTG","",_xlfn.CONCAT(CHAR(10),$AP17)),""),IF(AN17&lt;&gt;"",_xlfn.CONCAT(CHAR(10),AN17),""),CHAR(10),"}",IF(AC17="Yes",_xlfn.CONCAT(CHAR(10),"@PART[",D17,"]:NEEDS[KiwiDeprecate]:AFTER[",B17,"]",CHAR(10),"{",CHAR(10),"    kiwiDeprecate = true",CHAR(10),"}"),""),IF(Q17="RTG",AP17,""))</f>
        <v>@PART[blue_steel_fuel_tank_tail_s1]:AFTER[BlueSteel] // Blue Steel Size 1 Tail LiquidFuel Tank B
{
    techBranch = jetParts
    techTier = 1
    @TechRequired = earlyFlight
    spacePlaneSystemUpgradeType = mark1
}</v>
      </c>
      <c r="N17" s="9" t="str">
        <f>_xlfn.XLOOKUP(_xlfn.CONCAT(O17,P17),TechTree!$C$2:$C$500,TechTree!$D$2:$D$500,"Not Valid Combination",0,1)</f>
        <v>earlyFlight</v>
      </c>
      <c r="O17" s="8" t="s">
        <v>203</v>
      </c>
      <c r="P17" s="8">
        <v>1</v>
      </c>
      <c r="Q17" s="8" t="s">
        <v>288</v>
      </c>
      <c r="W17" s="10" t="s">
        <v>242</v>
      </c>
      <c r="X17" s="10" t="s">
        <v>258</v>
      </c>
      <c r="Y17" s="10" t="s">
        <v>559</v>
      </c>
      <c r="AA17" s="10" t="s">
        <v>293</v>
      </c>
      <c r="AB17" s="10" t="s">
        <v>302</v>
      </c>
      <c r="AC17" s="10" t="s">
        <v>328</v>
      </c>
      <c r="AE17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blue_steel_fuel_tank_tail_s1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17" s="14"/>
      <c r="AG17" s="18" t="s">
        <v>328</v>
      </c>
      <c r="AH17" s="18"/>
      <c r="AI17" s="18"/>
      <c r="AJ17" s="18"/>
      <c r="AK17" s="18"/>
      <c r="AL17" s="18"/>
      <c r="AM17" s="18"/>
      <c r="AN17" s="19" t="str">
        <f t="shared" si="3"/>
        <v/>
      </c>
      <c r="AO17" s="14"/>
      <c r="AP17" s="15" t="str">
        <f>IF(Q17="Structural",_xlfn.CONCAT("    ","structuralUpgradeType = ",IF(P17&lt;3,"0_2",IF(P17&lt;5,"3_4",IF(P17&lt;7,"5_6",IF(P17&lt;9,"7_8","9Plus"))))),IF(Q17="Command Module",_xlfn.CONCAT("    commandUpgradeType = standard",CHAR(10),"    commandUpgradeName = ",W17),IF(Q17="Engine",_xlfn.CONCAT("    engineUpgradeType = ",X17,CHAR(10),Parts!AS17,CHAR(10),"    enginePartUpgradeName = ",Y17),IF(Q17="Parachute","    parachuteUpgradeType = standard",IF(Q17="Solar",_xlfn.CONCAT("    solarPanelUpgradeTier = ",P17),IF(OR(Q17="System",Q17="System and Space Capability")=TRUE,_xlfn.CONCAT("    spacePlaneSystemUpgradeType = ",Y17,IF(Q17="System and Space Capability",_xlfn.CONCAT(CHAR(10),"    spaceplaneUpgradeType = spaceCapable",CHAR(10),"    baseSkinTemp = ",CHAR(10),"    upgradeSkinTemp = "),"")),IF(Q17="Fuel Tank",IF(AA17="NA/Balloon","    KiwiFuelSwitchIgnore = true",IF(AA17="standardLiquidFuel",_xlfn.CONCAT("    fuelTankUpgradeType = ",AA17,CHAR(10),"    fuelTankSizeUpgrade = ",AB17),_xlfn.CONCAT("    fuelTankUpgradeType = ",AA17))),IF(Q17="RCS","    rcsUpgradeType = coldGas",IF(Q17="RTG",_xlfn.CONCAT(CHAR(10),"@PART[",D17,"]:NEEDS[",B17,",NearFutureElectrical,DecayingRTGs,!FeatureRadiation]",CHAR(10),"{",CHAR(10),"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Q17" s="16" t="str">
        <f>IF(Q17="Engine",VLOOKUP(X17,EngineUpgrades!$A$2:$C$19,2,FALSE),"")</f>
        <v/>
      </c>
      <c r="AR17" s="16" t="str">
        <f>IF(Q17="Engine",VLOOKUP(X17,EngineUpgrades!$A$2:$C$19,3,FALSE),"")</f>
        <v/>
      </c>
      <c r="AS17" s="15" t="str">
        <f>_xlfn.XLOOKUP(AQ17,EngineUpgrades!$D$1:$J$1,EngineUpgrades!$D$17:$J$17,"",0,1)</f>
        <v/>
      </c>
      <c r="AT17" s="17">
        <v>2</v>
      </c>
      <c r="AU17" s="16" t="str">
        <f>IF(Q17="Engine",_xlfn.XLOOKUP(_xlfn.CONCAT(O17,P17+AT17),TechTree!$C$2:$C$500,TechTree!$D$2:$D$500,"Not Valid Combination",0,1),"")</f>
        <v/>
      </c>
    </row>
    <row r="18" spans="1:47" ht="91.5" customHeight="1" x14ac:dyDescent="0.35">
      <c r="A18" t="str">
        <f>VLOOKUP(D18,Parts29Nov!$C$2:$C$37,1,FALSE)</f>
        <v>blue_steel_fuel_tank_tail_curved_s1</v>
      </c>
      <c r="B18" t="s">
        <v>457</v>
      </c>
      <c r="C18" t="s">
        <v>507</v>
      </c>
      <c r="D18" t="s">
        <v>508</v>
      </c>
      <c r="E18" t="s">
        <v>509</v>
      </c>
      <c r="F18" t="s">
        <v>461</v>
      </c>
      <c r="G18" t="s">
        <v>369</v>
      </c>
      <c r="H18">
        <v>0</v>
      </c>
      <c r="I18">
        <v>0</v>
      </c>
      <c r="J18">
        <v>0.185</v>
      </c>
      <c r="K18" t="s">
        <v>76</v>
      </c>
      <c r="M18" s="12" t="str">
        <f>_xlfn.CONCAT(IF($R18&lt;&gt;"",_xlfn.CONCAT(" #LOC_KTT_",B18,"_",D18,"_Title = ",$R18,CHAR(10),"@PART[",D18,"]:NEEDS[!002_CommunityPartsTitles]:AFTER[",B18,"] // ",IF(R18="",E18,_xlfn.CONCAT(R18," (",E18,")")),CHAR(10),"{",CHAR(10),"    @",$R$1," = #LOC_KTT_",B18,"_",D18,"_Title // ",$R18,CHAR(10),"}",CHAR(10)),""),"@PART[",D18,"]:AFTER[",B18,"] // ",IF(R18="",E18,_xlfn.CONCAT(R18," (",E18,")")),CHAR(10),"{",CHAR(10),"    techBranch = ",VLOOKUP(O18,TechTree!$G$2:$H$43,2,FALSE),CHAR(10),"    techTier = ",P18,CHAR(10),"    @TechRequired = ",N18,IF($S18&lt;&gt;"",_xlfn.CONCAT(CHAR(10),"    @",$S$1," = ",$S18),""),IF($T18&lt;&gt;"",_xlfn.CONCAT(CHAR(10),"    @",$T$1," = ",$T18),""),IF($U18&lt;&gt;"",_xlfn.CONCAT(CHAR(10),"    @",$U$1," = ",$U18),""),IF(AND(AA18="NA/Balloon",Q18&lt;&gt;"Fuel Tank")=TRUE,_xlfn.CONCAT(CHAR(10),"    KiwiFuelSwitchIgnore = true"),""),IF($V18&lt;&gt;"",_xlfn.CONCAT(CHAR(10),V18),""),IF($AP18&lt;&gt;"",IF(Q18="RTG","",_xlfn.CONCAT(CHAR(10),$AP18)),""),IF(AN18&lt;&gt;"",_xlfn.CONCAT(CHAR(10),AN18),""),CHAR(10),"}",IF(AC18="Yes",_xlfn.CONCAT(CHAR(10),"@PART[",D18,"]:NEEDS[KiwiDeprecate]:AFTER[",B18,"]",CHAR(10),"{",CHAR(10),"    kiwiDeprecate = true",CHAR(10),"}"),""),IF(Q18="RTG",AP18,""))</f>
        <v>@PART[blue_steel_fuel_tank_tail_curved_s1]:AFTER[BlueSteel] // Blue Steel Size 1 Tail LiquidFuel Tank A
{
    techBranch = jetParts
    techTier = 1
    @TechRequired = earlyFlight
    spacePlaneSystemUpgradeType = mark1
}</v>
      </c>
      <c r="N18" s="9" t="str">
        <f>_xlfn.XLOOKUP(_xlfn.CONCAT(O18,P18),TechTree!$C$2:$C$500,TechTree!$D$2:$D$500,"Not Valid Combination",0,1)</f>
        <v>earlyFlight</v>
      </c>
      <c r="O18" s="8" t="s">
        <v>203</v>
      </c>
      <c r="P18" s="8">
        <v>1</v>
      </c>
      <c r="Q18" s="8" t="s">
        <v>288</v>
      </c>
      <c r="W18" s="10" t="s">
        <v>242</v>
      </c>
      <c r="X18" s="10" t="s">
        <v>377</v>
      </c>
      <c r="Y18" s="10" t="s">
        <v>559</v>
      </c>
      <c r="AA18" s="10" t="s">
        <v>293</v>
      </c>
      <c r="AB18" s="10" t="s">
        <v>302</v>
      </c>
      <c r="AC18" s="10" t="s">
        <v>328</v>
      </c>
      <c r="AE18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blue_steel_fuel_tank_tail_curved_s1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18" s="14"/>
      <c r="AG18" s="18" t="s">
        <v>328</v>
      </c>
      <c r="AH18" s="18"/>
      <c r="AI18" s="18"/>
      <c r="AJ18" s="18"/>
      <c r="AK18" s="18"/>
      <c r="AL18" s="18"/>
      <c r="AM18" s="18"/>
      <c r="AN18" s="19" t="str">
        <f t="shared" si="3"/>
        <v/>
      </c>
      <c r="AO18" s="14"/>
      <c r="AP18" s="15" t="str">
        <f>IF(Q18="Structural",_xlfn.CONCAT("    ","structuralUpgradeType = ",IF(P18&lt;3,"0_2",IF(P18&lt;5,"3_4",IF(P18&lt;7,"5_6",IF(P18&lt;9,"7_8","9Plus"))))),IF(Q18="Command Module",_xlfn.CONCAT("    commandUpgradeType = standard",CHAR(10),"    commandUpgradeName = ",W18),IF(Q18="Engine",_xlfn.CONCAT("    engineUpgradeType = ",X18,CHAR(10),Parts!AS18,CHAR(10),"    enginePartUpgradeName = ",Y18),IF(Q18="Parachute","    parachuteUpgradeType = standard",IF(Q18="Solar",_xlfn.CONCAT("    solarPanelUpgradeTier = ",P18),IF(OR(Q18="System",Q18="System and Space Capability")=TRUE,_xlfn.CONCAT("    spacePlaneSystemUpgradeType = ",Y18,IF(Q18="System and Space Capability",_xlfn.CONCAT(CHAR(10),"    spaceplaneUpgradeType = spaceCapable",CHAR(10),"    baseSkinTemp = ",CHAR(10),"    upgradeSkinTemp = "),"")),IF(Q18="Fuel Tank",IF(AA18="NA/Balloon","    KiwiFuelSwitchIgnore = true",IF(AA18="standardLiquidFuel",_xlfn.CONCAT("    fuelTankUpgradeType = ",AA18,CHAR(10),"    fuelTankSizeUpgrade = ",AB18),_xlfn.CONCAT("    fuelTankUpgradeType = ",AA18))),IF(Q18="RCS","    rcsUpgradeType = coldGas",IF(Q18="RTG",_xlfn.CONCAT(CHAR(10),"@PART[",D18,"]:NEEDS[",B18,",NearFutureElectrical,DecayingRTGs,!FeatureRadiation]",CHAR(10),"{",CHAR(10),"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Q18" s="16" t="str">
        <f>IF(Q18="Engine",VLOOKUP(X18,EngineUpgrades!$A$2:$C$19,2,FALSE),"")</f>
        <v/>
      </c>
      <c r="AR18" s="16" t="str">
        <f>IF(Q18="Engine",VLOOKUP(X18,EngineUpgrades!$A$2:$C$19,3,FALSE),"")</f>
        <v/>
      </c>
      <c r="AS18" s="15" t="str">
        <f>_xlfn.XLOOKUP(AQ18,EngineUpgrades!$D$1:$J$1,EngineUpgrades!$D$17:$J$17,"",0,1)</f>
        <v/>
      </c>
      <c r="AT18" s="17">
        <v>2</v>
      </c>
      <c r="AU18" s="16" t="str">
        <f>IF(Q18="Engine",_xlfn.XLOOKUP(_xlfn.CONCAT(O18,P18+AT18),TechTree!$C$2:$C$500,TechTree!$D$2:$D$500,"Not Valid Combination",0,1),"")</f>
        <v/>
      </c>
    </row>
    <row r="19" spans="1:47" ht="96.5" x14ac:dyDescent="0.35">
      <c r="A19" t="str">
        <f>VLOOKUP(D19,Parts29Nov!$C$2:$C$37,1,FALSE)</f>
        <v>blue_steel_fuel_tank_s1_2</v>
      </c>
      <c r="B19" t="s">
        <v>457</v>
      </c>
      <c r="C19" t="s">
        <v>510</v>
      </c>
      <c r="D19" t="s">
        <v>511</v>
      </c>
      <c r="E19" t="s">
        <v>512</v>
      </c>
      <c r="F19" t="s">
        <v>461</v>
      </c>
      <c r="G19" t="s">
        <v>369</v>
      </c>
      <c r="H19">
        <v>0</v>
      </c>
      <c r="I19">
        <v>0</v>
      </c>
      <c r="J19">
        <v>0.125</v>
      </c>
      <c r="K19" t="s">
        <v>76</v>
      </c>
      <c r="M19" s="12" t="str">
        <f>_xlfn.CONCAT(IF($R19&lt;&gt;"",_xlfn.CONCAT(" #LOC_KTT_",B19,"_",D19,"_Title = ",$R19,CHAR(10),"@PART[",D19,"]:NEEDS[!002_CommunityPartsTitles]:AFTER[",B19,"] // ",IF(R19="",E19,_xlfn.CONCAT(R19," (",E19,")")),CHAR(10),"{",CHAR(10),"    @",$R$1," = #LOC_KTT_",B19,"_",D19,"_Title // ",$R19,CHAR(10),"}",CHAR(10)),""),"@PART[",D19,"]:AFTER[",B19,"] // ",IF(R19="",E19,_xlfn.CONCAT(R19," (",E19,")")),CHAR(10),"{",CHAR(10),"    techBranch = ",VLOOKUP(O19,TechTree!$G$2:$H$43,2,FALSE),CHAR(10),"    techTier = ",P19,CHAR(10),"    @TechRequired = ",N19,IF($S19&lt;&gt;"",_xlfn.CONCAT(CHAR(10),"    @",$S$1," = ",$S19),""),IF($T19&lt;&gt;"",_xlfn.CONCAT(CHAR(10),"    @",$T$1," = ",$T19),""),IF($U19&lt;&gt;"",_xlfn.CONCAT(CHAR(10),"    @",$U$1," = ",$U19),""),IF(AND(AA19="NA/Balloon",Q19&lt;&gt;"Fuel Tank")=TRUE,_xlfn.CONCAT(CHAR(10),"    KiwiFuelSwitchIgnore = true"),""),IF($V19&lt;&gt;"",_xlfn.CONCAT(CHAR(10),V19),""),IF($AP19&lt;&gt;"",IF(Q19="RTG","",_xlfn.CONCAT(CHAR(10),$AP19)),""),IF(AN19&lt;&gt;"",_xlfn.CONCAT(CHAR(10),AN19),""),CHAR(10),"}",IF(AC19="Yes",_xlfn.CONCAT(CHAR(10),"@PART[",D19,"]:NEEDS[KiwiDeprecate]:AFTER[",B19,"]",CHAR(10),"{",CHAR(10),"    kiwiDeprecate = true",CHAR(10),"}"),""),IF(Q19="RTG",AP19,""))</f>
        <v>@PART[blue_steel_fuel_tank_s1_2]:AFTER[BlueSteel] // Blue Steel Size 1 Fuel Tank B
{
    techBranch = liquidFuelTanks
    techTier = 3
    @TechRequired = basicFuelSystems
    fuelTankUpgradeType = standardLiquidFuel
    fuelTankSizeUpgrade = size1
}</v>
      </c>
      <c r="N19" s="9" t="str">
        <f>_xlfn.XLOOKUP(_xlfn.CONCAT(O19,P19),TechTree!$C$2:$C$500,TechTree!$D$2:$D$500,"Not Valid Combination",0,1)</f>
        <v>basicFuelSystems</v>
      </c>
      <c r="O19" s="8" t="s">
        <v>335</v>
      </c>
      <c r="P19" s="8">
        <v>3</v>
      </c>
      <c r="Q19" s="8" t="s">
        <v>240</v>
      </c>
      <c r="W19" s="10" t="s">
        <v>242</v>
      </c>
      <c r="X19" s="10" t="s">
        <v>373</v>
      </c>
      <c r="AA19" s="10" t="s">
        <v>293</v>
      </c>
      <c r="AB19" s="10" t="s">
        <v>301</v>
      </c>
      <c r="AC19" s="10" t="s">
        <v>328</v>
      </c>
      <c r="AE19" s="12" t="str">
        <f t="shared" si="1"/>
        <v/>
      </c>
      <c r="AF19" s="14"/>
      <c r="AG19" s="18" t="s">
        <v>328</v>
      </c>
      <c r="AH19" s="18"/>
      <c r="AI19" s="18"/>
      <c r="AJ19" s="18"/>
      <c r="AK19" s="18"/>
      <c r="AL19" s="18"/>
      <c r="AM19" s="18"/>
      <c r="AN19" s="19" t="str">
        <f t="shared" si="3"/>
        <v/>
      </c>
      <c r="AO19" s="14"/>
      <c r="AP19" s="15" t="str">
        <f>IF(Q19="Structural",_xlfn.CONCAT("    ","structuralUpgradeType = ",IF(P19&lt;3,"0_2",IF(P19&lt;5,"3_4",IF(P19&lt;7,"5_6",IF(P19&lt;9,"7_8","9Plus"))))),IF(Q19="Command Module",_xlfn.CONCAT("    commandUpgradeType = standard",CHAR(10),"    commandUpgradeName = ",W19),IF(Q19="Engine",_xlfn.CONCAT("    engineUpgradeType = ",X19,CHAR(10),Parts!AS19,CHAR(10),"    enginePartUpgradeName = ",Y19),IF(Q19="Parachute","    parachuteUpgradeType = standard",IF(Q19="Solar",_xlfn.CONCAT("    solarPanelUpgradeTier = ",P19),IF(OR(Q19="System",Q19="System and Space Capability")=TRUE,_xlfn.CONCAT("    spacePlaneSystemUpgradeType = ",Y19,IF(Q19="System and Space Capability",_xlfn.CONCAT(CHAR(10),"    spaceplaneUpgradeType = spaceCapable",CHAR(10),"    baseSkinTemp = ",CHAR(10),"    upgradeSkinTemp = "),"")),IF(Q19="Fuel Tank",IF(AA19="NA/Balloon","    KiwiFuelSwitchIgnore = true",IF(AA19="standardLiquidFuel",_xlfn.CONCAT("    fuelTankUpgradeType = ",AA19,CHAR(10),"    fuelTankSizeUpgrade = ",AB19),_xlfn.CONCAT("    fuelTankUpgradeType = ",AA19))),IF(Q19="RCS","    rcsUpgradeType = coldGas",IF(Q19="RTG",_xlfn.CONCAT(CHAR(10),"@PART[",D19,"]:NEEDS[",B19,",NearFutureElectrical,DecayingRTGs,!FeatureRadiation]",CHAR(10),"{",CHAR(10),"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Q19" s="16" t="str">
        <f>IF(Q19="Engine",VLOOKUP(X19,EngineUpgrades!$A$2:$C$19,2,FALSE),"")</f>
        <v/>
      </c>
      <c r="AR19" s="16" t="str">
        <f>IF(Q19="Engine",VLOOKUP(X19,EngineUpgrades!$A$2:$C$19,3,FALSE),"")</f>
        <v/>
      </c>
      <c r="AS19" s="15" t="str">
        <f>_xlfn.XLOOKUP(AQ19,EngineUpgrades!$D$1:$J$1,EngineUpgrades!$D$17:$J$17,"",0,1)</f>
        <v/>
      </c>
      <c r="AT19" s="17">
        <v>2</v>
      </c>
      <c r="AU19" s="16" t="str">
        <f>IF(Q19="Engine",_xlfn.XLOOKUP(_xlfn.CONCAT(O19,P19+AT19),TechTree!$C$2:$C$500,TechTree!$D$2:$D$500,"Not Valid Combination",0,1),"")</f>
        <v/>
      </c>
    </row>
    <row r="20" spans="1:47" ht="96.5" x14ac:dyDescent="0.35">
      <c r="A20" t="str">
        <f>VLOOKUP(D20,Parts29Nov!$C$2:$C$37,1,FALSE)</f>
        <v>blue_steel_fuel_tank_s1_1</v>
      </c>
      <c r="B20" t="s">
        <v>457</v>
      </c>
      <c r="C20" t="s">
        <v>513</v>
      </c>
      <c r="D20" t="s">
        <v>514</v>
      </c>
      <c r="E20" t="s">
        <v>515</v>
      </c>
      <c r="F20" t="s">
        <v>461</v>
      </c>
      <c r="G20" t="s">
        <v>369</v>
      </c>
      <c r="H20">
        <v>0</v>
      </c>
      <c r="I20">
        <v>0</v>
      </c>
      <c r="J20">
        <v>6.25E-2</v>
      </c>
      <c r="K20" t="s">
        <v>76</v>
      </c>
      <c r="M20" s="12" t="str">
        <f>_xlfn.CONCAT(IF($R20&lt;&gt;"",_xlfn.CONCAT(" #LOC_KTT_",B20,"_",D20,"_Title = ",$R20,CHAR(10),"@PART[",D20,"]:NEEDS[!002_CommunityPartsTitles]:AFTER[",B20,"] // ",IF(R20="",E20,_xlfn.CONCAT(R20," (",E20,")")),CHAR(10),"{",CHAR(10),"    @",$R$1," = #LOC_KTT_",B20,"_",D20,"_Title // ",$R20,CHAR(10),"}",CHAR(10)),""),"@PART[",D20,"]:AFTER[",B20,"] // ",IF(R20="",E20,_xlfn.CONCAT(R20," (",E20,")")),CHAR(10),"{",CHAR(10),"    techBranch = ",VLOOKUP(O20,TechTree!$G$2:$H$43,2,FALSE),CHAR(10),"    techTier = ",P20,CHAR(10),"    @TechRequired = ",N20,IF($S20&lt;&gt;"",_xlfn.CONCAT(CHAR(10),"    @",$S$1," = ",$S20),""),IF($T20&lt;&gt;"",_xlfn.CONCAT(CHAR(10),"    @",$T$1," = ",$T20),""),IF($U20&lt;&gt;"",_xlfn.CONCAT(CHAR(10),"    @",$U$1," = ",$U20),""),IF(AND(AA20="NA/Balloon",Q20&lt;&gt;"Fuel Tank")=TRUE,_xlfn.CONCAT(CHAR(10),"    KiwiFuelSwitchIgnore = true"),""),IF($V20&lt;&gt;"",_xlfn.CONCAT(CHAR(10),V20),""),IF($AP20&lt;&gt;"",IF(Q20="RTG","",_xlfn.CONCAT(CHAR(10),$AP20)),""),IF(AN20&lt;&gt;"",_xlfn.CONCAT(CHAR(10),AN20),""),CHAR(10),"}",IF(AC20="Yes",_xlfn.CONCAT(CHAR(10),"@PART[",D20,"]:NEEDS[KiwiDeprecate]:AFTER[",B20,"]",CHAR(10),"{",CHAR(10),"    kiwiDeprecate = true",CHAR(10),"}"),""),IF(Q20="RTG",AP20,""))</f>
        <v>@PART[blue_steel_fuel_tank_s1_1]:AFTER[BlueSteel] // Blue Steel Size 1 Fuel Tank A
{
    techBranch = liquidFuelTanks
    techTier = 2
    @TechRequired = earlyFuelSystems
    fuelTankUpgradeType = standardLiquidFuel
    fuelTankSizeUpgrade = size1
}</v>
      </c>
      <c r="N20" s="9" t="str">
        <f>_xlfn.XLOOKUP(_xlfn.CONCAT(O20,P20),TechTree!$C$2:$C$500,TechTree!$D$2:$D$500,"Not Valid Combination",0,1)</f>
        <v>earlyFuelSystems</v>
      </c>
      <c r="O20" s="8" t="s">
        <v>335</v>
      </c>
      <c r="P20" s="8">
        <v>2</v>
      </c>
      <c r="Q20" s="8" t="s">
        <v>240</v>
      </c>
      <c r="W20" s="10" t="s">
        <v>242</v>
      </c>
      <c r="X20" s="10" t="s">
        <v>258</v>
      </c>
      <c r="AA20" s="10" t="s">
        <v>293</v>
      </c>
      <c r="AB20" s="10" t="s">
        <v>301</v>
      </c>
      <c r="AC20" s="10" t="s">
        <v>328</v>
      </c>
      <c r="AE20" s="12" t="str">
        <f t="shared" si="1"/>
        <v/>
      </c>
      <c r="AF20" s="14"/>
      <c r="AG20" s="18" t="s">
        <v>328</v>
      </c>
      <c r="AH20" s="18"/>
      <c r="AI20" s="18"/>
      <c r="AJ20" s="18"/>
      <c r="AK20" s="18"/>
      <c r="AL20" s="18"/>
      <c r="AM20" s="18"/>
      <c r="AN20" s="19" t="str">
        <f t="shared" si="3"/>
        <v/>
      </c>
      <c r="AO20" s="14"/>
      <c r="AP20" s="15" t="str">
        <f>IF(Q20="Structural",_xlfn.CONCAT("    ","structuralUpgradeType = ",IF(P20&lt;3,"0_2",IF(P20&lt;5,"3_4",IF(P20&lt;7,"5_6",IF(P20&lt;9,"7_8","9Plus"))))),IF(Q20="Command Module",_xlfn.CONCAT("    commandUpgradeType = standard",CHAR(10),"    commandUpgradeName = ",W20),IF(Q20="Engine",_xlfn.CONCAT("    engineUpgradeType = ",X20,CHAR(10),Parts!AS20,CHAR(10),"    enginePartUpgradeName = ",Y20),IF(Q20="Parachute","    parachuteUpgradeType = standard",IF(Q20="Solar",_xlfn.CONCAT("    solarPanelUpgradeTier = ",P20),IF(OR(Q20="System",Q20="System and Space Capability")=TRUE,_xlfn.CONCAT("    spacePlaneSystemUpgradeType = ",Y20,IF(Q20="System and Space Capability",_xlfn.CONCAT(CHAR(10),"    spaceplaneUpgradeType = spaceCapable",CHAR(10),"    baseSkinTemp = ",CHAR(10),"    upgradeSkinTemp = "),"")),IF(Q20="Fuel Tank",IF(AA20="NA/Balloon","    KiwiFuelSwitchIgnore = true",IF(AA20="standardLiquidFuel",_xlfn.CONCAT("    fuelTankUpgradeType = ",AA20,CHAR(10),"    fuelTankSizeUpgrade = ",AB20),_xlfn.CONCAT("    fuelTankUpgradeType = ",AA20))),IF(Q20="RCS","    rcsUpgradeType = coldGas",IF(Q20="RTG",_xlfn.CONCAT(CHAR(10),"@PART[",D20,"]:NEEDS[",B20,",NearFutureElectrical,DecayingRTGs,!FeatureRadiation]",CHAR(10),"{",CHAR(10),"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Q20" s="16" t="str">
        <f>IF(Q20="Engine",VLOOKUP(X20,EngineUpgrades!$A$2:$C$19,2,FALSE),"")</f>
        <v/>
      </c>
      <c r="AR20" s="16" t="str">
        <f>IF(Q20="Engine",VLOOKUP(X20,EngineUpgrades!$A$2:$C$19,3,FALSE),"")</f>
        <v/>
      </c>
      <c r="AS20" s="15" t="str">
        <f>_xlfn.XLOOKUP(AQ20,EngineUpgrades!$D$1:$J$1,EngineUpgrades!$D$17:$J$17,"",0,1)</f>
        <v/>
      </c>
      <c r="AT20" s="17">
        <v>2</v>
      </c>
      <c r="AU20" s="16" t="str">
        <f>IF(Q20="Engine",_xlfn.XLOOKUP(_xlfn.CONCAT(O20,P20+AT20),TechTree!$C$2:$C$500,TechTree!$D$2:$D$500,"Not Valid Combination",0,1),"")</f>
        <v/>
      </c>
    </row>
    <row r="21" spans="1:47" ht="96.5" x14ac:dyDescent="0.35">
      <c r="A21" t="str">
        <f>VLOOKUP(D21,Parts29Nov!$C$2:$C$37,1,FALSE)</f>
        <v>blue_steel_fuel_tank_s0_1</v>
      </c>
      <c r="B21" t="s">
        <v>457</v>
      </c>
      <c r="C21" t="s">
        <v>516</v>
      </c>
      <c r="D21" t="s">
        <v>517</v>
      </c>
      <c r="E21" t="s">
        <v>518</v>
      </c>
      <c r="F21" t="s">
        <v>461</v>
      </c>
      <c r="G21" t="s">
        <v>369</v>
      </c>
      <c r="H21">
        <v>0</v>
      </c>
      <c r="I21">
        <v>0</v>
      </c>
      <c r="J21">
        <v>2.5000000000000001E-2</v>
      </c>
      <c r="K21" t="s">
        <v>76</v>
      </c>
      <c r="M21" s="12" t="str">
        <f>_xlfn.CONCAT(IF($R21&lt;&gt;"",_xlfn.CONCAT(" #LOC_KTT_",B21,"_",D21,"_Title = ",$R21,CHAR(10),"@PART[",D21,"]:NEEDS[!002_CommunityPartsTitles]:AFTER[",B21,"] // ",IF(R21="",E21,_xlfn.CONCAT(R21," (",E21,")")),CHAR(10),"{",CHAR(10),"    @",$R$1," = #LOC_KTT_",B21,"_",D21,"_Title // ",$R21,CHAR(10),"}",CHAR(10)),""),"@PART[",D21,"]:AFTER[",B21,"] // ",IF(R21="",E21,_xlfn.CONCAT(R21," (",E21,")")),CHAR(10),"{",CHAR(10),"    techBranch = ",VLOOKUP(O21,TechTree!$G$2:$H$43,2,FALSE),CHAR(10),"    techTier = ",P21,CHAR(10),"    @TechRequired = ",N21,IF($S21&lt;&gt;"",_xlfn.CONCAT(CHAR(10),"    @",$S$1," = ",$S21),""),IF($T21&lt;&gt;"",_xlfn.CONCAT(CHAR(10),"    @",$T$1," = ",$T21),""),IF($U21&lt;&gt;"",_xlfn.CONCAT(CHAR(10),"    @",$U$1," = ",$U21),""),IF(AND(AA21="NA/Balloon",Q21&lt;&gt;"Fuel Tank")=TRUE,_xlfn.CONCAT(CHAR(10),"    KiwiFuelSwitchIgnore = true"),""),IF($V21&lt;&gt;"",_xlfn.CONCAT(CHAR(10),V21),""),IF($AP21&lt;&gt;"",IF(Q21="RTG","",_xlfn.CONCAT(CHAR(10),$AP21)),""),IF(AN21&lt;&gt;"",_xlfn.CONCAT(CHAR(10),AN21),""),CHAR(10),"}",IF(AC21="Yes",_xlfn.CONCAT(CHAR(10),"@PART[",D21,"]:NEEDS[KiwiDeprecate]:AFTER[",B21,"]",CHAR(10),"{",CHAR(10),"    kiwiDeprecate = true",CHAR(10),"}"),""),IF(Q21="RTG",AP21,""))</f>
        <v>@PART[blue_steel_fuel_tank_s0_1]:AFTER[BlueSteel] // #LOC_BlueSteel_blue_steel_fuel_tank_s0_1
{
    techBranch = liquidFuelTanks
    techTier = 2
    @TechRequired = earlyFuelSystems
    fuelTankUpgradeType = standardLiquidFuel
    fuelTankSizeUpgrade = size1
}</v>
      </c>
      <c r="N21" s="9" t="str">
        <f>_xlfn.XLOOKUP(_xlfn.CONCAT(O21,P21),TechTree!$C$2:$C$500,TechTree!$D$2:$D$500,"Not Valid Combination",0,1)</f>
        <v>earlyFuelSystems</v>
      </c>
      <c r="O21" s="8" t="s">
        <v>335</v>
      </c>
      <c r="P21" s="8">
        <v>2</v>
      </c>
      <c r="Q21" s="8" t="s">
        <v>240</v>
      </c>
      <c r="W21" s="10" t="s">
        <v>242</v>
      </c>
      <c r="X21" s="10" t="s">
        <v>258</v>
      </c>
      <c r="AA21" s="10" t="s">
        <v>293</v>
      </c>
      <c r="AB21" s="10" t="s">
        <v>301</v>
      </c>
      <c r="AC21" s="10" t="s">
        <v>328</v>
      </c>
      <c r="AE21" s="12" t="str">
        <f t="shared" si="1"/>
        <v/>
      </c>
      <c r="AF21" s="14"/>
      <c r="AG21" s="18" t="s">
        <v>328</v>
      </c>
      <c r="AH21" s="18"/>
      <c r="AI21" s="18"/>
      <c r="AJ21" s="18"/>
      <c r="AK21" s="18"/>
      <c r="AL21" s="18"/>
      <c r="AM21" s="18"/>
      <c r="AN21" s="19" t="str">
        <f t="shared" si="3"/>
        <v/>
      </c>
      <c r="AO21" s="14"/>
      <c r="AP21" s="15" t="str">
        <f>IF(Q21="Structural",_xlfn.CONCAT("    ","structuralUpgradeType = ",IF(P21&lt;3,"0_2",IF(P21&lt;5,"3_4",IF(P21&lt;7,"5_6",IF(P21&lt;9,"7_8","9Plus"))))),IF(Q21="Command Module",_xlfn.CONCAT("    commandUpgradeType = standard",CHAR(10),"    commandUpgradeName = ",W21),IF(Q21="Engine",_xlfn.CONCAT("    engineUpgradeType = ",X21,CHAR(10),Parts!AS21,CHAR(10),"    enginePartUpgradeName = ",Y21),IF(Q21="Parachute","    parachuteUpgradeType = standard",IF(Q21="Solar",_xlfn.CONCAT("    solarPanelUpgradeTier = ",P21),IF(OR(Q21="System",Q21="System and Space Capability")=TRUE,_xlfn.CONCAT("    spacePlaneSystemUpgradeType = ",Y21,IF(Q21="System and Space Capability",_xlfn.CONCAT(CHAR(10),"    spaceplaneUpgradeType = spaceCapable",CHAR(10),"    baseSkinTemp = ",CHAR(10),"    upgradeSkinTemp = "),"")),IF(Q21="Fuel Tank",IF(AA21="NA/Balloon","    KiwiFuelSwitchIgnore = true",IF(AA21="standardLiquidFuel",_xlfn.CONCAT("    fuelTankUpgradeType = ",AA21,CHAR(10),"    fuelTankSizeUpgrade = ",AB21),_xlfn.CONCAT("    fuelTankUpgradeType = ",AA21))),IF(Q21="RCS","    rcsUpgradeType = coldGas",IF(Q21="RTG",_xlfn.CONCAT(CHAR(10),"@PART[",D21,"]:NEEDS[",B21,",NearFutureElectrical,DecayingRTGs,!FeatureRadiation]",CHAR(10),"{",CHAR(10),"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Q21" s="16" t="str">
        <f>IF(Q21="Engine",VLOOKUP(X21,EngineUpgrades!$A$2:$C$19,2,FALSE),"")</f>
        <v/>
      </c>
      <c r="AR21" s="16" t="str">
        <f>IF(Q21="Engine",VLOOKUP(X21,EngineUpgrades!$A$2:$C$19,3,FALSE),"")</f>
        <v/>
      </c>
      <c r="AS21" s="15" t="str">
        <f>_xlfn.XLOOKUP(AQ21,EngineUpgrades!$D$1:$J$1,EngineUpgrades!$D$17:$J$17,"",0,1)</f>
        <v/>
      </c>
      <c r="AT21" s="17">
        <v>2</v>
      </c>
      <c r="AU21" s="16" t="str">
        <f>IF(Q21="Engine",_xlfn.XLOOKUP(_xlfn.CONCAT(O21,P21+AT21),TechTree!$C$2:$C$500,TechTree!$D$2:$D$500,"Not Valid Combination",0,1),"")</f>
        <v/>
      </c>
    </row>
    <row r="22" spans="1:47" ht="96.5" customHeight="1" x14ac:dyDescent="0.35">
      <c r="A22" t="str">
        <f>VLOOKUP(D22,Parts29Nov!$C$2:$C$37,1,FALSE)</f>
        <v>blue_steel_docking_adapter_s1_2</v>
      </c>
      <c r="B22" t="s">
        <v>457</v>
      </c>
      <c r="C22" t="s">
        <v>519</v>
      </c>
      <c r="D22" t="s">
        <v>520</v>
      </c>
      <c r="E22" t="s">
        <v>521</v>
      </c>
      <c r="F22" t="s">
        <v>461</v>
      </c>
      <c r="G22" t="s">
        <v>371</v>
      </c>
      <c r="H22">
        <v>0</v>
      </c>
      <c r="I22">
        <v>0</v>
      </c>
      <c r="J22">
        <v>0.3</v>
      </c>
      <c r="K22" t="s">
        <v>76</v>
      </c>
      <c r="M22" s="12" t="str">
        <f>_xlfn.CONCAT(IF($R22&lt;&gt;"",_xlfn.CONCAT(" #LOC_KTT_",B22,"_",D22,"_Title = ",$R22,CHAR(10),"@PART[",D22,"]:NEEDS[!002_CommunityPartsTitles]:AFTER[",B22,"] // ",IF(R22="",E22,_xlfn.CONCAT(R22," (",E22,")")),CHAR(10),"{",CHAR(10),"    @",$R$1," = #LOC_KTT_",B22,"_",D22,"_Title // ",$R22,CHAR(10),"}",CHAR(10)),""),"@PART[",D22,"]:AFTER[",B22,"] // ",IF(R22="",E22,_xlfn.CONCAT(R22," (",E22,")")),CHAR(10),"{",CHAR(10),"    techBranch = ",VLOOKUP(O22,TechTree!$G$2:$H$43,2,FALSE),CHAR(10),"    techTier = ",P22,CHAR(10),"    @TechRequired = ",N22,IF($S22&lt;&gt;"",_xlfn.CONCAT(CHAR(10),"    @",$S$1," = ",$S22),""),IF($T22&lt;&gt;"",_xlfn.CONCAT(CHAR(10),"    @",$T$1," = ",$T22),""),IF($U22&lt;&gt;"",_xlfn.CONCAT(CHAR(10),"    @",$U$1," = ",$U22),""),IF(AND(AA22="NA/Balloon",Q22&lt;&gt;"Fuel Tank")=TRUE,_xlfn.CONCAT(CHAR(10),"    KiwiFuelSwitchIgnore = true"),""),IF($V22&lt;&gt;"",_xlfn.CONCAT(CHAR(10),V22),""),IF($AP22&lt;&gt;"",IF(Q22="RTG","",_xlfn.CONCAT(CHAR(10),$AP22)),""),IF(AN22&lt;&gt;"",_xlfn.CONCAT(CHAR(10),AN22),""),CHAR(10),"}",IF(AC22="Yes",_xlfn.CONCAT(CHAR(10),"@PART[",D22,"]:NEEDS[KiwiDeprecate]:AFTER[",B22,"]",CHAR(10),"{",CHAR(10),"    kiwiDeprecate = true",CHAR(10),"}"),""),IF(Q22="RTG",AP22,""))</f>
        <v>@PART[blue_steel_docking_adapter_s1_2]:AFTER[BlueSteel] // Blue Steel Size 1 Docking Adapter B
{
    techBranch = jetParts
    techTier = 5
    @TechRequired = advAerodynamics
    spacePlaneSystemUpgradeType = mark1
}</v>
      </c>
      <c r="N22" s="9" t="str">
        <f>_xlfn.XLOOKUP(_xlfn.CONCAT(O22,P22),TechTree!$C$2:$C$500,TechTree!$D$2:$D$500,"Not Valid Combination",0,1)</f>
        <v>advAerodynamics</v>
      </c>
      <c r="O22" s="8" t="s">
        <v>203</v>
      </c>
      <c r="P22" s="8">
        <v>5</v>
      </c>
      <c r="Q22" s="8" t="s">
        <v>288</v>
      </c>
      <c r="W22" s="10" t="s">
        <v>242</v>
      </c>
      <c r="X22" s="10" t="s">
        <v>258</v>
      </c>
      <c r="Y22" s="10" t="s">
        <v>559</v>
      </c>
      <c r="AA22" s="10" t="s">
        <v>293</v>
      </c>
      <c r="AB22" s="10" t="s">
        <v>302</v>
      </c>
      <c r="AC22" s="10" t="s">
        <v>328</v>
      </c>
      <c r="AE22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blue_steel_docking_adapter_s1_2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22" s="14"/>
      <c r="AG22" s="18" t="s">
        <v>328</v>
      </c>
      <c r="AH22" s="18"/>
      <c r="AI22" s="18"/>
      <c r="AJ22" s="18"/>
      <c r="AK22" s="18"/>
      <c r="AL22" s="18"/>
      <c r="AM22" s="18"/>
      <c r="AN22" s="19" t="str">
        <f t="shared" si="3"/>
        <v/>
      </c>
      <c r="AO22" s="14"/>
      <c r="AP22" s="15" t="str">
        <f>IF(Q22="Structural",_xlfn.CONCAT("    ","structuralUpgradeType = ",IF(P22&lt;3,"0_2",IF(P22&lt;5,"3_4",IF(P22&lt;7,"5_6",IF(P22&lt;9,"7_8","9Plus"))))),IF(Q22="Command Module",_xlfn.CONCAT("    commandUpgradeType = standard",CHAR(10),"    commandUpgradeName = ",W22),IF(Q22="Engine",_xlfn.CONCAT("    engineUpgradeType = ",X22,CHAR(10),Parts!AS22,CHAR(10),"    enginePartUpgradeName = ",Y22),IF(Q22="Parachute","    parachuteUpgradeType = standard",IF(Q22="Solar",_xlfn.CONCAT("    solarPanelUpgradeTier = ",P22),IF(OR(Q22="System",Q22="System and Space Capability")=TRUE,_xlfn.CONCAT("    spacePlaneSystemUpgradeType = ",Y22,IF(Q22="System and Space Capability",_xlfn.CONCAT(CHAR(10),"    spaceplaneUpgradeType = spaceCapable",CHAR(10),"    baseSkinTemp = ",CHAR(10),"    upgradeSkinTemp = "),"")),IF(Q22="Fuel Tank",IF(AA22="NA/Balloon","    KiwiFuelSwitchIgnore = true",IF(AA22="standardLiquidFuel",_xlfn.CONCAT("    fuelTankUpgradeType = ",AA22,CHAR(10),"    fuelTankSizeUpgrade = ",AB22),_xlfn.CONCAT("    fuelTankUpgradeType = ",AA22))),IF(Q22="RCS","    rcsUpgradeType = coldGas",IF(Q22="RTG",_xlfn.CONCAT(CHAR(10),"@PART[",D22,"]:NEEDS[",B22,",NearFutureElectrical,DecayingRTGs,!FeatureRadiation]",CHAR(10),"{",CHAR(10),"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Q22" s="16" t="str">
        <f>IF(Q22="Engine",VLOOKUP(X22,EngineUpgrades!$A$2:$C$19,2,FALSE),"")</f>
        <v/>
      </c>
      <c r="AR22" s="16" t="str">
        <f>IF(Q22="Engine",VLOOKUP(X22,EngineUpgrades!$A$2:$C$19,3,FALSE),"")</f>
        <v/>
      </c>
      <c r="AS22" s="15" t="str">
        <f>_xlfn.XLOOKUP(AQ22,EngineUpgrades!$D$1:$J$1,EngineUpgrades!$D$17:$J$17,"",0,1)</f>
        <v/>
      </c>
      <c r="AT22" s="17">
        <v>2</v>
      </c>
      <c r="AU22" s="16" t="str">
        <f>IF(Q22="Engine",_xlfn.XLOOKUP(_xlfn.CONCAT(O22,P22+AT22),TechTree!$C$2:$C$500,TechTree!$D$2:$D$500,"Not Valid Combination",0,1),"")</f>
        <v/>
      </c>
    </row>
    <row r="23" spans="1:47" ht="85" customHeight="1" x14ac:dyDescent="0.35">
      <c r="A23" t="str">
        <f>VLOOKUP(D23,Parts29Nov!$C$2:$C$37,1,FALSE)</f>
        <v>blue_steel_docking_adapter_s1_1</v>
      </c>
      <c r="B23" t="s">
        <v>457</v>
      </c>
      <c r="C23" t="s">
        <v>522</v>
      </c>
      <c r="D23" t="s">
        <v>523</v>
      </c>
      <c r="E23" t="s">
        <v>524</v>
      </c>
      <c r="F23" t="s">
        <v>461</v>
      </c>
      <c r="G23" t="s">
        <v>371</v>
      </c>
      <c r="H23">
        <v>0</v>
      </c>
      <c r="I23">
        <v>0</v>
      </c>
      <c r="J23">
        <v>0.15</v>
      </c>
      <c r="K23" t="s">
        <v>76</v>
      </c>
      <c r="M23" s="12" t="str">
        <f>_xlfn.CONCAT(IF($R23&lt;&gt;"",_xlfn.CONCAT(" #LOC_KTT_",B23,"_",D23,"_Title = ",$R23,CHAR(10),"@PART[",D23,"]:NEEDS[!002_CommunityPartsTitles]:AFTER[",B23,"] // ",IF(R23="",E23,_xlfn.CONCAT(R23," (",E23,")")),CHAR(10),"{",CHAR(10),"    @",$R$1," = #LOC_KTT_",B23,"_",D23,"_Title // ",$R23,CHAR(10),"}",CHAR(10)),""),"@PART[",D23,"]:AFTER[",B23,"] // ",IF(R23="",E23,_xlfn.CONCAT(R23," (",E23,")")),CHAR(10),"{",CHAR(10),"    techBranch = ",VLOOKUP(O23,TechTree!$G$2:$H$43,2,FALSE),CHAR(10),"    techTier = ",P23,CHAR(10),"    @TechRequired = ",N23,IF($S23&lt;&gt;"",_xlfn.CONCAT(CHAR(10),"    @",$S$1," = ",$S23),""),IF($T23&lt;&gt;"",_xlfn.CONCAT(CHAR(10),"    @",$T$1," = ",$T23),""),IF($U23&lt;&gt;"",_xlfn.CONCAT(CHAR(10),"    @",$U$1," = ",$U23),""),IF(AND(AA23="NA/Balloon",Q23&lt;&gt;"Fuel Tank")=TRUE,_xlfn.CONCAT(CHAR(10),"    KiwiFuelSwitchIgnore = true"),""),IF($V23&lt;&gt;"",_xlfn.CONCAT(CHAR(10),V23),""),IF($AP23&lt;&gt;"",IF(Q23="RTG","",_xlfn.CONCAT(CHAR(10),$AP23)),""),IF(AN23&lt;&gt;"",_xlfn.CONCAT(CHAR(10),AN23),""),CHAR(10),"}",IF(AC23="Yes",_xlfn.CONCAT(CHAR(10),"@PART[",D23,"]:NEEDS[KiwiDeprecate]:AFTER[",B23,"]",CHAR(10),"{",CHAR(10),"    kiwiDeprecate = true",CHAR(10),"}"),""),IF(Q23="RTG",AP23,""))</f>
        <v>@PART[blue_steel_docking_adapter_s1_1]:AFTER[BlueSteel] // Blue Steel Size 1 Docking Adapter A
{
    techBranch = jetParts
    techTier = 5
    @TechRequired = advAerodynamics
    spacePlaneSystemUpgradeType = mark1
}</v>
      </c>
      <c r="N23" s="9" t="str">
        <f>_xlfn.XLOOKUP(_xlfn.CONCAT(O23,P23),TechTree!$C$2:$C$500,TechTree!$D$2:$D$500,"Not Valid Combination",0,1)</f>
        <v>advAerodynamics</v>
      </c>
      <c r="O23" s="8" t="s">
        <v>203</v>
      </c>
      <c r="P23" s="8">
        <v>5</v>
      </c>
      <c r="Q23" s="8" t="s">
        <v>288</v>
      </c>
      <c r="W23" s="10" t="s">
        <v>242</v>
      </c>
      <c r="X23" s="10" t="s">
        <v>258</v>
      </c>
      <c r="Y23" s="10" t="s">
        <v>559</v>
      </c>
      <c r="AA23" s="10" t="s">
        <v>293</v>
      </c>
      <c r="AB23" s="10" t="s">
        <v>302</v>
      </c>
      <c r="AC23" s="10" t="s">
        <v>328</v>
      </c>
      <c r="AE23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blue_steel_docking_adapter_s1_1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23" s="14"/>
      <c r="AG23" s="18" t="s">
        <v>328</v>
      </c>
      <c r="AH23" s="18"/>
      <c r="AI23" s="18"/>
      <c r="AJ23" s="18"/>
      <c r="AK23" s="18"/>
      <c r="AL23" s="18"/>
      <c r="AM23" s="18"/>
      <c r="AN23" s="19" t="str">
        <f t="shared" si="3"/>
        <v/>
      </c>
      <c r="AO23" s="14"/>
      <c r="AP23" s="15" t="str">
        <f>IF(Q23="Structural",_xlfn.CONCAT("    ","structuralUpgradeType = ",IF(P23&lt;3,"0_2",IF(P23&lt;5,"3_4",IF(P23&lt;7,"5_6",IF(P23&lt;9,"7_8","9Plus"))))),IF(Q23="Command Module",_xlfn.CONCAT("    commandUpgradeType = standard",CHAR(10),"    commandUpgradeName = ",W23),IF(Q23="Engine",_xlfn.CONCAT("    engineUpgradeType = ",X23,CHAR(10),Parts!AS23,CHAR(10),"    enginePartUpgradeName = ",Y23),IF(Q23="Parachute","    parachuteUpgradeType = standard",IF(Q23="Solar",_xlfn.CONCAT("    solarPanelUpgradeTier = ",P23),IF(OR(Q23="System",Q23="System and Space Capability")=TRUE,_xlfn.CONCAT("    spacePlaneSystemUpgradeType = ",Y23,IF(Q23="System and Space Capability",_xlfn.CONCAT(CHAR(10),"    spaceplaneUpgradeType = spaceCapable",CHAR(10),"    baseSkinTemp = ",CHAR(10),"    upgradeSkinTemp = "),"")),IF(Q23="Fuel Tank",IF(AA23="NA/Balloon","    KiwiFuelSwitchIgnore = true",IF(AA23="standardLiquidFuel",_xlfn.CONCAT("    fuelTankUpgradeType = ",AA23,CHAR(10),"    fuelTankSizeUpgrade = ",AB23),_xlfn.CONCAT("    fuelTankUpgradeType = ",AA23))),IF(Q23="RCS","    rcsUpgradeType = coldGas",IF(Q23="RTG",_xlfn.CONCAT(CHAR(10),"@PART[",D23,"]:NEEDS[",B23,",NearFutureElectrical,DecayingRTGs,!FeatureRadiation]",CHAR(10),"{",CHAR(10),"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Q23" s="16" t="str">
        <f>IF(Q23="Engine",VLOOKUP(X23,EngineUpgrades!$A$2:$C$19,2,FALSE),"")</f>
        <v/>
      </c>
      <c r="AR23" s="16" t="str">
        <f>IF(Q23="Engine",VLOOKUP(X23,EngineUpgrades!$A$2:$C$19,3,FALSE),"")</f>
        <v/>
      </c>
      <c r="AS23" s="15" t="str">
        <f>_xlfn.XLOOKUP(AQ23,EngineUpgrades!$D$1:$J$1,EngineUpgrades!$D$17:$J$17,"",0,1)</f>
        <v/>
      </c>
      <c r="AT23" s="17">
        <v>2</v>
      </c>
      <c r="AU23" s="16" t="str">
        <f>IF(Q23="Engine",_xlfn.XLOOKUP(_xlfn.CONCAT(O23,P23+AT23),TechTree!$C$2:$C$500,TechTree!$D$2:$D$500,"Not Valid Combination",0,1),"")</f>
        <v/>
      </c>
    </row>
    <row r="24" spans="1:47" ht="247" customHeight="1" x14ac:dyDescent="0.35">
      <c r="A24" t="str">
        <f>VLOOKUP(D24,Parts29Nov!$C$2:$C$37,1,FALSE)</f>
        <v>blue_steel_crew_s1_1</v>
      </c>
      <c r="B24" t="s">
        <v>457</v>
      </c>
      <c r="C24" t="s">
        <v>525</v>
      </c>
      <c r="D24" t="s">
        <v>526</v>
      </c>
      <c r="E24" t="s">
        <v>527</v>
      </c>
      <c r="F24" t="s">
        <v>461</v>
      </c>
      <c r="G24" t="s">
        <v>5</v>
      </c>
      <c r="H24">
        <v>5000</v>
      </c>
      <c r="I24">
        <v>1000</v>
      </c>
      <c r="J24">
        <v>2</v>
      </c>
      <c r="K24" t="s">
        <v>43</v>
      </c>
      <c r="M24" s="12" t="str">
        <f>_xlfn.CONCAT(IF($R24&lt;&gt;"",_xlfn.CONCAT(" #LOC_KTT_",B24,"_",D24,"_Title = ",$R24,CHAR(10),"@PART[",D24,"]:NEEDS[!002_CommunityPartsTitles]:AFTER[",B24,"] // ",IF(R24="",E24,_xlfn.CONCAT(R24," (",E24,")")),CHAR(10),"{",CHAR(10),"    @",$R$1," = #LOC_KTT_",B24,"_",D24,"_Title // ",$R24,CHAR(10),"}",CHAR(10)),""),"@PART[",D24,"]:AFTER[",B24,"] // ",IF(R24="",E24,_xlfn.CONCAT(R24," (",E24,")")),CHAR(10),"{",CHAR(10),"    techBranch = ",VLOOKUP(O24,TechTree!$G$2:$H$43,2,FALSE),CHAR(10),"    techTier = ",P24,CHAR(10),"    @TechRequired = ",N24,IF($S24&lt;&gt;"",_xlfn.CONCAT(CHAR(10),"    @",$S$1," = ",$S24),""),IF($T24&lt;&gt;"",_xlfn.CONCAT(CHAR(10),"    @",$T$1," = ",$T24),""),IF($U24&lt;&gt;"",_xlfn.CONCAT(CHAR(10),"    @",$U$1," = ",$U24),""),IF(AND(AA24="NA/Balloon",Q24&lt;&gt;"Fuel Tank")=TRUE,_xlfn.CONCAT(CHAR(10),"    KiwiFuelSwitchIgnore = true"),""),IF($V24&lt;&gt;"",_xlfn.CONCAT(CHAR(10),V24),""),IF($AP24&lt;&gt;"",IF(Q24="RTG","",_xlfn.CONCAT(CHAR(10),$AP24)),""),IF(AN24&lt;&gt;"",_xlfn.CONCAT(CHAR(10),AN24),""),CHAR(10),"}",IF(AC24="Yes",_xlfn.CONCAT(CHAR(10),"@PART[",D24,"]:NEEDS[KiwiDeprecate]:AFTER[",B24,"]",CHAR(10),"{",CHAR(10),"    kiwiDeprecate = true",CHAR(10),"}"),""),IF(Q24="RTG",AP24,""))</f>
        <v>@PART[blue_steel_crew_s1_1]:AFTER[BlueSteel] // Blue Steel Mk1 Astroplane Cockpit
{
    techBranch = cockpits
    techTier = 5
    @TechRequired = supersonicFlight
    spacePlaneSystemUpgradeType = mark1
    spaceplaneUpgradeType = spaceCapable
    baseSkinTemp = 
    upgradeSkinTemp = 
}</v>
      </c>
      <c r="N24" s="9" t="str">
        <f>_xlfn.XLOOKUP(_xlfn.CONCAT(O24,P24),TechTree!$C$2:$C$500,TechTree!$D$2:$D$500,"Not Valid Combination",0,1)</f>
        <v>supersonicFlight</v>
      </c>
      <c r="O24" s="8" t="s">
        <v>202</v>
      </c>
      <c r="P24" s="8">
        <v>5</v>
      </c>
      <c r="Q24" s="8" t="s">
        <v>312</v>
      </c>
      <c r="W24" s="10" t="s">
        <v>242</v>
      </c>
      <c r="X24" s="10" t="s">
        <v>373</v>
      </c>
      <c r="Y24" s="10" t="s">
        <v>559</v>
      </c>
      <c r="AA24" s="10" t="s">
        <v>293</v>
      </c>
      <c r="AB24" s="10" t="s">
        <v>302</v>
      </c>
      <c r="AC24" s="10" t="s">
        <v>328</v>
      </c>
      <c r="AE24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blue_steel_crew_s1_1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24" s="14"/>
      <c r="AG24" s="18" t="s">
        <v>328</v>
      </c>
      <c r="AH24" s="18"/>
      <c r="AI24" s="18"/>
      <c r="AJ24" s="18"/>
      <c r="AK24" s="18"/>
      <c r="AL24" s="18"/>
      <c r="AM24" s="18"/>
      <c r="AN24" s="19" t="str">
        <f t="shared" si="3"/>
        <v/>
      </c>
      <c r="AO24" s="14"/>
      <c r="AP24" s="15" t="str">
        <f>IF(Q24="Structural",_xlfn.CONCAT("    ","structuralUpgradeType = ",IF(P24&lt;3,"0_2",IF(P24&lt;5,"3_4",IF(P24&lt;7,"5_6",IF(P24&lt;9,"7_8","9Plus"))))),IF(Q24="Command Module",_xlfn.CONCAT("    commandUpgradeType = standard",CHAR(10),"    commandUpgradeName = ",W24),IF(Q24="Engine",_xlfn.CONCAT("    engineUpgradeType = ",X24,CHAR(10),Parts!AS24,CHAR(10),"    enginePartUpgradeName = ",Y24),IF(Q24="Parachute","    parachuteUpgradeType = standard",IF(Q24="Solar",_xlfn.CONCAT("    solarPanelUpgradeTier = ",P24),IF(OR(Q24="System",Q24="System and Space Capability")=TRUE,_xlfn.CONCAT("    spacePlaneSystemUpgradeType = ",Y24,IF(Q24="System and Space Capability",_xlfn.CONCAT(CHAR(10),"    spaceplaneUpgradeType = spaceCapable",CHAR(10),"    baseSkinTemp = ",CHAR(10),"    upgradeSkinTemp = "),"")),IF(Q24="Fuel Tank",IF(AA24="NA/Balloon","    KiwiFuelSwitchIgnore = true",IF(AA24="standardLiquidFuel",_xlfn.CONCAT("    fuelTankUpgradeType = ",AA24,CHAR(10),"    fuelTankSizeUpgrade = ",AB24),_xlfn.CONCAT("    fuelTankUpgradeType = ",AA24))),IF(Q24="RCS","    rcsUpgradeType = coldGas",IF(Q24="RTG",_xlfn.CONCAT(CHAR(10),"@PART[",D24,"]:NEEDS[",B24,",NearFutureElectrical,DecayingRTGs,!FeatureRadiation]",CHAR(10),"{",CHAR(10),"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
    spaceplaneUpgradeType = spaceCapable
    baseSkinTemp = 
    upgradeSkinTemp = </v>
      </c>
      <c r="AQ24" s="16" t="str">
        <f>IF(Q24="Engine",VLOOKUP(X24,EngineUpgrades!$A$2:$C$19,2,FALSE),"")</f>
        <v/>
      </c>
      <c r="AR24" s="16" t="str">
        <f>IF(Q24="Engine",VLOOKUP(X24,EngineUpgrades!$A$2:$C$19,3,FALSE),"")</f>
        <v/>
      </c>
      <c r="AS24" s="15" t="str">
        <f>_xlfn.XLOOKUP(AQ24,EngineUpgrades!$D$1:$J$1,EngineUpgrades!$D$17:$J$17,"",0,1)</f>
        <v/>
      </c>
      <c r="AT24" s="17">
        <v>2</v>
      </c>
      <c r="AU24" s="16" t="str">
        <f>IF(Q24="Engine",_xlfn.XLOOKUP(_xlfn.CONCAT(O24,P24+AT24),TechTree!$C$2:$C$500,TechTree!$D$2:$D$500,"Not Valid Combination",0,1),"")</f>
        <v/>
      </c>
    </row>
    <row r="25" spans="1:47" ht="348.5" x14ac:dyDescent="0.35">
      <c r="A25" t="str">
        <f>VLOOKUP(D25,Parts29Nov!$C$2:$C$37,1,FALSE)</f>
        <v>blue_steel_crew_bay_s1_2</v>
      </c>
      <c r="B25" t="s">
        <v>457</v>
      </c>
      <c r="C25" t="s">
        <v>528</v>
      </c>
      <c r="D25" t="s">
        <v>529</v>
      </c>
      <c r="E25" t="s">
        <v>530</v>
      </c>
      <c r="F25" t="s">
        <v>461</v>
      </c>
      <c r="G25" t="s">
        <v>371</v>
      </c>
      <c r="H25">
        <v>0</v>
      </c>
      <c r="I25">
        <v>0</v>
      </c>
      <c r="J25">
        <v>0.3</v>
      </c>
      <c r="K25" t="s">
        <v>76</v>
      </c>
      <c r="M25" s="12" t="str">
        <f>_xlfn.CONCAT(IF($R25&lt;&gt;"",_xlfn.CONCAT(" #LOC_KTT_",B25,"_",D25,"_Title = ",$R25,CHAR(10),"@PART[",D25,"]:NEEDS[!002_CommunityPartsTitles]:AFTER[",B25,"] // ",IF(R25="",E25,_xlfn.CONCAT(R25," (",E25,")")),CHAR(10),"{",CHAR(10),"    @",$R$1," = #LOC_KTT_",B25,"_",D25,"_Title // ",$R25,CHAR(10),"}",CHAR(10)),""),"@PART[",D25,"]:AFTER[",B25,"] // ",IF(R25="",E25,_xlfn.CONCAT(R25," (",E25,")")),CHAR(10),"{",CHAR(10),"    techBranch = ",VLOOKUP(O25,TechTree!$G$2:$H$43,2,FALSE),CHAR(10),"    techTier = ",P25,CHAR(10),"    @TechRequired = ",N25,IF($S25&lt;&gt;"",_xlfn.CONCAT(CHAR(10),"    @",$S$1," = ",$S25),""),IF($T25&lt;&gt;"",_xlfn.CONCAT(CHAR(10),"    @",$T$1," = ",$T25),""),IF($U25&lt;&gt;"",_xlfn.CONCAT(CHAR(10),"    @",$U$1," = ",$U25),""),IF(AND(AA25="NA/Balloon",Q25&lt;&gt;"Fuel Tank")=TRUE,_xlfn.CONCAT(CHAR(10),"    KiwiFuelSwitchIgnore = true"),""),IF($V25&lt;&gt;"",_xlfn.CONCAT(CHAR(10),V25),""),IF($AP25&lt;&gt;"",IF(Q25="RTG","",_xlfn.CONCAT(CHAR(10),$AP25)),""),IF(AN25&lt;&gt;"",_xlfn.CONCAT(CHAR(10),AN25),""),CHAR(10),"}",IF(AC25="Yes",_xlfn.CONCAT(CHAR(10),"@PART[",D25,"]:NEEDS[KiwiDeprecate]:AFTER[",B25,"]",CHAR(10),"{",CHAR(10),"    kiwiDeprecate = true",CHAR(10),"}"),""),IF(Q25="RTG",AP25,""))</f>
        <v>@PART[blue_steel_crew_bay_s1_2]:AFTER[BlueSteel] // #LOC_BlueSteel_blue_steel_crew_bay_s1_2
{
    techBranch = cockpits
    techTier = 2
    @TechRequired = stability
    spacePlaneSystemUpgradeType = mark1
    spaceplaneUpgradeType = spaceCapable
    baseSkinTemp = 
    upgradeSkinTemp = 
}</v>
      </c>
      <c r="N25" s="9" t="str">
        <f>_xlfn.XLOOKUP(_xlfn.CONCAT(O25,P25),TechTree!$C$2:$C$500,TechTree!$D$2:$D$500,"Not Valid Combination",0,1)</f>
        <v>stability</v>
      </c>
      <c r="O25" s="8" t="s">
        <v>202</v>
      </c>
      <c r="P25" s="8">
        <v>2</v>
      </c>
      <c r="Q25" s="8" t="s">
        <v>312</v>
      </c>
      <c r="W25" s="10" t="s">
        <v>242</v>
      </c>
      <c r="X25" s="10" t="s">
        <v>258</v>
      </c>
      <c r="Y25" s="10" t="s">
        <v>559</v>
      </c>
      <c r="AA25" s="10" t="s">
        <v>293</v>
      </c>
      <c r="AB25" s="10" t="s">
        <v>302</v>
      </c>
      <c r="AC25" s="10" t="s">
        <v>328</v>
      </c>
      <c r="AE25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blue_steel_crew_bay_s1_2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25" s="14"/>
      <c r="AG25" s="18" t="s">
        <v>328</v>
      </c>
      <c r="AH25" s="18"/>
      <c r="AI25" s="18"/>
      <c r="AJ25" s="18"/>
      <c r="AK25" s="18"/>
      <c r="AL25" s="18"/>
      <c r="AM25" s="18"/>
      <c r="AN25" s="19" t="str">
        <f t="shared" si="3"/>
        <v/>
      </c>
      <c r="AO25" s="14"/>
      <c r="AP25" s="15" t="str">
        <f>IF(Q25="Structural",_xlfn.CONCAT("    ","structuralUpgradeType = ",IF(P25&lt;3,"0_2",IF(P25&lt;5,"3_4",IF(P25&lt;7,"5_6",IF(P25&lt;9,"7_8","9Plus"))))),IF(Q25="Command Module",_xlfn.CONCAT("    commandUpgradeType = standard",CHAR(10),"    commandUpgradeName = ",W25),IF(Q25="Engine",_xlfn.CONCAT("    engineUpgradeType = ",X25,CHAR(10),Parts!AS25,CHAR(10),"    enginePartUpgradeName = ",Y25),IF(Q25="Parachute","    parachuteUpgradeType = standard",IF(Q25="Solar",_xlfn.CONCAT("    solarPanelUpgradeTier = ",P25),IF(OR(Q25="System",Q25="System and Space Capability")=TRUE,_xlfn.CONCAT("    spacePlaneSystemUpgradeType = ",Y25,IF(Q25="System and Space Capability",_xlfn.CONCAT(CHAR(10),"    spaceplaneUpgradeType = spaceCapable",CHAR(10),"    baseSkinTemp = ",CHAR(10),"    upgradeSkinTemp = "),"")),IF(Q25="Fuel Tank",IF(AA25="NA/Balloon","    KiwiFuelSwitchIgnore = true",IF(AA25="standardLiquidFuel",_xlfn.CONCAT("    fuelTankUpgradeType = ",AA25,CHAR(10),"    fuelTankSizeUpgrade = ",AB25),_xlfn.CONCAT("    fuelTankUpgradeType = ",AA25))),IF(Q25="RCS","    rcsUpgradeType = coldGas",IF(Q25="RTG",_xlfn.CONCAT(CHAR(10),"@PART[",D25,"]:NEEDS[",B25,",NearFutureElectrical,DecayingRTGs,!FeatureRadiation]",CHAR(10),"{",CHAR(10),"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
    spaceplaneUpgradeType = spaceCapable
    baseSkinTemp = 
    upgradeSkinTemp = </v>
      </c>
      <c r="AQ25" s="16" t="str">
        <f>IF(Q25="Engine",VLOOKUP(X25,EngineUpgrades!$A$2:$C$19,2,FALSE),"")</f>
        <v/>
      </c>
      <c r="AR25" s="16" t="str">
        <f>IF(Q25="Engine",VLOOKUP(X25,EngineUpgrades!$A$2:$C$19,3,FALSE),"")</f>
        <v/>
      </c>
      <c r="AS25" s="15" t="str">
        <f>_xlfn.XLOOKUP(AQ25,EngineUpgrades!$D$1:$J$1,EngineUpgrades!$D$17:$J$17,"",0,1)</f>
        <v/>
      </c>
      <c r="AT25" s="17">
        <v>2</v>
      </c>
      <c r="AU25" s="16" t="str">
        <f>IF(Q25="Engine",_xlfn.XLOOKUP(_xlfn.CONCAT(O25,P25+AT25),TechTree!$C$2:$C$500,TechTree!$D$2:$D$500,"Not Valid Combination",0,1),"")</f>
        <v/>
      </c>
    </row>
    <row r="26" spans="1:47" ht="348.5" x14ac:dyDescent="0.35">
      <c r="A26" t="str">
        <f>VLOOKUP(D26,Parts29Nov!$C$2:$C$37,1,FALSE)</f>
        <v>blue_steel_cockpit_s0</v>
      </c>
      <c r="B26" t="s">
        <v>457</v>
      </c>
      <c r="C26" t="s">
        <v>531</v>
      </c>
      <c r="D26" t="s">
        <v>532</v>
      </c>
      <c r="E26" t="s">
        <v>533</v>
      </c>
      <c r="F26" t="s">
        <v>461</v>
      </c>
      <c r="G26" t="s">
        <v>5</v>
      </c>
      <c r="H26">
        <v>2000</v>
      </c>
      <c r="I26">
        <v>600</v>
      </c>
      <c r="J26">
        <v>0.8</v>
      </c>
      <c r="K26" t="s">
        <v>43</v>
      </c>
      <c r="M26" s="12" t="str">
        <f>_xlfn.CONCAT(IF($R26&lt;&gt;"",_xlfn.CONCAT(" #LOC_KTT_",B26,"_",D26,"_Title = ",$R26,CHAR(10),"@PART[",D26,"]:NEEDS[!002_CommunityPartsTitles]:AFTER[",B26,"] // ",IF(R26="",E26,_xlfn.CONCAT(R26," (",E26,")")),CHAR(10),"{",CHAR(10),"    @",$R$1," = #LOC_KTT_",B26,"_",D26,"_Title // ",$R26,CHAR(10),"}",CHAR(10)),""),"@PART[",D26,"]:AFTER[",B26,"] // ",IF(R26="",E26,_xlfn.CONCAT(R26," (",E26,")")),CHAR(10),"{",CHAR(10),"    techBranch = ",VLOOKUP(O26,TechTree!$G$2:$H$43,2,FALSE),CHAR(10),"    techTier = ",P26,CHAR(10),"    @TechRequired = ",N26,IF($S26&lt;&gt;"",_xlfn.CONCAT(CHAR(10),"    @",$S$1," = ",$S26),""),IF($T26&lt;&gt;"",_xlfn.CONCAT(CHAR(10),"    @",$T$1," = ",$T26),""),IF($U26&lt;&gt;"",_xlfn.CONCAT(CHAR(10),"    @",$U$1," = ",$U26),""),IF(AND(AA26="NA/Balloon",Q26&lt;&gt;"Fuel Tank")=TRUE,_xlfn.CONCAT(CHAR(10),"    KiwiFuelSwitchIgnore = true"),""),IF($V26&lt;&gt;"",_xlfn.CONCAT(CHAR(10),V26),""),IF($AP26&lt;&gt;"",IF(Q26="RTG","",_xlfn.CONCAT(CHAR(10),$AP26)),""),IF(AN26&lt;&gt;"",_xlfn.CONCAT(CHAR(10),AN26),""),CHAR(10),"}",IF(AC26="Yes",_xlfn.CONCAT(CHAR(10),"@PART[",D26,"]:NEEDS[KiwiDeprecate]:AFTER[",B26,"]",CHAR(10),"{",CHAR(10),"    kiwiDeprecate = true",CHAR(10),"}"),""),IF(Q26="RTG",AP26,""))</f>
        <v>@PART[blue_steel_cockpit_s0]:AFTER[BlueSteel] // #LOC_BlueSteel_blue_steel_cockpit_s0
{
    techBranch = cockpits
    techTier = 1
    @TechRequired = earlyFlight
    spacePlaneSystemUpgradeType = mark1
    spaceplaneUpgradeType = spaceCapable
    baseSkinTemp = 
    upgradeSkinTemp = 
}</v>
      </c>
      <c r="N26" s="9" t="str">
        <f>_xlfn.XLOOKUP(_xlfn.CONCAT(O26,P26),TechTree!$C$2:$C$500,TechTree!$D$2:$D$500,"Not Valid Combination",0,1)</f>
        <v>earlyFlight</v>
      </c>
      <c r="O26" s="8" t="s">
        <v>202</v>
      </c>
      <c r="P26" s="8">
        <v>1</v>
      </c>
      <c r="Q26" s="8" t="s">
        <v>312</v>
      </c>
      <c r="W26" s="10" t="s">
        <v>242</v>
      </c>
      <c r="X26" s="10" t="s">
        <v>258</v>
      </c>
      <c r="Y26" s="10" t="s">
        <v>559</v>
      </c>
      <c r="AA26" s="10" t="s">
        <v>293</v>
      </c>
      <c r="AB26" s="10" t="s">
        <v>302</v>
      </c>
      <c r="AC26" s="10" t="s">
        <v>328</v>
      </c>
      <c r="AE26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blue_steel_cockpit_s0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26" s="14"/>
      <c r="AG26" s="18" t="s">
        <v>328</v>
      </c>
      <c r="AH26" s="18"/>
      <c r="AI26" s="18"/>
      <c r="AJ26" s="18"/>
      <c r="AK26" s="18"/>
      <c r="AL26" s="18"/>
      <c r="AM26" s="18"/>
      <c r="AN26" s="19" t="str">
        <f t="shared" si="3"/>
        <v/>
      </c>
      <c r="AO26" s="14"/>
      <c r="AP26" s="15" t="str">
        <f>IF(Q26="Structural",_xlfn.CONCAT("    ","structuralUpgradeType = ",IF(P26&lt;3,"0_2",IF(P26&lt;5,"3_4",IF(P26&lt;7,"5_6",IF(P26&lt;9,"7_8","9Plus"))))),IF(Q26="Command Module",_xlfn.CONCAT("    commandUpgradeType = standard",CHAR(10),"    commandUpgradeName = ",W26),IF(Q26="Engine",_xlfn.CONCAT("    engineUpgradeType = ",X26,CHAR(10),Parts!AS26,CHAR(10),"    enginePartUpgradeName = ",Y26),IF(Q26="Parachute","    parachuteUpgradeType = standard",IF(Q26="Solar",_xlfn.CONCAT("    solarPanelUpgradeTier = ",P26),IF(OR(Q26="System",Q26="System and Space Capability")=TRUE,_xlfn.CONCAT("    spacePlaneSystemUpgradeType = ",Y26,IF(Q26="System and Space Capability",_xlfn.CONCAT(CHAR(10),"    spaceplaneUpgradeType = spaceCapable",CHAR(10),"    baseSkinTemp = ",CHAR(10),"    upgradeSkinTemp = "),"")),IF(Q26="Fuel Tank",IF(AA26="NA/Balloon","    KiwiFuelSwitchIgnore = true",IF(AA26="standardLiquidFuel",_xlfn.CONCAT("    fuelTankUpgradeType = ",AA26,CHAR(10),"    fuelTankSizeUpgrade = ",AB26),_xlfn.CONCAT("    fuelTankUpgradeType = ",AA26))),IF(Q26="RCS","    rcsUpgradeType = coldGas",IF(Q26="RTG",_xlfn.CONCAT(CHAR(10),"@PART[",D26,"]:NEEDS[",B26,",NearFutureElectrical,DecayingRTGs,!FeatureRadiation]",CHAR(10),"{",CHAR(10),"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
    spaceplaneUpgradeType = spaceCapable
    baseSkinTemp = 
    upgradeSkinTemp = </v>
      </c>
      <c r="AQ26" s="16" t="str">
        <f>IF(Q26="Engine",VLOOKUP(X26,EngineUpgrades!$A$2:$C$19,2,FALSE),"")</f>
        <v/>
      </c>
      <c r="AR26" s="16" t="str">
        <f>IF(Q26="Engine",VLOOKUP(X26,EngineUpgrades!$A$2:$C$19,3,FALSE),"")</f>
        <v/>
      </c>
      <c r="AS26" s="15" t="str">
        <f>_xlfn.XLOOKUP(AQ26,EngineUpgrades!$D$1:$J$1,EngineUpgrades!$D$17:$J$17,"",0,1)</f>
        <v/>
      </c>
      <c r="AT26" s="17">
        <v>2</v>
      </c>
      <c r="AU26" s="16" t="str">
        <f>IF(Q26="Engine",_xlfn.XLOOKUP(_xlfn.CONCAT(O26,P26+AT26),TechTree!$C$2:$C$500,TechTree!$D$2:$D$500,"Not Valid Combination",0,1),"")</f>
        <v/>
      </c>
    </row>
    <row r="27" spans="1:47" ht="348.5" x14ac:dyDescent="0.35">
      <c r="A27" t="str">
        <f>VLOOKUP(D27,Parts29Nov!$C$2:$C$37,1,FALSE)</f>
        <v>blue_steel_cockpit_mk1</v>
      </c>
      <c r="B27" t="s">
        <v>457</v>
      </c>
      <c r="C27" t="s">
        <v>534</v>
      </c>
      <c r="D27" t="s">
        <v>535</v>
      </c>
      <c r="E27" t="s">
        <v>536</v>
      </c>
      <c r="F27" t="s">
        <v>461</v>
      </c>
      <c r="G27" t="s">
        <v>5</v>
      </c>
      <c r="H27">
        <v>5000</v>
      </c>
      <c r="I27">
        <v>1200</v>
      </c>
      <c r="J27">
        <v>1.8</v>
      </c>
      <c r="K27" t="s">
        <v>43</v>
      </c>
      <c r="M27" s="12" t="str">
        <f>_xlfn.CONCAT(IF($R27&lt;&gt;"",_xlfn.CONCAT(" #LOC_KTT_",B27,"_",D27,"_Title = ",$R27,CHAR(10),"@PART[",D27,"]:NEEDS[!002_CommunityPartsTitles]:AFTER[",B27,"] // ",IF(R27="",E27,_xlfn.CONCAT(R27," (",E27,")")),CHAR(10),"{",CHAR(10),"    @",$R$1," = #LOC_KTT_",B27,"_",D27,"_Title // ",$R27,CHAR(10),"}",CHAR(10)),""),"@PART[",D27,"]:AFTER[",B27,"] // ",IF(R27="",E27,_xlfn.CONCAT(R27," (",E27,")")),CHAR(10),"{",CHAR(10),"    techBranch = ",VLOOKUP(O27,TechTree!$G$2:$H$43,2,FALSE),CHAR(10),"    techTier = ",P27,CHAR(10),"    @TechRequired = ",N27,IF($S27&lt;&gt;"",_xlfn.CONCAT(CHAR(10),"    @",$S$1," = ",$S27),""),IF($T27&lt;&gt;"",_xlfn.CONCAT(CHAR(10),"    @",$T$1," = ",$T27),""),IF($U27&lt;&gt;"",_xlfn.CONCAT(CHAR(10),"    @",$U$1," = ",$U27),""),IF(AND(AA27="NA/Balloon",Q27&lt;&gt;"Fuel Tank")=TRUE,_xlfn.CONCAT(CHAR(10),"    KiwiFuelSwitchIgnore = true"),""),IF($V27&lt;&gt;"",_xlfn.CONCAT(CHAR(10),V27),""),IF($AP27&lt;&gt;"",IF(Q27="RTG","",_xlfn.CONCAT(CHAR(10),$AP27)),""),IF(AN27&lt;&gt;"",_xlfn.CONCAT(CHAR(10),AN27),""),CHAR(10),"}",IF(AC27="Yes",_xlfn.CONCAT(CHAR(10),"@PART[",D27,"]:NEEDS[KiwiDeprecate]:AFTER[",B27,"]",CHAR(10),"{",CHAR(10),"    kiwiDeprecate = true",CHAR(10),"}"),""),IF(Q27="RTG",AP27,""))</f>
        <v>@PART[blue_steel_cockpit_mk1]:AFTER[BlueSteel] // Blue Steel Mk1 Cockpit
{
    techBranch = cockpits
    techTier = 2
    @TechRequired = stability
    spacePlaneSystemUpgradeType = mark1
    spaceplaneUpgradeType = spaceCapable
    baseSkinTemp = 
    upgradeSkinTemp = 
}</v>
      </c>
      <c r="N27" s="9" t="str">
        <f>_xlfn.XLOOKUP(_xlfn.CONCAT(O27,P27),TechTree!$C$2:$C$500,TechTree!$D$2:$D$500,"Not Valid Combination",0,1)</f>
        <v>stability</v>
      </c>
      <c r="O27" s="8" t="s">
        <v>202</v>
      </c>
      <c r="P27" s="8">
        <v>2</v>
      </c>
      <c r="Q27" s="8" t="s">
        <v>312</v>
      </c>
      <c r="W27" s="10" t="s">
        <v>242</v>
      </c>
      <c r="X27" s="10" t="s">
        <v>258</v>
      </c>
      <c r="Y27" s="10" t="s">
        <v>559</v>
      </c>
      <c r="AA27" s="10" t="s">
        <v>293</v>
      </c>
      <c r="AB27" s="10" t="s">
        <v>302</v>
      </c>
      <c r="AC27" s="10" t="s">
        <v>328</v>
      </c>
      <c r="AE27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blue_steel_cockpit_mk1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27" s="14"/>
      <c r="AG27" s="18" t="s">
        <v>328</v>
      </c>
      <c r="AH27" s="18"/>
      <c r="AI27" s="18"/>
      <c r="AJ27" s="18"/>
      <c r="AK27" s="18"/>
      <c r="AL27" s="18"/>
      <c r="AM27" s="18"/>
      <c r="AN27" s="19" t="str">
        <f t="shared" si="3"/>
        <v/>
      </c>
      <c r="AO27" s="14"/>
      <c r="AP27" s="15" t="str">
        <f>IF(Q27="Structural",_xlfn.CONCAT("    ","structuralUpgradeType = ",IF(P27&lt;3,"0_2",IF(P27&lt;5,"3_4",IF(P27&lt;7,"5_6",IF(P27&lt;9,"7_8","9Plus"))))),IF(Q27="Command Module",_xlfn.CONCAT("    commandUpgradeType = standard",CHAR(10),"    commandUpgradeName = ",W27),IF(Q27="Engine",_xlfn.CONCAT("    engineUpgradeType = ",X27,CHAR(10),Parts!AS27,CHAR(10),"    enginePartUpgradeName = ",Y27),IF(Q27="Parachute","    parachuteUpgradeType = standard",IF(Q27="Solar",_xlfn.CONCAT("    solarPanelUpgradeTier = ",P27),IF(OR(Q27="System",Q27="System and Space Capability")=TRUE,_xlfn.CONCAT("    spacePlaneSystemUpgradeType = ",Y27,IF(Q27="System and Space Capability",_xlfn.CONCAT(CHAR(10),"    spaceplaneUpgradeType = spaceCapable",CHAR(10),"    baseSkinTemp = ",CHAR(10),"    upgradeSkinTemp = "),"")),IF(Q27="Fuel Tank",IF(AA27="NA/Balloon","    KiwiFuelSwitchIgnore = true",IF(AA27="standardLiquidFuel",_xlfn.CONCAT("    fuelTankUpgradeType = ",AA27,CHAR(10),"    fuelTankSizeUpgrade = ",AB27),_xlfn.CONCAT("    fuelTankUpgradeType = ",AA27))),IF(Q27="RCS","    rcsUpgradeType = coldGas",IF(Q27="RTG",_xlfn.CONCAT(CHAR(10),"@PART[",D27,"]:NEEDS[",B27,",NearFutureElectrical,DecayingRTGs,!FeatureRadiation]",CHAR(10),"{",CHAR(10),"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
    spaceplaneUpgradeType = spaceCapable
    baseSkinTemp = 
    upgradeSkinTemp = </v>
      </c>
      <c r="AQ27" s="16" t="str">
        <f>IF(Q27="Engine",VLOOKUP(X27,EngineUpgrades!$A$2:$C$19,2,FALSE),"")</f>
        <v/>
      </c>
      <c r="AR27" s="16" t="str">
        <f>IF(Q27="Engine",VLOOKUP(X27,EngineUpgrades!$A$2:$C$19,3,FALSE),"")</f>
        <v/>
      </c>
      <c r="AS27" s="15" t="str">
        <f>_xlfn.XLOOKUP(AQ27,EngineUpgrades!$D$1:$J$1,EngineUpgrades!$D$17:$J$17,"",0,1)</f>
        <v/>
      </c>
      <c r="AT27" s="17">
        <v>2</v>
      </c>
      <c r="AU27" s="16" t="str">
        <f>IF(Q27="Engine",_xlfn.XLOOKUP(_xlfn.CONCAT(O27,P27+AT27),TechTree!$C$2:$C$500,TechTree!$D$2:$D$500,"Not Valid Combination",0,1),"")</f>
        <v/>
      </c>
    </row>
    <row r="28" spans="1:47" ht="348.5" x14ac:dyDescent="0.35">
      <c r="A28" t="str">
        <f>VLOOKUP(D28,Parts29Nov!$C$2:$C$37,1,FALSE)</f>
        <v>blue_steel_cargo_bay_s1_2</v>
      </c>
      <c r="B28" t="s">
        <v>457</v>
      </c>
      <c r="C28" t="s">
        <v>537</v>
      </c>
      <c r="D28" t="s">
        <v>538</v>
      </c>
      <c r="E28" t="s">
        <v>539</v>
      </c>
      <c r="F28" t="s">
        <v>461</v>
      </c>
      <c r="G28" t="s">
        <v>367</v>
      </c>
      <c r="H28">
        <v>0</v>
      </c>
      <c r="I28">
        <v>0</v>
      </c>
      <c r="J28">
        <v>6.25E-2</v>
      </c>
      <c r="K28" t="s">
        <v>76</v>
      </c>
      <c r="M28" s="12" t="str">
        <f>_xlfn.CONCAT(IF($R28&lt;&gt;"",_xlfn.CONCAT(" #LOC_KTT_",B28,"_",D28,"_Title = ",$R28,CHAR(10),"@PART[",D28,"]:NEEDS[!002_CommunityPartsTitles]:AFTER[",B28,"] // ",IF(R28="",E28,_xlfn.CONCAT(R28," (",E28,")")),CHAR(10),"{",CHAR(10),"    @",$R$1," = #LOC_KTT_",B28,"_",D28,"_Title // ",$R28,CHAR(10),"}",CHAR(10)),""),"@PART[",D28,"]:AFTER[",B28,"] // ",IF(R28="",E28,_xlfn.CONCAT(R28," (",E28,")")),CHAR(10),"{",CHAR(10),"    techBranch = ",VLOOKUP(O28,TechTree!$G$2:$H$43,2,FALSE),CHAR(10),"    techTier = ",P28,CHAR(10),"    @TechRequired = ",N28,IF($S28&lt;&gt;"",_xlfn.CONCAT(CHAR(10),"    @",$S$1," = ",$S28),""),IF($T28&lt;&gt;"",_xlfn.CONCAT(CHAR(10),"    @",$T$1," = ",$T28),""),IF($U28&lt;&gt;"",_xlfn.CONCAT(CHAR(10),"    @",$U$1," = ",$U28),""),IF(AND(AA28="NA/Balloon",Q28&lt;&gt;"Fuel Tank")=TRUE,_xlfn.CONCAT(CHAR(10),"    KiwiFuelSwitchIgnore = true"),""),IF($V28&lt;&gt;"",_xlfn.CONCAT(CHAR(10),V28),""),IF($AP28&lt;&gt;"",IF(Q28="RTG","",_xlfn.CONCAT(CHAR(10),$AP28)),""),IF(AN28&lt;&gt;"",_xlfn.CONCAT(CHAR(10),AN28),""),CHAR(10),"}",IF(AC28="Yes",_xlfn.CONCAT(CHAR(10),"@PART[",D28,"]:NEEDS[KiwiDeprecate]:AFTER[",B28,"]",CHAR(10),"{",CHAR(10),"    kiwiDeprecate = true",CHAR(10),"}"),""),IF(Q28="RTG",AP28,""))</f>
        <v>@PART[blue_steel_cargo_bay_s1_2]:AFTER[BlueSteel] // Blue Steel Size 1 Cargo Bay B
{
    techBranch = jetParts
    techTier = 4
    @TechRequired = aerodynamicSystems
    spacePlaneSystemUpgradeType = mark1
}</v>
      </c>
      <c r="N28" s="9" t="str">
        <f>_xlfn.XLOOKUP(_xlfn.CONCAT(O28,P28),TechTree!$C$2:$C$500,TechTree!$D$2:$D$500,"Not Valid Combination",0,1)</f>
        <v>aerodynamicSystems</v>
      </c>
      <c r="O28" s="8" t="s">
        <v>203</v>
      </c>
      <c r="P28" s="8">
        <v>4</v>
      </c>
      <c r="Q28" s="8" t="s">
        <v>288</v>
      </c>
      <c r="W28" s="10" t="s">
        <v>242</v>
      </c>
      <c r="X28" s="10" t="s">
        <v>258</v>
      </c>
      <c r="Y28" s="10" t="s">
        <v>559</v>
      </c>
      <c r="AA28" s="10" t="s">
        <v>293</v>
      </c>
      <c r="AB28" s="10" t="s">
        <v>302</v>
      </c>
      <c r="AC28" s="10" t="s">
        <v>328</v>
      </c>
      <c r="AE28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blue_steel_cargo_bay_s1_2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28" s="14"/>
      <c r="AG28" s="18" t="s">
        <v>328</v>
      </c>
      <c r="AH28" s="18"/>
      <c r="AI28" s="18"/>
      <c r="AJ28" s="18"/>
      <c r="AK28" s="18"/>
      <c r="AL28" s="18"/>
      <c r="AM28" s="18"/>
      <c r="AN28" s="19" t="str">
        <f t="shared" si="3"/>
        <v/>
      </c>
      <c r="AO28" s="14"/>
      <c r="AP28" s="15" t="str">
        <f>IF(Q28="Structural",_xlfn.CONCAT("    ","structuralUpgradeType = ",IF(P28&lt;3,"0_2",IF(P28&lt;5,"3_4",IF(P28&lt;7,"5_6",IF(P28&lt;9,"7_8","9Plus"))))),IF(Q28="Command Module",_xlfn.CONCAT("    commandUpgradeType = standard",CHAR(10),"    commandUpgradeName = ",W28),IF(Q28="Engine",_xlfn.CONCAT("    engineUpgradeType = ",X28,CHAR(10),Parts!AS28,CHAR(10),"    enginePartUpgradeName = ",Y28),IF(Q28="Parachute","    parachuteUpgradeType = standard",IF(Q28="Solar",_xlfn.CONCAT("    solarPanelUpgradeTier = ",P28),IF(OR(Q28="System",Q28="System and Space Capability")=TRUE,_xlfn.CONCAT("    spacePlaneSystemUpgradeType = ",Y28,IF(Q28="System and Space Capability",_xlfn.CONCAT(CHAR(10),"    spaceplaneUpgradeType = spaceCapable",CHAR(10),"    baseSkinTemp = ",CHAR(10),"    upgradeSkinTemp = "),"")),IF(Q28="Fuel Tank",IF(AA28="NA/Balloon","    KiwiFuelSwitchIgnore = true",IF(AA28="standardLiquidFuel",_xlfn.CONCAT("    fuelTankUpgradeType = ",AA28,CHAR(10),"    fuelTankSizeUpgrade = ",AB28),_xlfn.CONCAT("    fuelTankUpgradeType = ",AA28))),IF(Q28="RCS","    rcsUpgradeType = coldGas",IF(Q28="RTG",_xlfn.CONCAT(CHAR(10),"@PART[",D28,"]:NEEDS[",B28,",NearFutureElectrical,DecayingRTGs,!FeatureRadiation]",CHAR(10),"{",CHAR(10),"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Q28" s="16" t="str">
        <f>IF(Q28="Engine",VLOOKUP(X28,EngineUpgrades!$A$2:$C$19,2,FALSE),"")</f>
        <v/>
      </c>
      <c r="AR28" s="16" t="str">
        <f>IF(Q28="Engine",VLOOKUP(X28,EngineUpgrades!$A$2:$C$19,3,FALSE),"")</f>
        <v/>
      </c>
      <c r="AS28" s="15" t="str">
        <f>_xlfn.XLOOKUP(AQ28,EngineUpgrades!$D$1:$J$1,EngineUpgrades!$D$17:$J$17,"",0,1)</f>
        <v/>
      </c>
      <c r="AT28" s="17">
        <v>2</v>
      </c>
      <c r="AU28" s="16" t="str">
        <f>IF(Q28="Engine",_xlfn.XLOOKUP(_xlfn.CONCAT(O28,P28+AT28),TechTree!$C$2:$C$500,TechTree!$D$2:$D$500,"Not Valid Combination",0,1),"")</f>
        <v/>
      </c>
    </row>
    <row r="29" spans="1:47" ht="348.5" x14ac:dyDescent="0.35">
      <c r="A29" t="str">
        <f>VLOOKUP(D29,Parts29Nov!$C$2:$C$37,1,FALSE)</f>
        <v>blue_steel_cargo_bay_s1_1</v>
      </c>
      <c r="B29" t="s">
        <v>457</v>
      </c>
      <c r="C29" t="s">
        <v>540</v>
      </c>
      <c r="D29" t="s">
        <v>541</v>
      </c>
      <c r="E29" t="s">
        <v>542</v>
      </c>
      <c r="F29" t="s">
        <v>461</v>
      </c>
      <c r="G29" t="s">
        <v>367</v>
      </c>
      <c r="H29">
        <v>0</v>
      </c>
      <c r="I29">
        <v>0</v>
      </c>
      <c r="J29">
        <v>6.25E-2</v>
      </c>
      <c r="K29" t="s">
        <v>76</v>
      </c>
      <c r="M29" s="12" t="str">
        <f>_xlfn.CONCAT(IF($R29&lt;&gt;"",_xlfn.CONCAT(" #LOC_KTT_",B29,"_",D29,"_Title = ",$R29,CHAR(10),"@PART[",D29,"]:NEEDS[!002_CommunityPartsTitles]:AFTER[",B29,"] // ",IF(R29="",E29,_xlfn.CONCAT(R29," (",E29,")")),CHAR(10),"{",CHAR(10),"    @",$R$1," = #LOC_KTT_",B29,"_",D29,"_Title // ",$R29,CHAR(10),"}",CHAR(10)),""),"@PART[",D29,"]:AFTER[",B29,"] // ",IF(R29="",E29,_xlfn.CONCAT(R29," (",E29,")")),CHAR(10),"{",CHAR(10),"    techBranch = ",VLOOKUP(O29,TechTree!$G$2:$H$43,2,FALSE),CHAR(10),"    techTier = ",P29,CHAR(10),"    @TechRequired = ",N29,IF($S29&lt;&gt;"",_xlfn.CONCAT(CHAR(10),"    @",$S$1," = ",$S29),""),IF($T29&lt;&gt;"",_xlfn.CONCAT(CHAR(10),"    @",$T$1," = ",$T29),""),IF($U29&lt;&gt;"",_xlfn.CONCAT(CHAR(10),"    @",$U$1," = ",$U29),""),IF(AND(AA29="NA/Balloon",Q29&lt;&gt;"Fuel Tank")=TRUE,_xlfn.CONCAT(CHAR(10),"    KiwiFuelSwitchIgnore = true"),""),IF($V29&lt;&gt;"",_xlfn.CONCAT(CHAR(10),V29),""),IF($AP29&lt;&gt;"",IF(Q29="RTG","",_xlfn.CONCAT(CHAR(10),$AP29)),""),IF(AN29&lt;&gt;"",_xlfn.CONCAT(CHAR(10),AN29),""),CHAR(10),"}",IF(AC29="Yes",_xlfn.CONCAT(CHAR(10),"@PART[",D29,"]:NEEDS[KiwiDeprecate]:AFTER[",B29,"]",CHAR(10),"{",CHAR(10),"    kiwiDeprecate = true",CHAR(10),"}"),""),IF(Q29="RTG",AP29,""))</f>
        <v>@PART[blue_steel_cargo_bay_s1_1]:AFTER[BlueSteel] // Blue Steel Size 1 Cargo Bay A
{
    techBranch = jetParts
    techTier = 4
    @TechRequired = aerodynamicSystems
    spacePlaneSystemUpgradeType = mark1
}</v>
      </c>
      <c r="N29" s="9" t="str">
        <f>_xlfn.XLOOKUP(_xlfn.CONCAT(O29,P29),TechTree!$C$2:$C$500,TechTree!$D$2:$D$500,"Not Valid Combination",0,1)</f>
        <v>aerodynamicSystems</v>
      </c>
      <c r="O29" s="8" t="s">
        <v>203</v>
      </c>
      <c r="P29" s="8">
        <v>4</v>
      </c>
      <c r="Q29" s="8" t="s">
        <v>288</v>
      </c>
      <c r="W29" s="10" t="s">
        <v>242</v>
      </c>
      <c r="X29" s="10" t="s">
        <v>258</v>
      </c>
      <c r="Y29" s="10" t="s">
        <v>559</v>
      </c>
      <c r="AA29" s="10" t="s">
        <v>293</v>
      </c>
      <c r="AB29" s="10" t="s">
        <v>302</v>
      </c>
      <c r="AC29" s="10" t="s">
        <v>328</v>
      </c>
      <c r="AE29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blue_steel_cargo_bay_s1_1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29" s="14"/>
      <c r="AG29" s="18" t="s">
        <v>328</v>
      </c>
      <c r="AH29" s="18"/>
      <c r="AI29" s="18"/>
      <c r="AJ29" s="18"/>
      <c r="AK29" s="18"/>
      <c r="AL29" s="18"/>
      <c r="AM29" s="18"/>
      <c r="AN29" s="19" t="str">
        <f t="shared" si="3"/>
        <v/>
      </c>
      <c r="AO29" s="14"/>
      <c r="AP29" s="15" t="str">
        <f>IF(Q29="Structural",_xlfn.CONCAT("    ","structuralUpgradeType = ",IF(P29&lt;3,"0_2",IF(P29&lt;5,"3_4",IF(P29&lt;7,"5_6",IF(P29&lt;9,"7_8","9Plus"))))),IF(Q29="Command Module",_xlfn.CONCAT("    commandUpgradeType = standard",CHAR(10),"    commandUpgradeName = ",W29),IF(Q29="Engine",_xlfn.CONCAT("    engineUpgradeType = ",X29,CHAR(10),Parts!AS29,CHAR(10),"    enginePartUpgradeName = ",Y29),IF(Q29="Parachute","    parachuteUpgradeType = standard",IF(Q29="Solar",_xlfn.CONCAT("    solarPanelUpgradeTier = ",P29),IF(OR(Q29="System",Q29="System and Space Capability")=TRUE,_xlfn.CONCAT("    spacePlaneSystemUpgradeType = ",Y29,IF(Q29="System and Space Capability",_xlfn.CONCAT(CHAR(10),"    spaceplaneUpgradeType = spaceCapable",CHAR(10),"    baseSkinTemp = ",CHAR(10),"    upgradeSkinTemp = "),"")),IF(Q29="Fuel Tank",IF(AA29="NA/Balloon","    KiwiFuelSwitchIgnore = true",IF(AA29="standardLiquidFuel",_xlfn.CONCAT("    fuelTankUpgradeType = ",AA29,CHAR(10),"    fuelTankSizeUpgrade = ",AB29),_xlfn.CONCAT("    fuelTankUpgradeType = ",AA29))),IF(Q29="RCS","    rcsUpgradeType = coldGas",IF(Q29="RTG",_xlfn.CONCAT(CHAR(10),"@PART[",D29,"]:NEEDS[",B29,",NearFutureElectrical,DecayingRTGs,!FeatureRadiation]",CHAR(10),"{",CHAR(10),"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Q29" s="16" t="str">
        <f>IF(Q29="Engine",VLOOKUP(X29,EngineUpgrades!$A$2:$C$19,2,FALSE),"")</f>
        <v/>
      </c>
      <c r="AR29" s="16" t="str">
        <f>IF(Q29="Engine",VLOOKUP(X29,EngineUpgrades!$A$2:$C$19,3,FALSE),"")</f>
        <v/>
      </c>
      <c r="AS29" s="15" t="str">
        <f>_xlfn.XLOOKUP(AQ29,EngineUpgrades!$D$1:$J$1,EngineUpgrades!$D$17:$J$17,"",0,1)</f>
        <v/>
      </c>
      <c r="AT29" s="17">
        <v>2</v>
      </c>
      <c r="AU29" s="16" t="str">
        <f>IF(Q29="Engine",_xlfn.XLOOKUP(_xlfn.CONCAT(O29,P29+AT29),TechTree!$C$2:$C$500,TechTree!$D$2:$D$500,"Not Valid Combination",0,1),"")</f>
        <v/>
      </c>
    </row>
    <row r="30" spans="1:47" ht="348.5" x14ac:dyDescent="0.35">
      <c r="A30" t="str">
        <f>VLOOKUP(D30,Parts29Nov!$C$2:$C$37,1,FALSE)</f>
        <v>blue_steel_avionics_s0_1</v>
      </c>
      <c r="B30" t="s">
        <v>457</v>
      </c>
      <c r="C30" t="s">
        <v>543</v>
      </c>
      <c r="D30" t="s">
        <v>544</v>
      </c>
      <c r="E30" t="s">
        <v>545</v>
      </c>
      <c r="F30" t="s">
        <v>461</v>
      </c>
      <c r="G30" t="s">
        <v>367</v>
      </c>
      <c r="H30">
        <v>1500</v>
      </c>
      <c r="I30">
        <v>300</v>
      </c>
      <c r="J30">
        <v>2.5000000000000001E-2</v>
      </c>
      <c r="K30" t="s">
        <v>76</v>
      </c>
      <c r="M30" s="12" t="str">
        <f>_xlfn.CONCAT(IF($R30&lt;&gt;"",_xlfn.CONCAT(" #LOC_KTT_",B30,"_",D30,"_Title = ",$R30,CHAR(10),"@PART[",D30,"]:NEEDS[!002_CommunityPartsTitles]:AFTER[",B30,"] // ",IF(R30="",E30,_xlfn.CONCAT(R30," (",E30,")")),CHAR(10),"{",CHAR(10),"    @",$R$1," = #LOC_KTT_",B30,"_",D30,"_Title // ",$R30,CHAR(10),"}",CHAR(10)),""),"@PART[",D30,"]:AFTER[",B30,"] // ",IF(R30="",E30,_xlfn.CONCAT(R30," (",E30,")")),CHAR(10),"{",CHAR(10),"    techBranch = ",VLOOKUP(O30,TechTree!$G$2:$H$43,2,FALSE),CHAR(10),"    techTier = ",P30,CHAR(10),"    @TechRequired = ",N30,IF($S30&lt;&gt;"",_xlfn.CONCAT(CHAR(10),"    @",$S$1," = ",$S30),""),IF($T30&lt;&gt;"",_xlfn.CONCAT(CHAR(10),"    @",$T$1," = ",$T30),""),IF($U30&lt;&gt;"",_xlfn.CONCAT(CHAR(10),"    @",$U$1," = ",$U30),""),IF(AND(AA30="NA/Balloon",Q30&lt;&gt;"Fuel Tank")=TRUE,_xlfn.CONCAT(CHAR(10),"    KiwiFuelSwitchIgnore = true"),""),IF($V30&lt;&gt;"",_xlfn.CONCAT(CHAR(10),V30),""),IF($AP30&lt;&gt;"",IF(Q30="RTG","",_xlfn.CONCAT(CHAR(10),$AP30)),""),IF(AN30&lt;&gt;"",_xlfn.CONCAT(CHAR(10),AN30),""),CHAR(10),"}",IF(AC30="Yes",_xlfn.CONCAT(CHAR(10),"@PART[",D30,"]:NEEDS[KiwiDeprecate]:AFTER[",B30,"]",CHAR(10),"{",CHAR(10),"    kiwiDeprecate = true",CHAR(10),"}"),""),IF(Q30="RTG",AP30,""))</f>
        <v>@PART[blue_steel_avionics_s0_1]:AFTER[BlueSteel] // Blue Steel Mk1 Avionics
{
    techBranch = adaptersEtAl
    techTier = 3
    @TechRequired = generalConstruction
    spacePlaneSystemUpgradeType = mark1
}</v>
      </c>
      <c r="N30" s="9" t="str">
        <f>_xlfn.XLOOKUP(_xlfn.CONCAT(O30,P30),TechTree!$C$2:$C$500,TechTree!$D$2:$D$500,"Not Valid Combination",0,1)</f>
        <v>generalConstruction</v>
      </c>
      <c r="O30" s="8" t="s">
        <v>206</v>
      </c>
      <c r="P30" s="8">
        <v>3</v>
      </c>
      <c r="Q30" s="8" t="s">
        <v>288</v>
      </c>
      <c r="W30" s="10" t="s">
        <v>242</v>
      </c>
      <c r="X30" s="10" t="s">
        <v>258</v>
      </c>
      <c r="Y30" s="10" t="s">
        <v>559</v>
      </c>
      <c r="AA30" s="10" t="s">
        <v>293</v>
      </c>
      <c r="AB30" s="10" t="s">
        <v>302</v>
      </c>
      <c r="AC30" s="10" t="s">
        <v>328</v>
      </c>
      <c r="AE30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blue_steel_avionics_s0_1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30" s="14"/>
      <c r="AG30" s="18" t="s">
        <v>328</v>
      </c>
      <c r="AH30" s="18"/>
      <c r="AI30" s="18"/>
      <c r="AJ30" s="18"/>
      <c r="AK30" s="18"/>
      <c r="AL30" s="18"/>
      <c r="AM30" s="18"/>
      <c r="AN30" s="19" t="str">
        <f t="shared" si="3"/>
        <v/>
      </c>
      <c r="AO30" s="14"/>
      <c r="AP30" s="15" t="str">
        <f>IF(Q30="Structural",_xlfn.CONCAT("    ","structuralUpgradeType = ",IF(P30&lt;3,"0_2",IF(P30&lt;5,"3_4",IF(P30&lt;7,"5_6",IF(P30&lt;9,"7_8","9Plus"))))),IF(Q30="Command Module",_xlfn.CONCAT("    commandUpgradeType = standard",CHAR(10),"    commandUpgradeName = ",W30),IF(Q30="Engine",_xlfn.CONCAT("    engineUpgradeType = ",X30,CHAR(10),Parts!AS30,CHAR(10),"    enginePartUpgradeName = ",Y30),IF(Q30="Parachute","    parachuteUpgradeType = standard",IF(Q30="Solar",_xlfn.CONCAT("    solarPanelUpgradeTier = ",P30),IF(OR(Q30="System",Q30="System and Space Capability")=TRUE,_xlfn.CONCAT("    spacePlaneSystemUpgradeType = ",Y30,IF(Q30="System and Space Capability",_xlfn.CONCAT(CHAR(10),"    spaceplaneUpgradeType = spaceCapable",CHAR(10),"    baseSkinTemp = ",CHAR(10),"    upgradeSkinTemp = "),"")),IF(Q30="Fuel Tank",IF(AA30="NA/Balloon","    KiwiFuelSwitchIgnore = true",IF(AA30="standardLiquidFuel",_xlfn.CONCAT("    fuelTankUpgradeType = ",AA30,CHAR(10),"    fuelTankSizeUpgrade = ",AB30),_xlfn.CONCAT("    fuelTankUpgradeType = ",AA30))),IF(Q30="RCS","    rcsUpgradeType = coldGas",IF(Q30="RTG",_xlfn.CONCAT(CHAR(10),"@PART[",D30,"]:NEEDS[",B30,",NearFutureElectrical,DecayingRTGs,!FeatureRadiation]",CHAR(10),"{",CHAR(10),"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Q30" s="16" t="str">
        <f>IF(Q30="Engine",VLOOKUP(X30,EngineUpgrades!$A$2:$C$19,2,FALSE),"")</f>
        <v/>
      </c>
      <c r="AR30" s="16" t="str">
        <f>IF(Q30="Engine",VLOOKUP(X30,EngineUpgrades!$A$2:$C$19,3,FALSE),"")</f>
        <v/>
      </c>
      <c r="AS30" s="15" t="str">
        <f>_xlfn.XLOOKUP(AQ30,EngineUpgrades!$D$1:$J$1,EngineUpgrades!$D$17:$J$17,"",0,1)</f>
        <v/>
      </c>
      <c r="AT30" s="17">
        <v>2</v>
      </c>
      <c r="AU30" s="16" t="str">
        <f>IF(Q30="Engine",_xlfn.XLOOKUP(_xlfn.CONCAT(O30,P30+AT30),TechTree!$C$2:$C$500,TechTree!$D$2:$D$500,"Not Valid Combination",0,1),"")</f>
        <v/>
      </c>
    </row>
    <row r="31" spans="1:47" ht="127" customHeight="1" x14ac:dyDescent="0.35">
      <c r="A31" t="str">
        <f>VLOOKUP(D31,Parts29Nov!$C$2:$C$37,1,FALSE)</f>
        <v>blue_steel_air_intake_mount_s2</v>
      </c>
      <c r="B31" t="s">
        <v>457</v>
      </c>
      <c r="C31" t="s">
        <v>546</v>
      </c>
      <c r="D31" t="s">
        <v>547</v>
      </c>
      <c r="E31" t="s">
        <v>548</v>
      </c>
      <c r="F31" t="s">
        <v>461</v>
      </c>
      <c r="G31" t="s">
        <v>368</v>
      </c>
      <c r="H31">
        <v>0</v>
      </c>
      <c r="I31">
        <v>0</v>
      </c>
      <c r="J31">
        <v>0.12</v>
      </c>
      <c r="K31" t="s">
        <v>143</v>
      </c>
      <c r="M31" s="12" t="str">
        <f>_xlfn.CONCAT(IF($R31&lt;&gt;"",_xlfn.CONCAT(" #LOC_KTT_",B31,"_",D31,"_Title = ",$R31,CHAR(10),"@PART[",D31,"]:NEEDS[!002_CommunityPartsTitles]:AFTER[",B31,"] // ",IF(R31="",E31,_xlfn.CONCAT(R31," (",E31,")")),CHAR(10),"{",CHAR(10),"    @",$R$1," = #LOC_KTT_",B31,"_",D31,"_Title // ",$R31,CHAR(10),"}",CHAR(10)),""),"@PART[",D31,"]:AFTER[",B31,"] // ",IF(R31="",E31,_xlfn.CONCAT(R31," (",E31,")")),CHAR(10),"{",CHAR(10),"    techBranch = ",VLOOKUP(O31,TechTree!$G$2:$H$43,2,FALSE),CHAR(10),"    techTier = ",P31,CHAR(10),"    @TechRequired = ",N31,IF($S31&lt;&gt;"",_xlfn.CONCAT(CHAR(10),"    @",$S$1," = ",$S31),""),IF($T31&lt;&gt;"",_xlfn.CONCAT(CHAR(10),"    @",$T$1," = ",$T31),""),IF($U31&lt;&gt;"",_xlfn.CONCAT(CHAR(10),"    @",$U$1," = ",$U31),""),IF(AND(AA31="NA/Balloon",Q31&lt;&gt;"Fuel Tank")=TRUE,_xlfn.CONCAT(CHAR(10),"    KiwiFuelSwitchIgnore = true"),""),IF($V31&lt;&gt;"",_xlfn.CONCAT(CHAR(10),V31),""),IF($AP31&lt;&gt;"",IF(Q31="RTG","",_xlfn.CONCAT(CHAR(10),$AP31)),""),IF(AN31&lt;&gt;"",_xlfn.CONCAT(CHAR(10),AN31),""),CHAR(10),"}",IF(AC31="Yes",_xlfn.CONCAT(CHAR(10),"@PART[",D31,"]:NEEDS[KiwiDeprecate]:AFTER[",B31,"]",CHAR(10),"{",CHAR(10),"    kiwiDeprecate = true",CHAR(10),"}"),""),IF(Q31="RTG",AP31,""))</f>
        <v>@PART[blue_steel_air_intake_mount_s2]:AFTER[BlueSteel] // Air Intake 2
{
    techBranch = jetEngines
    techTier = 3
    @TechRequired = aviation
    spacePlaneSystemUpgradeType = mark1
}</v>
      </c>
      <c r="N31" s="9" t="str">
        <f>_xlfn.XLOOKUP(_xlfn.CONCAT(O31,P31),TechTree!$C$2:$C$500,TechTree!$D$2:$D$500,"Not Valid Combination",0,1)</f>
        <v>aviation</v>
      </c>
      <c r="O31" s="8" t="s">
        <v>228</v>
      </c>
      <c r="P31" s="8">
        <v>3</v>
      </c>
      <c r="Q31" s="8" t="s">
        <v>288</v>
      </c>
      <c r="W31" s="10" t="s">
        <v>242</v>
      </c>
      <c r="X31" s="10" t="s">
        <v>258</v>
      </c>
      <c r="Y31" s="10" t="s">
        <v>559</v>
      </c>
      <c r="AA31" s="10" t="s">
        <v>293</v>
      </c>
      <c r="AB31" s="10" t="s">
        <v>302</v>
      </c>
      <c r="AC31" s="10" t="s">
        <v>328</v>
      </c>
      <c r="AE31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blue_steel_air_intake_mount_s2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31" s="14"/>
      <c r="AG31" s="18" t="s">
        <v>328</v>
      </c>
      <c r="AH31" s="18"/>
      <c r="AI31" s="18"/>
      <c r="AJ31" s="18"/>
      <c r="AK31" s="18"/>
      <c r="AL31" s="18"/>
      <c r="AM31" s="18"/>
      <c r="AN31" s="19" t="str">
        <f t="shared" si="3"/>
        <v/>
      </c>
      <c r="AO31" s="14"/>
      <c r="AP31" s="15" t="str">
        <f>IF(Q31="Structural",_xlfn.CONCAT("    ","structuralUpgradeType = ",IF(P31&lt;3,"0_2",IF(P31&lt;5,"3_4",IF(P31&lt;7,"5_6",IF(P31&lt;9,"7_8","9Plus"))))),IF(Q31="Command Module",_xlfn.CONCAT("    commandUpgradeType = standard",CHAR(10),"    commandUpgradeName = ",W31),IF(Q31="Engine",_xlfn.CONCAT("    engineUpgradeType = ",X31,CHAR(10),Parts!AS31,CHAR(10),"    enginePartUpgradeName = ",Y31),IF(Q31="Parachute","    parachuteUpgradeType = standard",IF(Q31="Solar",_xlfn.CONCAT("    solarPanelUpgradeTier = ",P31),IF(OR(Q31="System",Q31="System and Space Capability")=TRUE,_xlfn.CONCAT("    spacePlaneSystemUpgradeType = ",Y31,IF(Q31="System and Space Capability",_xlfn.CONCAT(CHAR(10),"    spaceplaneUpgradeType = spaceCapable",CHAR(10),"    baseSkinTemp = ",CHAR(10),"    upgradeSkinTemp = "),"")),IF(Q31="Fuel Tank",IF(AA31="NA/Balloon","    KiwiFuelSwitchIgnore = true",IF(AA31="standardLiquidFuel",_xlfn.CONCAT("    fuelTankUpgradeType = ",AA31,CHAR(10),"    fuelTankSizeUpgrade = ",AB31),_xlfn.CONCAT("    fuelTankUpgradeType = ",AA31))),IF(Q31="RCS","    rcsUpgradeType = coldGas",IF(Q31="RTG",_xlfn.CONCAT(CHAR(10),"@PART[",D31,"]:NEEDS[",B31,",NearFutureElectrical,DecayingRTGs,!FeatureRadiation]",CHAR(10),"{",CHAR(10),"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Q31" s="16" t="str">
        <f>IF(Q31="Engine",VLOOKUP(X31,EngineUpgrades!$A$2:$C$19,2,FALSE),"")</f>
        <v/>
      </c>
      <c r="AR31" s="16" t="str">
        <f>IF(Q31="Engine",VLOOKUP(X31,EngineUpgrades!$A$2:$C$19,3,FALSE),"")</f>
        <v/>
      </c>
      <c r="AS31" s="15" t="str">
        <f>_xlfn.XLOOKUP(AQ31,EngineUpgrades!$D$1:$J$1,EngineUpgrades!$D$17:$J$17,"",0,1)</f>
        <v/>
      </c>
      <c r="AT31" s="17">
        <v>2</v>
      </c>
      <c r="AU31" s="16" t="str">
        <f>IF(Q31="Engine",_xlfn.XLOOKUP(_xlfn.CONCAT(O31,P31+AT31),TechTree!$C$2:$C$500,TechTree!$D$2:$D$500,"Not Valid Combination",0,1),"")</f>
        <v/>
      </c>
    </row>
    <row r="32" spans="1:47" ht="65" customHeight="1" x14ac:dyDescent="0.35">
      <c r="A32" t="e">
        <f>VLOOKUP(D32,Parts29Nov!$C$2:$C$37,1,FALSE)</f>
        <v>#N/A</v>
      </c>
      <c r="B32" t="s">
        <v>457</v>
      </c>
      <c r="C32" t="s">
        <v>549</v>
      </c>
      <c r="D32" t="s">
        <v>550</v>
      </c>
      <c r="E32" t="s">
        <v>551</v>
      </c>
      <c r="F32" t="s">
        <v>461</v>
      </c>
      <c r="G32" t="s">
        <v>368</v>
      </c>
      <c r="H32">
        <v>0</v>
      </c>
      <c r="I32">
        <v>0</v>
      </c>
      <c r="J32">
        <v>0.1</v>
      </c>
      <c r="K32" t="s">
        <v>143</v>
      </c>
      <c r="M32" s="12" t="str">
        <f>_xlfn.CONCAT(IF($R32&lt;&gt;"",_xlfn.CONCAT(" #LOC_KTT_",B32,"_",D32,"_Title = ",$R32,CHAR(10),"@PART[",D32,"]:NEEDS[!002_CommunityPartsTitles]:AFTER[",B32,"] // ",IF(R32="",E32,_xlfn.CONCAT(R32," (",E32,")")),CHAR(10),"{",CHAR(10),"    @",$R$1," = #LOC_KTT_",B32,"_",D32,"_Title // ",$R32,CHAR(10),"}",CHAR(10)),""),"@PART[",D32,"]:AFTER[",B32,"] // ",IF(R32="",E32,_xlfn.CONCAT(R32," (",E32,")")),CHAR(10),"{",CHAR(10),"    techBranch = ",VLOOKUP(O32,TechTree!$G$2:$H$43,2,FALSE),CHAR(10),"    techTier = ",P32,CHAR(10),"    @TechRequired = ",N32,IF($S32&lt;&gt;"",_xlfn.CONCAT(CHAR(10),"    @",$S$1," = ",$S32),""),IF($T32&lt;&gt;"",_xlfn.CONCAT(CHAR(10),"    @",$T$1," = ",$T32),""),IF($U32&lt;&gt;"",_xlfn.CONCAT(CHAR(10),"    @",$U$1," = ",$U32),""),IF(AND(AA32="NA/Balloon",Q32&lt;&gt;"Fuel Tank")=TRUE,_xlfn.CONCAT(CHAR(10),"    KiwiFuelSwitchIgnore = true"),""),IF($V32&lt;&gt;"",_xlfn.CONCAT(CHAR(10),V32),""),IF($AP32&lt;&gt;"",IF(Q32="RTG","",_xlfn.CONCAT(CHAR(10),$AP32)),""),IF(AN32&lt;&gt;"",_xlfn.CONCAT(CHAR(10),AN32),""),CHAR(10),"}",IF(AC32="Yes",_xlfn.CONCAT(CHAR(10),"@PART[",D32,"]:NEEDS[KiwiDeprecate]:AFTER[",B32,"]",CHAR(10),"{",CHAR(10),"    kiwiDeprecate = true",CHAR(10),"}"),""),IF(Q32="RTG",AP32,""))</f>
        <v>@PART[blue_steel_air_intake_mount_s1]:AFTER[BlueSteel] // Air Intake 1
{
    techBranch = jetEngines
    techTier = 3
    @TechRequired = aviation
    spacePlaneSystemUpgradeType = mark1
}</v>
      </c>
      <c r="N32" s="9" t="str">
        <f>_xlfn.XLOOKUP(_xlfn.CONCAT(O32,P32),TechTree!$C$2:$C$500,TechTree!$D$2:$D$500,"Not Valid Combination",0,1)</f>
        <v>aviation</v>
      </c>
      <c r="O32" s="8" t="s">
        <v>228</v>
      </c>
      <c r="P32" s="8">
        <v>3</v>
      </c>
      <c r="Q32" s="8" t="s">
        <v>288</v>
      </c>
      <c r="W32" s="10" t="s">
        <v>242</v>
      </c>
      <c r="X32" s="10" t="s">
        <v>258</v>
      </c>
      <c r="Y32" s="10" t="s">
        <v>559</v>
      </c>
      <c r="AA32" s="10" t="s">
        <v>293</v>
      </c>
      <c r="AB32" s="10" t="s">
        <v>302</v>
      </c>
      <c r="AC32" s="10" t="s">
        <v>328</v>
      </c>
      <c r="AE32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blue_steel_air_intake_mount_s1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32" s="14"/>
      <c r="AG32" s="18" t="s">
        <v>328</v>
      </c>
      <c r="AH32" s="18"/>
      <c r="AI32" s="18"/>
      <c r="AJ32" s="18"/>
      <c r="AK32" s="18"/>
      <c r="AL32" s="18"/>
      <c r="AM32" s="18"/>
      <c r="AN32" s="19" t="str">
        <f t="shared" si="3"/>
        <v/>
      </c>
      <c r="AO32" s="14"/>
      <c r="AP32" s="15" t="str">
        <f>IF(Q32="Structural",_xlfn.CONCAT("    ","structuralUpgradeType = ",IF(P32&lt;3,"0_2",IF(P32&lt;5,"3_4",IF(P32&lt;7,"5_6",IF(P32&lt;9,"7_8","9Plus"))))),IF(Q32="Command Module",_xlfn.CONCAT("    commandUpgradeType = standard",CHAR(10),"    commandUpgradeName = ",W32),IF(Q32="Engine",_xlfn.CONCAT("    engineUpgradeType = ",X32,CHAR(10),Parts!AS32,CHAR(10),"    enginePartUpgradeName = ",Y32),IF(Q32="Parachute","    parachuteUpgradeType = standard",IF(Q32="Solar",_xlfn.CONCAT("    solarPanelUpgradeTier = ",P32),IF(OR(Q32="System",Q32="System and Space Capability")=TRUE,_xlfn.CONCAT("    spacePlaneSystemUpgradeType = ",Y32,IF(Q32="System and Space Capability",_xlfn.CONCAT(CHAR(10),"    spaceplaneUpgradeType = spaceCapable",CHAR(10),"    baseSkinTemp = ",CHAR(10),"    upgradeSkinTemp = "),"")),IF(Q32="Fuel Tank",IF(AA32="NA/Balloon","    KiwiFuelSwitchIgnore = true",IF(AA32="standardLiquidFuel",_xlfn.CONCAT("    fuelTankUpgradeType = ",AA32,CHAR(10),"    fuelTankSizeUpgrade = ",AB32),_xlfn.CONCAT("    fuelTankUpgradeType = ",AA32))),IF(Q32="RCS","    rcsUpgradeType = coldGas",IF(Q32="RTG",_xlfn.CONCAT(CHAR(10),"@PART[",D32,"]:NEEDS[",B32,",NearFutureElectrical,DecayingRTGs,!FeatureRadiation]",CHAR(10),"{",CHAR(10),"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Q32" s="16" t="str">
        <f>IF(Q32="Engine",VLOOKUP(X32,EngineUpgrades!$A$2:$C$19,2,FALSE),"")</f>
        <v/>
      </c>
      <c r="AR32" s="16" t="str">
        <f>IF(Q32="Engine",VLOOKUP(X32,EngineUpgrades!$A$2:$C$19,3,FALSE),"")</f>
        <v/>
      </c>
      <c r="AS32" s="15" t="str">
        <f>_xlfn.XLOOKUP(AQ32,EngineUpgrades!$D$1:$J$1,EngineUpgrades!$D$17:$J$17,"",0,1)</f>
        <v/>
      </c>
      <c r="AT32" s="17">
        <v>2</v>
      </c>
      <c r="AU32" s="16" t="str">
        <f>IF(Q32="Engine",_xlfn.XLOOKUP(_xlfn.CONCAT(O32,P32+AT32),TechTree!$C$2:$C$500,TechTree!$D$2:$D$500,"Not Valid Combination",0,1),"")</f>
        <v/>
      </c>
    </row>
    <row r="33" spans="1:47" ht="348.5" x14ac:dyDescent="0.35">
      <c r="A33" t="str">
        <f>VLOOKUP(D33,Parts29Nov!$C$2:$C$37,1,FALSE)</f>
        <v>blue_steel_landing_skid_srf_3_small</v>
      </c>
      <c r="B33" t="s">
        <v>457</v>
      </c>
      <c r="C33" t="s">
        <v>611</v>
      </c>
      <c r="D33" t="s">
        <v>612</v>
      </c>
      <c r="E33" t="s">
        <v>613</v>
      </c>
      <c r="F33" t="s">
        <v>461</v>
      </c>
      <c r="G33" t="s">
        <v>412</v>
      </c>
      <c r="H33">
        <v>1500</v>
      </c>
      <c r="I33">
        <v>150</v>
      </c>
      <c r="J33">
        <v>4.4999999999999998E-2</v>
      </c>
      <c r="K33" t="s">
        <v>83</v>
      </c>
      <c r="M33" s="12" t="str">
        <f>_xlfn.CONCAT(IF($R33&lt;&gt;"",_xlfn.CONCAT(" #LOC_KTT_",B33,"_",D33,"_Title = ",$R33,CHAR(10),"@PART[",D33,"]:NEEDS[!002_CommunityPartsTitles]:AFTER[",B33,"] // ",IF(R33="",E33,_xlfn.CONCAT(R33," (",E33,")")),CHAR(10),"{",CHAR(10),"    @",$R$1," = #LOC_KTT_",B33,"_",D33,"_Title // ",$R33,CHAR(10),"}",CHAR(10)),""),"@PART[",D33,"]:AFTER[",B33,"] // ",IF(R33="",E33,_xlfn.CONCAT(R33," (",E33,")")),CHAR(10),"{",CHAR(10),"    techBranch = ",VLOOKUP(O33,TechTree!$G$2:$H$43,2,FALSE),CHAR(10),"    techTier = ",P33,CHAR(10),"    @TechRequired = ",N33,IF($S33&lt;&gt;"",_xlfn.CONCAT(CHAR(10),"    @",$S$1," = ",$S33),""),IF($T33&lt;&gt;"",_xlfn.CONCAT(CHAR(10),"    @",$T$1," = ",$T33),""),IF($U33&lt;&gt;"",_xlfn.CONCAT(CHAR(10),"    @",$U$1," = ",$U33),""),IF(AND(AA33="NA/Balloon",Q33&lt;&gt;"Fuel Tank")=TRUE,_xlfn.CONCAT(CHAR(10),"    KiwiFuelSwitchIgnore = true"),""),IF($V33&lt;&gt;"",_xlfn.CONCAT(CHAR(10),V33),""),IF($AP33&lt;&gt;"",IF(Q33="RTG","",_xlfn.CONCAT(CHAR(10),$AP33)),""),IF(AN33&lt;&gt;"",_xlfn.CONCAT(CHAR(10),AN33),""),CHAR(10),"}",IF(AC33="Yes",_xlfn.CONCAT(CHAR(10),"@PART[",D33,"]:NEEDS[KiwiDeprecate]:AFTER[",B33,"]",CHAR(10),"{",CHAR(10),"    kiwiDeprecate = true",CHAR(10),"}"),""),IF(Q33="RTG",AP33,""))</f>
        <v>@PART[blue_steel_landing_skid_srf_3_small]:AFTER[BlueSteel] // Blue Steel Mk0 Radial Landing Skid
{
    techBranch = landingGear
    techTier = 2
    @TechRequired = stability
    structuralUpgradeType = 0_2
}</v>
      </c>
      <c r="N33" s="9" t="str">
        <f>_xlfn.XLOOKUP(_xlfn.CONCAT(O33,P33),TechTree!$C$2:$C$500,TechTree!$D$2:$D$500,"Not Valid Combination",0,1)</f>
        <v>stability</v>
      </c>
      <c r="O33" s="8" t="s">
        <v>219</v>
      </c>
      <c r="P33" s="8">
        <v>2</v>
      </c>
      <c r="Q33" s="8" t="s">
        <v>6</v>
      </c>
      <c r="W33" s="10" t="s">
        <v>242</v>
      </c>
      <c r="X33" s="10" t="s">
        <v>258</v>
      </c>
      <c r="Y33" s="10" t="s">
        <v>559</v>
      </c>
      <c r="AA33" s="10" t="s">
        <v>293</v>
      </c>
      <c r="AB33" s="10" t="s">
        <v>303</v>
      </c>
      <c r="AC33" s="10" t="s">
        <v>328</v>
      </c>
      <c r="AE33" s="12" t="str">
        <f t="shared" ref="AE33:AE37" si="4">IF(Q33="Engine",_xlfn.CONCAT("PARTUPGRADE:NEEDS[",B33,"]",CHAR(10),"{",CHAR(10),"    name = ",Y33,CHAR(10),"    type = engine",CHAR(10),"    partIcon = ",D33,CHAR(10),"    techRequired = ",AU33,CHAR(10),"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so'.",CHAR(10),"}",CHAR(10),"@PARTUPGRADE[",Y33,"]:NEEDS[",B33,"]:FOR[zKiwiTechTree]",CHAR(10),"{",CHAR(10),"    @entryCost = #$@PART[",D33,"]/entryCost$",CHAR(10),"    @entryCost *= #$@KIWI_ENGINE_MULTIPLIERS/",AR33,"/UPGRADE_ENTRYCOST_MULTIPLIER$",CHAR(10),"    @title ^= #:INSERTPARTTITLE:$@PART[",D33,"]/title$:",CHAR(10),"    @description ^= #:INSERTPART:$@PART[",D33,"]/engineName$:",CHAR(10),"}",CHAR(10),"@PART[",D33,"]:NEEDS[",B33,"]:HAS[~engineUpgrade[off]]:AFTER[zzKiwiTechTree]",CHAR(10),"{",CHAR(10),"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#:INSERTPARTUPGRADE:$@PARTUPGRADE[",Y33,"]/techRequired$:",CHAR(10),"}"),IF(OR(Q33="System",Q33="System and Space Capability")=TRUE,_xlfn.CONCAT("// Choose the one with the part that you want to represent the system",CHAR(10),"#LOC_KTT_",B33,"_",Y33,"_SYSTEM_UPGRADE_TITLE = ",Z33,CHAR(10),"PARTUPGRADE:NEEDS[",B33,"]",CHAR(10),"{",CHAR(10),"    name = ",Y33,"Upgrade",CHAR(10),"    type = system",CHAR(10),"    systemUpgradeName = #LOC_KTT_",B33,"_",Y33,"_SYSTEM_UPGRADE_TITLE // ",Z33,CHAR(10),"    partIcon = ",D33,CHAR(10),"    techRequired = INSERT HERE",AU33,CHAR(10),"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INSERTSYSTEM!",CHAR(10),"}",CHAR(10),"@PARTUPGRADE[",Y33,"Upgrade]:FOR[KiwiTechTree]",CHAR(10),"{",CHAR(10),"    @title ^= #:INSERTPARTTITLE:$systemUpgradeName$:",CHAR(10),"    @description ^= #:INSERTSYSTEM:$systemUpgradeName$:",CHAR(10),"}",CHAR(10),"@PART[*]:HAS[#spacePlaneSystemUpgradeType[",Y33,"],~systemUpgrade[off]]:FOR[zzzKiwiTechTree]",CHAR(10),"{",CHAR(10),"    %systemUpgradeName = #LOC_KTT_",B33,"_",Y33,"_SYSTEM_UPGRADE_TITLE // ",Z33,CHAR(10),"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#:INSERTSYSTEMUPGRADENODE:$@PARTUPGRADE[",Y33,"Upgrade]/techRequired$!",CHAR(10),"}"),""))</f>
        <v/>
      </c>
      <c r="AF33" s="14"/>
      <c r="AG33" s="18" t="s">
        <v>328</v>
      </c>
      <c r="AH33" s="18"/>
      <c r="AI33" s="18"/>
      <c r="AJ33" s="18"/>
      <c r="AK33" s="18"/>
      <c r="AL33" s="18"/>
      <c r="AM33" s="18"/>
      <c r="AN33" s="19" t="str">
        <f t="shared" ref="AN33:AN37" si="5">IF(AG33="Yes",_xlfn.CONCAT("    @MODULE[ModuleEngines*]",CHAR(10),"    {",IF(AH33&lt;&gt;"",_xlfn.CONCAT(CHAR(10),"        @maxThrust = ",AH33),""),IF(AI33&lt;&gt;"",_xlfn.CONCAT(CHAR(10),"        !atmosphereCurve {}",CHAR(10),"        atmosphereCurve",CHAR(10),"        {",IF(AI33&lt;&gt;"",_xlfn.CONCAT(CHAR(10),"            key = ",AI33),""),IF(AJ33&lt;&gt;"",_xlfn.CONCAT(CHAR(10),"            key = ",AJ33),""),IF(AK33&lt;&gt;"",_xlfn.CONCAT(CHAR(10),"            key = ",AK33),""),IF(AL33&lt;&gt;"",_xlfn.CONCAT(CHAR(10),"            key = ",AL33),""),IF(AM33&lt;&gt;"",_xlfn.CONCAT(CHAR(10),"            key = ",AM33),""),CHAR(10),"        }"),""),CHAR(10),"    }"),"")</f>
        <v/>
      </c>
      <c r="AO33" s="14"/>
      <c r="AP33" s="15" t="str">
        <f>IF(Q33="Structural",_xlfn.CONCAT("    ","structuralUpgradeType = ",IF(P33&lt;3,"0_2",IF(P33&lt;5,"3_4",IF(P33&lt;7,"5_6",IF(P33&lt;9,"7_8","9Plus"))))),IF(Q33="Command Module",_xlfn.CONCAT("    commandUpgradeType = standard",CHAR(10),"    commandUpgradeName = ",W33),IF(Q33="Engine",_xlfn.CONCAT("    engineUpgradeType = ",X33,CHAR(10),Parts!AS33,CHAR(10),"    enginePartUpgradeName = ",Y33),IF(Q33="Parachute","    parachuteUpgradeType = standard",IF(Q33="Solar",_xlfn.CONCAT("    solarPanelUpgradeTier = ",P33),IF(OR(Q33="System",Q33="System and Space Capability")=TRUE,_xlfn.CONCAT("    spacePlaneSystemUpgradeType = ",Y33,IF(Q33="System and Space Capability",_xlfn.CONCAT(CHAR(10),"    spaceplaneUpgradeType = spaceCapable",CHAR(10),"    baseSkinTemp = ",CHAR(10),"    upgradeSkinTemp = "),"")),IF(Q33="Fuel Tank",IF(AA33="NA/Balloon","    KiwiFuelSwitchIgnore = true",IF(AA33="standardLiquidFuel",_xlfn.CONCAT("    fuelTankUpgradeType = ",AA33,CHAR(10),"    fuelTankSizeUpgrade = ",AB33),_xlfn.CONCAT("    fuelTankUpgradeType = ",AA33))),IF(Q33="RCS","    rcsUpgradeType = coldGas",IF(Q33="RTG",_xlfn.CONCAT(CHAR(10),"@PART[",D33,"]:NEEDS[",B33,",NearFutureElectrical,DecayingRTGs,!FeatureRadiation]",CHAR(10),"{",CHAR(10),"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Q33" s="16" t="str">
        <f>IF(Q33="Engine",VLOOKUP(X33,EngineUpgrades!$A$2:$C$19,2,FALSE),"")</f>
        <v/>
      </c>
      <c r="AR33" s="16" t="str">
        <f>IF(Q33="Engine",VLOOKUP(X33,EngineUpgrades!$A$2:$C$19,3,FALSE),"")</f>
        <v/>
      </c>
      <c r="AS33" s="15" t="str">
        <f>_xlfn.XLOOKUP(AQ33,EngineUpgrades!$D$1:$J$1,EngineUpgrades!$D$17:$J$17,"",0,1)</f>
        <v/>
      </c>
      <c r="AT33" s="17">
        <v>3</v>
      </c>
      <c r="AU33" s="16" t="str">
        <f>IF(Q33="Engine",_xlfn.XLOOKUP(_xlfn.CONCAT(O33,P33+AT33),TechTree!$C$2:$C$500,TechTree!$D$2:$D$500,"Not Valid Combination",0,1),"")</f>
        <v/>
      </c>
    </row>
    <row r="34" spans="1:47" ht="348.5" x14ac:dyDescent="0.35">
      <c r="A34" t="str">
        <f>VLOOKUP(D34,Parts29Nov!$C$2:$C$37,1,FALSE)</f>
        <v>blue_steel_landing_skid_srf_1_small</v>
      </c>
      <c r="B34" t="s">
        <v>457</v>
      </c>
      <c r="C34" t="s">
        <v>614</v>
      </c>
      <c r="D34" t="s">
        <v>615</v>
      </c>
      <c r="E34" t="s">
        <v>613</v>
      </c>
      <c r="F34" t="s">
        <v>461</v>
      </c>
      <c r="G34" t="s">
        <v>412</v>
      </c>
      <c r="H34">
        <v>1500</v>
      </c>
      <c r="I34">
        <v>150</v>
      </c>
      <c r="J34">
        <v>4.4999999999999998E-2</v>
      </c>
      <c r="K34" t="s">
        <v>83</v>
      </c>
      <c r="M34" s="12" t="str">
        <f>_xlfn.CONCAT(IF($R34&lt;&gt;"",_xlfn.CONCAT(" #LOC_KTT_",B34,"_",D34,"_Title = ",$R34,CHAR(10),"@PART[",D34,"]:NEEDS[!002_CommunityPartsTitles]:AFTER[",B34,"] // ",IF(R34="",E34,_xlfn.CONCAT(R34," (",E34,")")),CHAR(10),"{",CHAR(10),"    @",$R$1," = #LOC_KTT_",B34,"_",D34,"_Title // ",$R34,CHAR(10),"}",CHAR(10)),""),"@PART[",D34,"]:AFTER[",B34,"] // ",IF(R34="",E34,_xlfn.CONCAT(R34," (",E34,")")),CHAR(10),"{",CHAR(10),"    techBranch = ",VLOOKUP(O34,TechTree!$G$2:$H$43,2,FALSE),CHAR(10),"    techTier = ",P34,CHAR(10),"    @TechRequired = ",N34,IF($S34&lt;&gt;"",_xlfn.CONCAT(CHAR(10),"    @",$S$1," = ",$S34),""),IF($T34&lt;&gt;"",_xlfn.CONCAT(CHAR(10),"    @",$T$1," = ",$T34),""),IF($U34&lt;&gt;"",_xlfn.CONCAT(CHAR(10),"    @",$U$1," = ",$U34),""),IF(AND(AA34="NA/Balloon",Q34&lt;&gt;"Fuel Tank")=TRUE,_xlfn.CONCAT(CHAR(10),"    KiwiFuelSwitchIgnore = true"),""),IF($V34&lt;&gt;"",_xlfn.CONCAT(CHAR(10),V34),""),IF($AP34&lt;&gt;"",IF(Q34="RTG","",_xlfn.CONCAT(CHAR(10),$AP34)),""),IF(AN34&lt;&gt;"",_xlfn.CONCAT(CHAR(10),AN34),""),CHAR(10),"}",IF(AC34="Yes",_xlfn.CONCAT(CHAR(10),"@PART[",D34,"]:NEEDS[KiwiDeprecate]:AFTER[",B34,"]",CHAR(10),"{",CHAR(10),"    kiwiDeprecate = true",CHAR(10),"}"),""),IF(Q34="RTG",AP34,""))</f>
        <v>@PART[blue_steel_landing_skid_srf_1_small]:AFTER[BlueSteel] // Blue Steel Mk0 Radial Landing Skid
{
    techBranch = landingGear
    techTier = 2
    @TechRequired = stability
    structuralUpgradeType = 0_2
}</v>
      </c>
      <c r="N34" s="9" t="str">
        <f>_xlfn.XLOOKUP(_xlfn.CONCAT(O34,P34),TechTree!$C$2:$C$500,TechTree!$D$2:$D$500,"Not Valid Combination",0,1)</f>
        <v>stability</v>
      </c>
      <c r="O34" s="8" t="s">
        <v>219</v>
      </c>
      <c r="P34" s="8">
        <v>2</v>
      </c>
      <c r="Q34" s="8" t="s">
        <v>6</v>
      </c>
      <c r="W34" s="10" t="s">
        <v>242</v>
      </c>
      <c r="X34" s="10" t="s">
        <v>258</v>
      </c>
      <c r="Y34" s="10" t="s">
        <v>559</v>
      </c>
      <c r="AA34" s="10" t="s">
        <v>293</v>
      </c>
      <c r="AB34" s="10" t="s">
        <v>304</v>
      </c>
      <c r="AC34" s="10" t="s">
        <v>328</v>
      </c>
      <c r="AE34" s="12" t="str">
        <f t="shared" si="4"/>
        <v/>
      </c>
      <c r="AF34" s="14"/>
      <c r="AG34" s="18" t="s">
        <v>328</v>
      </c>
      <c r="AH34" s="18"/>
      <c r="AI34" s="18"/>
      <c r="AJ34" s="18"/>
      <c r="AK34" s="18"/>
      <c r="AL34" s="18"/>
      <c r="AM34" s="18"/>
      <c r="AN34" s="19" t="str">
        <f t="shared" si="5"/>
        <v/>
      </c>
      <c r="AO34" s="14"/>
      <c r="AP34" s="15" t="str">
        <f>IF(Q34="Structural",_xlfn.CONCAT("    ","structuralUpgradeType = ",IF(P34&lt;3,"0_2",IF(P34&lt;5,"3_4",IF(P34&lt;7,"5_6",IF(P34&lt;9,"7_8","9Plus"))))),IF(Q34="Command Module",_xlfn.CONCAT("    commandUpgradeType = standard",CHAR(10),"    commandUpgradeName = ",W34),IF(Q34="Engine",_xlfn.CONCAT("    engineUpgradeType = ",X34,CHAR(10),Parts!AS34,CHAR(10),"    enginePartUpgradeName = ",Y34),IF(Q34="Parachute","    parachuteUpgradeType = standard",IF(Q34="Solar",_xlfn.CONCAT("    solarPanelUpgradeTier = ",P34),IF(OR(Q34="System",Q34="System and Space Capability")=TRUE,_xlfn.CONCAT("    spacePlaneSystemUpgradeType = ",Y34,IF(Q34="System and Space Capability",_xlfn.CONCAT(CHAR(10),"    spaceplaneUpgradeType = spaceCapable",CHAR(10),"    baseSkinTemp = ",CHAR(10),"    upgradeSkinTemp = "),"")),IF(Q34="Fuel Tank",IF(AA34="NA/Balloon","    KiwiFuelSwitchIgnore = true",IF(AA34="standardLiquidFuel",_xlfn.CONCAT("    fuelTankUpgradeType = ",AA34,CHAR(10),"    fuelTankSizeUpgrade = ",AB34),_xlfn.CONCAT("    fuelTankUpgradeType = ",AA34))),IF(Q34="RCS","    rcsUpgradeType = coldGas",IF(Q34="RTG",_xlfn.CONCAT(CHAR(10),"@PART[",D34,"]:NEEDS[",B34,",NearFutureElectrical,DecayingRTGs,!FeatureRadiation]",CHAR(10),"{",CHAR(10),"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Q34" s="16" t="str">
        <f>IF(Q34="Engine",VLOOKUP(X34,EngineUpgrades!$A$2:$C$19,2,FALSE),"")</f>
        <v/>
      </c>
      <c r="AR34" s="16" t="str">
        <f>IF(Q34="Engine",VLOOKUP(X34,EngineUpgrades!$A$2:$C$19,3,FALSE),"")</f>
        <v/>
      </c>
      <c r="AS34" s="15" t="str">
        <f>_xlfn.XLOOKUP(AQ34,EngineUpgrades!$D$1:$J$1,EngineUpgrades!$D$17:$J$17,"",0,1)</f>
        <v/>
      </c>
      <c r="AT34" s="17">
        <v>4</v>
      </c>
      <c r="AU34" s="16" t="str">
        <f>IF(Q34="Engine",_xlfn.XLOOKUP(_xlfn.CONCAT(O34,P34+AT34),TechTree!$C$2:$C$500,TechTree!$D$2:$D$500,"Not Valid Combination",0,1),"")</f>
        <v/>
      </c>
    </row>
    <row r="35" spans="1:47" ht="90.5" customHeight="1" x14ac:dyDescent="0.35">
      <c r="A35" t="str">
        <f>VLOOKUP(D35,Parts29Nov!$C$2:$C$37,1,FALSE)</f>
        <v>blue_steel_landing_gear_srf_3_small</v>
      </c>
      <c r="B35" t="s">
        <v>457</v>
      </c>
      <c r="C35" t="s">
        <v>616</v>
      </c>
      <c r="D35" t="s">
        <v>617</v>
      </c>
      <c r="E35" t="s">
        <v>618</v>
      </c>
      <c r="F35" t="s">
        <v>461</v>
      </c>
      <c r="G35" t="s">
        <v>412</v>
      </c>
      <c r="H35">
        <v>1500</v>
      </c>
      <c r="I35">
        <v>150</v>
      </c>
      <c r="J35">
        <v>4.4999999999999998E-2</v>
      </c>
      <c r="K35" t="s">
        <v>83</v>
      </c>
      <c r="M35" s="12" t="str">
        <f>_xlfn.CONCAT(IF($R35&lt;&gt;"",_xlfn.CONCAT(" #LOC_KTT_",B35,"_",D35,"_Title = ",$R35,CHAR(10),"@PART[",D35,"]:NEEDS[!002_CommunityPartsTitles]:AFTER[",B35,"] // ",IF(R35="",E35,_xlfn.CONCAT(R35," (",E35,")")),CHAR(10),"{",CHAR(10),"    @",$R$1," = #LOC_KTT_",B35,"_",D35,"_Title // ",$R35,CHAR(10),"}",CHAR(10)),""),"@PART[",D35,"]:AFTER[",B35,"] // ",IF(R35="",E35,_xlfn.CONCAT(R35," (",E35,")")),CHAR(10),"{",CHAR(10),"    techBranch = ",VLOOKUP(O35,TechTree!$G$2:$H$43,2,FALSE),CHAR(10),"    techTier = ",P35,CHAR(10),"    @TechRequired = ",N35,IF($S35&lt;&gt;"",_xlfn.CONCAT(CHAR(10),"    @",$S$1," = ",$S35),""),IF($T35&lt;&gt;"",_xlfn.CONCAT(CHAR(10),"    @",$T$1," = ",$T35),""),IF($U35&lt;&gt;"",_xlfn.CONCAT(CHAR(10),"    @",$U$1," = ",$U35),""),IF(AND(AA35="NA/Balloon",Q35&lt;&gt;"Fuel Tank")=TRUE,_xlfn.CONCAT(CHAR(10),"    KiwiFuelSwitchIgnore = true"),""),IF($V35&lt;&gt;"",_xlfn.CONCAT(CHAR(10),V35),""),IF($AP35&lt;&gt;"",IF(Q35="RTG","",_xlfn.CONCAT(CHAR(10),$AP35)),""),IF(AN35&lt;&gt;"",_xlfn.CONCAT(CHAR(10),AN35),""),CHAR(10),"}",IF(AC35="Yes",_xlfn.CONCAT(CHAR(10),"@PART[",D35,"]:NEEDS[KiwiDeprecate]:AFTER[",B35,"]",CHAR(10),"{",CHAR(10),"    kiwiDeprecate = true",CHAR(10),"}"),""),IF(Q35="RTG",AP35,""))</f>
        <v>@PART[blue_steel_landing_gear_srf_3_small]:AFTER[BlueSteel] // Blue Steel Mk0 Radial Landing Gear
{
    techBranch = landingGear
    techTier = 2
    @TechRequired = stability
    structuralUpgradeType = 0_2
}</v>
      </c>
      <c r="N35" s="9" t="str">
        <f>_xlfn.XLOOKUP(_xlfn.CONCAT(O35,P35),TechTree!$C$2:$C$500,TechTree!$D$2:$D$500,"Not Valid Combination",0,1)</f>
        <v>stability</v>
      </c>
      <c r="O35" s="8" t="s">
        <v>219</v>
      </c>
      <c r="P35" s="8">
        <v>2</v>
      </c>
      <c r="Q35" s="8" t="s">
        <v>6</v>
      </c>
      <c r="W35" s="10" t="s">
        <v>242</v>
      </c>
      <c r="X35" s="10" t="s">
        <v>258</v>
      </c>
      <c r="Y35" s="10" t="s">
        <v>559</v>
      </c>
      <c r="AA35" s="10" t="s">
        <v>293</v>
      </c>
      <c r="AB35" s="10" t="s">
        <v>306</v>
      </c>
      <c r="AC35" s="10" t="s">
        <v>328</v>
      </c>
      <c r="AE35" s="12" t="str">
        <f t="shared" si="4"/>
        <v/>
      </c>
      <c r="AF35" s="14"/>
      <c r="AG35" s="18" t="s">
        <v>328</v>
      </c>
      <c r="AH35" s="18"/>
      <c r="AI35" s="18"/>
      <c r="AJ35" s="18"/>
      <c r="AK35" s="18"/>
      <c r="AL35" s="18"/>
      <c r="AM35" s="18"/>
      <c r="AN35" s="19" t="str">
        <f t="shared" si="5"/>
        <v/>
      </c>
      <c r="AO35" s="14"/>
      <c r="AP35" s="15" t="str">
        <f>IF(Q35="Structural",_xlfn.CONCAT("    ","structuralUpgradeType = ",IF(P35&lt;3,"0_2",IF(P35&lt;5,"3_4",IF(P35&lt;7,"5_6",IF(P35&lt;9,"7_8","9Plus"))))),IF(Q35="Command Module",_xlfn.CONCAT("    commandUpgradeType = standard",CHAR(10),"    commandUpgradeName = ",W35),IF(Q35="Engine",_xlfn.CONCAT("    engineUpgradeType = ",X35,CHAR(10),Parts!AS35,CHAR(10),"    enginePartUpgradeName = ",Y35),IF(Q35="Parachute","    parachuteUpgradeType = standard",IF(Q35="Solar",_xlfn.CONCAT("    solarPanelUpgradeTier = ",P35),IF(OR(Q35="System",Q35="System and Space Capability")=TRUE,_xlfn.CONCAT("    spacePlaneSystemUpgradeType = ",Y35,IF(Q35="System and Space Capability",_xlfn.CONCAT(CHAR(10),"    spaceplaneUpgradeType = spaceCapable",CHAR(10),"    baseSkinTemp = ",CHAR(10),"    upgradeSkinTemp = "),"")),IF(Q35="Fuel Tank",IF(AA35="NA/Balloon","    KiwiFuelSwitchIgnore = true",IF(AA35="standardLiquidFuel",_xlfn.CONCAT("    fuelTankUpgradeType = ",AA35,CHAR(10),"    fuelTankSizeUpgrade = ",AB35),_xlfn.CONCAT("    fuelTankUpgradeType = ",AA35))),IF(Q35="RCS","    rcsUpgradeType = coldGas",IF(Q35="RTG",_xlfn.CONCAT(CHAR(10),"@PART[",D35,"]:NEEDS[",B35,",NearFutureElectrical,DecayingRTGs,!FeatureRadiation]",CHAR(10),"{",CHAR(10),"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Q35" s="16" t="str">
        <f>IF(Q35="Engine",VLOOKUP(X35,EngineUpgrades!$A$2:$C$19,2,FALSE),"")</f>
        <v/>
      </c>
      <c r="AR35" s="16" t="str">
        <f>IF(Q35="Engine",VLOOKUP(X35,EngineUpgrades!$A$2:$C$19,3,FALSE),"")</f>
        <v/>
      </c>
      <c r="AS35" s="15" t="str">
        <f>_xlfn.XLOOKUP(AQ35,EngineUpgrades!$D$1:$J$1,EngineUpgrades!$D$17:$J$17,"",0,1)</f>
        <v/>
      </c>
      <c r="AT35" s="17">
        <v>5</v>
      </c>
      <c r="AU35" s="16" t="str">
        <f>IF(Q35="Engine",_xlfn.XLOOKUP(_xlfn.CONCAT(O35,P35+AT35),TechTree!$C$2:$C$500,TechTree!$D$2:$D$500,"Not Valid Combination",0,1),"")</f>
        <v/>
      </c>
    </row>
    <row r="36" spans="1:47" ht="97.5" customHeight="1" x14ac:dyDescent="0.35">
      <c r="A36" t="str">
        <f>VLOOKUP(D36,Parts29Nov!$C$2:$C$37,1,FALSE)</f>
        <v>blue_steel_landing_gear_srf_1_small</v>
      </c>
      <c r="B36" t="s">
        <v>457</v>
      </c>
      <c r="C36" t="s">
        <v>619</v>
      </c>
      <c r="D36" t="s">
        <v>620</v>
      </c>
      <c r="E36" t="s">
        <v>618</v>
      </c>
      <c r="F36" t="s">
        <v>461</v>
      </c>
      <c r="G36" t="s">
        <v>412</v>
      </c>
      <c r="H36">
        <v>1500</v>
      </c>
      <c r="I36">
        <v>150</v>
      </c>
      <c r="J36">
        <v>4.4999999999999998E-2</v>
      </c>
      <c r="K36" t="s">
        <v>83</v>
      </c>
      <c r="M36" s="12" t="str">
        <f>_xlfn.CONCAT(IF($R36&lt;&gt;"",_xlfn.CONCAT(" #LOC_KTT_",B36,"_",D36,"_Title = ",$R36,CHAR(10),"@PART[",D36,"]:NEEDS[!002_CommunityPartsTitles]:AFTER[",B36,"] // ",IF(R36="",E36,_xlfn.CONCAT(R36," (",E36,")")),CHAR(10),"{",CHAR(10),"    @",$R$1," = #LOC_KTT_",B36,"_",D36,"_Title // ",$R36,CHAR(10),"}",CHAR(10)),""),"@PART[",D36,"]:AFTER[",B36,"] // ",IF(R36="",E36,_xlfn.CONCAT(R36," (",E36,")")),CHAR(10),"{",CHAR(10),"    techBranch = ",VLOOKUP(O36,TechTree!$G$2:$H$43,2,FALSE),CHAR(10),"    techTier = ",P36,CHAR(10),"    @TechRequired = ",N36,IF($S36&lt;&gt;"",_xlfn.CONCAT(CHAR(10),"    @",$S$1," = ",$S36),""),IF($T36&lt;&gt;"",_xlfn.CONCAT(CHAR(10),"    @",$T$1," = ",$T36),""),IF($U36&lt;&gt;"",_xlfn.CONCAT(CHAR(10),"    @",$U$1," = ",$U36),""),IF(AND(AA36="NA/Balloon",Q36&lt;&gt;"Fuel Tank")=TRUE,_xlfn.CONCAT(CHAR(10),"    KiwiFuelSwitchIgnore = true"),""),IF($V36&lt;&gt;"",_xlfn.CONCAT(CHAR(10),V36),""),IF($AP36&lt;&gt;"",IF(Q36="RTG","",_xlfn.CONCAT(CHAR(10),$AP36)),""),IF(AN36&lt;&gt;"",_xlfn.CONCAT(CHAR(10),AN36),""),CHAR(10),"}",IF(AC36="Yes",_xlfn.CONCAT(CHAR(10),"@PART[",D36,"]:NEEDS[KiwiDeprecate]:AFTER[",B36,"]",CHAR(10),"{",CHAR(10),"    kiwiDeprecate = true",CHAR(10),"}"),""),IF(Q36="RTG",AP36,""))</f>
        <v>@PART[blue_steel_landing_gear_srf_1_small]:AFTER[BlueSteel] // Blue Steel Mk0 Radial Landing Gear
{
    techBranch = landingGear
    techTier = 2
    @TechRequired = stability
    structuralUpgradeType = 0_2
}</v>
      </c>
      <c r="N36" s="9" t="str">
        <f>_xlfn.XLOOKUP(_xlfn.CONCAT(O36,P36),TechTree!$C$2:$C$500,TechTree!$D$2:$D$500,"Not Valid Combination",0,1)</f>
        <v>stability</v>
      </c>
      <c r="O36" s="8" t="s">
        <v>219</v>
      </c>
      <c r="P36" s="8">
        <v>2</v>
      </c>
      <c r="Q36" s="8" t="s">
        <v>6</v>
      </c>
      <c r="W36" s="10" t="s">
        <v>242</v>
      </c>
      <c r="X36" s="10" t="s">
        <v>258</v>
      </c>
      <c r="Y36" s="10" t="s">
        <v>559</v>
      </c>
      <c r="AA36" s="10" t="s">
        <v>293</v>
      </c>
      <c r="AB36" s="10" t="s">
        <v>624</v>
      </c>
      <c r="AC36" s="10" t="s">
        <v>328</v>
      </c>
      <c r="AE36" s="12" t="str">
        <f t="shared" si="4"/>
        <v/>
      </c>
      <c r="AF36" s="14"/>
      <c r="AG36" s="18" t="s">
        <v>328</v>
      </c>
      <c r="AH36" s="18"/>
      <c r="AI36" s="18"/>
      <c r="AJ36" s="18"/>
      <c r="AK36" s="18"/>
      <c r="AL36" s="18"/>
      <c r="AM36" s="18"/>
      <c r="AN36" s="19" t="str">
        <f t="shared" si="5"/>
        <v/>
      </c>
      <c r="AO36" s="14"/>
      <c r="AP36" s="15" t="str">
        <f>IF(Q36="Structural",_xlfn.CONCAT("    ","structuralUpgradeType = ",IF(P36&lt;3,"0_2",IF(P36&lt;5,"3_4",IF(P36&lt;7,"5_6",IF(P36&lt;9,"7_8","9Plus"))))),IF(Q36="Command Module",_xlfn.CONCAT("    commandUpgradeType = standard",CHAR(10),"    commandUpgradeName = ",W36),IF(Q36="Engine",_xlfn.CONCAT("    engineUpgradeType = ",X36,CHAR(10),Parts!AS36,CHAR(10),"    enginePartUpgradeName = ",Y36),IF(Q36="Parachute","    parachuteUpgradeType = standard",IF(Q36="Solar",_xlfn.CONCAT("    solarPanelUpgradeTier = ",P36),IF(OR(Q36="System",Q36="System and Space Capability")=TRUE,_xlfn.CONCAT("    spacePlaneSystemUpgradeType = ",Y36,IF(Q36="System and Space Capability",_xlfn.CONCAT(CHAR(10),"    spaceplaneUpgradeType = spaceCapable",CHAR(10),"    baseSkinTemp = ",CHAR(10),"    upgradeSkinTemp = "),"")),IF(Q36="Fuel Tank",IF(AA36="NA/Balloon","    KiwiFuelSwitchIgnore = true",IF(AA36="standardLiquidFuel",_xlfn.CONCAT("    fuelTankUpgradeType = ",AA36,CHAR(10),"    fuelTankSizeUpgrade = ",AB36),_xlfn.CONCAT("    fuelTankUpgradeType = ",AA36))),IF(Q36="RCS","    rcsUpgradeType = coldGas",IF(Q36="RTG",_xlfn.CONCAT(CHAR(10),"@PART[",D36,"]:NEEDS[",B36,",NearFutureElectrical,DecayingRTGs,!FeatureRadiation]",CHAR(10),"{",CHAR(10),"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Q36" s="16" t="str">
        <f>IF(Q36="Engine",VLOOKUP(X36,EngineUpgrades!$A$2:$C$19,2,FALSE),"")</f>
        <v/>
      </c>
      <c r="AR36" s="16" t="str">
        <f>IF(Q36="Engine",VLOOKUP(X36,EngineUpgrades!$A$2:$C$19,3,FALSE),"")</f>
        <v/>
      </c>
      <c r="AS36" s="15" t="str">
        <f>_xlfn.XLOOKUP(AQ36,EngineUpgrades!$D$1:$J$1,EngineUpgrades!$D$17:$J$17,"",0,1)</f>
        <v/>
      </c>
      <c r="AT36" s="17">
        <v>6</v>
      </c>
      <c r="AU36" s="16" t="str">
        <f>IF(Q36="Engine",_xlfn.XLOOKUP(_xlfn.CONCAT(O36,P36+AT36),TechTree!$C$2:$C$500,TechTree!$D$2:$D$500,"Not Valid Combination",0,1),"")</f>
        <v/>
      </c>
    </row>
    <row r="37" spans="1:47" ht="65" customHeight="1" x14ac:dyDescent="0.35">
      <c r="A37" t="str">
        <f>VLOOKUP(D37,Parts29Nov!$C$2:$C$37,1,FALSE)</f>
        <v>blue_steel_cargo_bay_s0</v>
      </c>
      <c r="B37" t="s">
        <v>457</v>
      </c>
      <c r="C37" t="s">
        <v>621</v>
      </c>
      <c r="D37" t="s">
        <v>622</v>
      </c>
      <c r="E37" t="s">
        <v>623</v>
      </c>
      <c r="F37" t="s">
        <v>461</v>
      </c>
      <c r="G37" t="s">
        <v>367</v>
      </c>
      <c r="H37">
        <v>0</v>
      </c>
      <c r="I37">
        <v>0</v>
      </c>
      <c r="J37">
        <v>0.03</v>
      </c>
      <c r="K37" t="s">
        <v>76</v>
      </c>
      <c r="M37" s="12" t="str">
        <f>_xlfn.CONCAT(IF($R37&lt;&gt;"",_xlfn.CONCAT(" #LOC_KTT_",B37,"_",D37,"_Title = ",$R37,CHAR(10),"@PART[",D37,"]:NEEDS[!002_CommunityPartsTitles]:AFTER[",B37,"] // ",IF(R37="",E37,_xlfn.CONCAT(R37," (",E37,")")),CHAR(10),"{",CHAR(10),"    @",$R$1," = #LOC_KTT_",B37,"_",D37,"_Title // ",$R37,CHAR(10),"}",CHAR(10)),""),"@PART[",D37,"]:AFTER[",B37,"] // ",IF(R37="",E37,_xlfn.CONCAT(R37," (",E37,")")),CHAR(10),"{",CHAR(10),"    techBranch = ",VLOOKUP(O37,TechTree!$G$2:$H$43,2,FALSE),CHAR(10),"    techTier = ",P37,CHAR(10),"    @TechRequired = ",N37,IF($S37&lt;&gt;"",_xlfn.CONCAT(CHAR(10),"    @",$S$1," = ",$S37),""),IF($T37&lt;&gt;"",_xlfn.CONCAT(CHAR(10),"    @",$T$1," = ",$T37),""),IF($U37&lt;&gt;"",_xlfn.CONCAT(CHAR(10),"    @",$U$1," = ",$U37),""),IF(AND(AA37="NA/Balloon",Q37&lt;&gt;"Fuel Tank")=TRUE,_xlfn.CONCAT(CHAR(10),"    KiwiFuelSwitchIgnore = true"),""),IF($V37&lt;&gt;"",_xlfn.CONCAT(CHAR(10),V37),""),IF($AP37&lt;&gt;"",IF(Q37="RTG","",_xlfn.CONCAT(CHAR(10),$AP37)),""),IF(AN37&lt;&gt;"",_xlfn.CONCAT(CHAR(10),AN37),""),CHAR(10),"}",IF(AC37="Yes",_xlfn.CONCAT(CHAR(10),"@PART[",D37,"]:NEEDS[KiwiDeprecate]:AFTER[",B37,"]",CHAR(10),"{",CHAR(10),"    kiwiDeprecate = true",CHAR(10),"}"),""),IF(Q37="RTG",AP37,""))</f>
        <v>@PART[blue_steel_cargo_bay_s0]:AFTER[BlueSteel] // Blue Steel Size 0 Cargo Bay
{
    techBranch = jetParts
    techTier = 3
    @TechRequired = aviation
    spacePlaneSystemUpgradeType = mark1
}</v>
      </c>
      <c r="N37" s="9" t="str">
        <f>_xlfn.XLOOKUP(_xlfn.CONCAT(O37,P37),TechTree!$C$2:$C$500,TechTree!$D$2:$D$500,"Not Valid Combination",0,1)</f>
        <v>aviation</v>
      </c>
      <c r="O37" s="8" t="s">
        <v>203</v>
      </c>
      <c r="P37" s="8">
        <v>3</v>
      </c>
      <c r="Q37" s="8" t="s">
        <v>288</v>
      </c>
      <c r="W37" s="10" t="s">
        <v>242</v>
      </c>
      <c r="X37" s="10" t="s">
        <v>258</v>
      </c>
      <c r="Y37" s="10" t="s">
        <v>559</v>
      </c>
      <c r="AA37" s="10" t="s">
        <v>293</v>
      </c>
      <c r="AB37" s="10" t="s">
        <v>625</v>
      </c>
      <c r="AC37" s="10" t="s">
        <v>328</v>
      </c>
      <c r="AE37" s="12" t="str">
        <f t="shared" si="4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blue_steel_cargo_bay_s0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37" s="14"/>
      <c r="AG37" s="18" t="s">
        <v>328</v>
      </c>
      <c r="AH37" s="18"/>
      <c r="AI37" s="18"/>
      <c r="AJ37" s="18"/>
      <c r="AK37" s="18"/>
      <c r="AL37" s="18"/>
      <c r="AM37" s="18"/>
      <c r="AN37" s="19" t="str">
        <f t="shared" si="5"/>
        <v/>
      </c>
      <c r="AO37" s="14"/>
      <c r="AP37" s="15" t="str">
        <f>IF(Q37="Structural",_xlfn.CONCAT("    ","structuralUpgradeType = ",IF(P37&lt;3,"0_2",IF(P37&lt;5,"3_4",IF(P37&lt;7,"5_6",IF(P37&lt;9,"7_8","9Plus"))))),IF(Q37="Command Module",_xlfn.CONCAT("    commandUpgradeType = standard",CHAR(10),"    commandUpgradeName = ",W37),IF(Q37="Engine",_xlfn.CONCAT("    engineUpgradeType = ",X37,CHAR(10),Parts!AS37,CHAR(10),"    enginePartUpgradeName = ",Y37),IF(Q37="Parachute","    parachuteUpgradeType = standard",IF(Q37="Solar",_xlfn.CONCAT("    solarPanelUpgradeTier = ",P37),IF(OR(Q37="System",Q37="System and Space Capability")=TRUE,_xlfn.CONCAT("    spacePlaneSystemUpgradeType = ",Y37,IF(Q37="System and Space Capability",_xlfn.CONCAT(CHAR(10),"    spaceplaneUpgradeType = spaceCapable",CHAR(10),"    baseSkinTemp = ",CHAR(10),"    upgradeSkinTemp = "),"")),IF(Q37="Fuel Tank",IF(AA37="NA/Balloon","    KiwiFuelSwitchIgnore = true",IF(AA37="standardLiquidFuel",_xlfn.CONCAT("    fuelTankUpgradeType = ",AA37,CHAR(10),"    fuelTankSizeUpgrade = ",AB37),_xlfn.CONCAT("    fuelTankUpgradeType = ",AA37))),IF(Q37="RCS","    rcsUpgradeType = coldGas",IF(Q37="RTG",_xlfn.CONCAT(CHAR(10),"@PART[",D37,"]:NEEDS[",B37,",NearFutureElectrical,DecayingRTGs,!FeatureRadiation]",CHAR(10),"{",CHAR(10),"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Q37" s="16" t="str">
        <f>IF(Q37="Engine",VLOOKUP(X37,EngineUpgrades!$A$2:$C$19,2,FALSE),"")</f>
        <v/>
      </c>
      <c r="AR37" s="16" t="str">
        <f>IF(Q37="Engine",VLOOKUP(X37,EngineUpgrades!$A$2:$C$19,3,FALSE),"")</f>
        <v/>
      </c>
      <c r="AS37" s="15" t="str">
        <f>_xlfn.XLOOKUP(AQ37,EngineUpgrades!$D$1:$J$1,EngineUpgrades!$D$17:$J$17,"",0,1)</f>
        <v/>
      </c>
      <c r="AT37" s="17">
        <v>7</v>
      </c>
      <c r="AU37" s="16" t="str">
        <f>IF(Q37="Engine",_xlfn.XLOOKUP(_xlfn.CONCAT(O37,P37+AT37),TechTree!$C$2:$C$500,TechTree!$D$2:$D$500,"Not Valid Combination",0,1),"")</f>
        <v/>
      </c>
    </row>
    <row r="38" spans="1:47" ht="408.5" x14ac:dyDescent="0.35">
      <c r="A38" t="str">
        <f>VLOOKUP(D38,Parts29Nov!$C$2:$C$37,1,FALSE)</f>
        <v>blue_steel_engine_sabre_s00</v>
      </c>
      <c r="B38" t="s">
        <v>457</v>
      </c>
      <c r="C38" t="s">
        <v>644</v>
      </c>
      <c r="D38" t="s">
        <v>645</v>
      </c>
      <c r="E38" t="s">
        <v>646</v>
      </c>
      <c r="F38" t="s">
        <v>461</v>
      </c>
      <c r="G38" t="s">
        <v>370</v>
      </c>
      <c r="H38">
        <v>5000</v>
      </c>
      <c r="I38">
        <v>1050</v>
      </c>
      <c r="J38">
        <v>0.45</v>
      </c>
      <c r="K38" t="s">
        <v>143</v>
      </c>
      <c r="M38" s="12" t="str">
        <f>_xlfn.CONCAT(IF($R38&lt;&gt;"",_xlfn.CONCAT(" #LOC_KTT_",B38,"_",D38,"_Title = ",$R38,CHAR(10),"@PART[",D38,"]:NEEDS[!002_CommunityPartsTitles]:AFTER[",B38,"] // ",IF(R38="",E38,_xlfn.CONCAT(R38," (",E38,")")),CHAR(10),"{",CHAR(10),"    @",$R$1," = #LOC_KTT_",B38,"_",D38,"_Title // ",$R38,CHAR(10),"}",CHAR(10)),""),"@PART[",D38,"]:AFTER[",B38,"] // ",IF(R38="",E38,_xlfn.CONCAT(R38," (",E38,")")),CHAR(10),"{",CHAR(10),"    techBranch = ",VLOOKUP(O38,TechTree!$G$2:$H$43,2,FALSE),CHAR(10),"    techTier = ",P38,CHAR(10),"    @TechRequired = ",N38,IF($S38&lt;&gt;"",_xlfn.CONCAT(CHAR(10),"    @",$S$1," = ",$S38),""),IF($T38&lt;&gt;"",_xlfn.CONCAT(CHAR(10),"    @",$T$1," = ",$T38),""),IF($U38&lt;&gt;"",_xlfn.CONCAT(CHAR(10),"    @",$U$1," = ",$U38),""),IF(AND(AA38="NA/Balloon",Q38&lt;&gt;"Fuel Tank")=TRUE,_xlfn.CONCAT(CHAR(10),"    KiwiFuelSwitchIgnore = true"),""),IF($V38&lt;&gt;"",_xlfn.CONCAT(CHAR(10),V38),""),IF($AP38&lt;&gt;"",IF(Q38="RTG","",_xlfn.CONCAT(CHAR(10),$AP38)),""),IF(AN38&lt;&gt;"",_xlfn.CONCAT(CHAR(10),AN38),""),CHAR(10),"}",IF(AC38="Yes",_xlfn.CONCAT(CHAR(10),"@PART[",D38,"]:NEEDS[KiwiDeprecate]:AFTER[",B38,"]",CHAR(10),"{",CHAR(10),"    kiwiDeprecate = true",CHAR(10),"}"),""),IF(Q38="RTG",AP38,""))</f>
        <v xml:space="preserve"> #LOC_KTT_BlueSteel_blue_steel_engine_sabre_s00_Title = AU-1500 "É.P.É.E." Engine
@PART[blue_steel_engine_sabre_s00]:NEEDS[!002_CommunityPartsTitles]:AFTER[BlueSteel] // AU-1500 "É.P.É.E." Engine (Blue Hawk Sabre Compact Engine)
{
    @title = #LOC_KTT_BlueSteel_blue_steel_engine_sabre_s00_Title // AU-1500 "É.P.É.E." Engine
}
@PART[blue_steel_engine_sabre_s00]:AFTER[BlueSteel] // AU-1500 "É.P.É.E." Engine (Blue Hawk Sabre Compact Engine)
{
    techBranch = specialtyEngines
    techTier = 6
    @TechRequired = experimentalPropulsion
    // This is for the 2nd engineID
    engineUpgradeType = hybrid
    engineNumber = 
    engineNumberUpgrade = 
    engineName = 
    engineNameUpgrade = 
    engineModeID0 = 
    engineModeID1 = 
    enginePartUpgradeName = epeeUpgrade
    @MODULE[ModuleEngines*]
    {
        @maxThrust = 52
        !atmosphereCurve {}
        atmosphereCurve
        {
            key = 0 300
            key = 1 275
            key = 6 0.001
        }
    }
}</v>
      </c>
      <c r="N38" s="9" t="str">
        <f>_xlfn.XLOOKUP(_xlfn.CONCAT(O38,P38),TechTree!$C$2:$C$500,TechTree!$D$2:$D$500,"Not Valid Combination",0,1)</f>
        <v>experimentalPropulsion</v>
      </c>
      <c r="O38" s="8" t="s">
        <v>214</v>
      </c>
      <c r="P38" s="8">
        <v>6</v>
      </c>
      <c r="Q38" s="8" t="s">
        <v>9</v>
      </c>
      <c r="R38" s="10" t="s">
        <v>669</v>
      </c>
      <c r="V38" s="22" t="s">
        <v>668</v>
      </c>
      <c r="W38" s="10" t="s">
        <v>242</v>
      </c>
      <c r="X38" s="10" t="s">
        <v>248</v>
      </c>
      <c r="Y38" s="10" t="s">
        <v>671</v>
      </c>
      <c r="AA38" s="10" t="s">
        <v>293</v>
      </c>
      <c r="AB38" s="10" t="s">
        <v>625</v>
      </c>
      <c r="AC38" s="10" t="s">
        <v>328</v>
      </c>
      <c r="AE38" s="12" t="str">
        <f t="shared" ref="AE38" si="6">IF(Q38="Engine",_xlfn.CONCAT("PARTUPGRADE:NEEDS[",B38,"]",CHAR(10),"{",CHAR(10),"    name = ",Y38,CHAR(10),"    type = engine",CHAR(10),"    partIcon = ",D38,CHAR(10),"    techRequired = ",AU38,CHAR(10),"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so'.",CHAR(10),"}",CHAR(10),"@PARTUPGRADE[",Y38,"]:NEEDS[",B38,"]:FOR[zKiwiTechTree]",CHAR(10),"{",CHAR(10),"    @entryCost = #$@PART[",D38,"]/entryCost$",CHAR(10),"    @entryCost *= #$@KIWI_ENGINE_MULTIPLIERS/",AR38,"/UPGRADE_ENTRYCOST_MULTIPLIER$",CHAR(10),"    @title ^= #:INSERTPARTTITLE:$@PART[",D38,"]/title$:",CHAR(10),"    @description ^= #:INSERTPART:$@PART[",D38,"]/engineName$:",CHAR(10),"}",CHAR(10),"@PART[",D38,"]:NEEDS[",B38,"]:HAS[~engineUpgrade[off]]:AFTER[zzKiwiTechTree]",CHAR(10),"{",CHAR(10),"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#:INSERTPARTUPGRADE:$@PARTUPGRADE[",Y38,"]/techRequired$:",CHAR(10),"}"),IF(OR(Q38="System",Q38="System and Space Capability")=TRUE,_xlfn.CONCAT("// Choose the one with the part that you want to represent the system",CHAR(10),"#LOC_KTT_",B38,"_",Y38,"_SYSTEM_UPGRADE_TITLE = ",Z38,CHAR(10),"PARTUPGRADE:NEEDS[",B38,"]",CHAR(10),"{",CHAR(10),"    name = ",Y38,"Upgrade",CHAR(10),"    type = system",CHAR(10),"    systemUpgradeName = #LOC_KTT_",B38,"_",Y38,"_SYSTEM_UPGRADE_TITLE // ",Z38,CHAR(10),"    partIcon = ",D38,CHAR(10),"    techRequired = INSERT HERE",AU38,CHAR(10),"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INSERTSYSTEM!",CHAR(10),"}",CHAR(10),"@PARTUPGRADE[",Y38,"Upgrade]:FOR[KiwiTechTree]",CHAR(10),"{",CHAR(10),"    @title ^= #:INSERTPARTTITLE:$systemUpgradeName$:",CHAR(10),"    @description ^= #:INSERTSYSTEM:$systemUpgradeName$:",CHAR(10),"}",CHAR(10),"@PART[*]:HAS[#spacePlaneSystemUpgradeType[",Y38,"],~systemUpgrade[off]]:FOR[zzzKiwiTechTree]",CHAR(10),"{",CHAR(10),"    %systemUpgradeName = #LOC_KTT_",B38,"_",Y38,"_SYSTEM_UPGRADE_TITLE // ",Z38,CHAR(10),"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#:INSERTSYSTEMUPGRADENODE:$@PARTUPGRADE[",Y38,"Upgrade]/techRequired$!",CHAR(10),"}"),""))</f>
        <v>PARTUPGRADE:NEEDS[BlueSteel]
{
    name = epeeUpgrade
    type = engine
    partIcon = blue_steel_engine_sabre_s00
    techRequired = exoticPropulsion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@PARTUPGRADE[epeeUpgrade]:NEEDS[BlueSteel]:FOR[zKiwiTechTree]
{
    @entryCost = #$@PART[blue_steel_engine_sabre_s00]/entryCost$
    @entryCost *= #$@KIWI_ENGINE_MULTIPLIERS/KEROLOX/UPGRADE_ENTRYCOST_MULTIPLIER$
    @title ^= #:INSERTPARTTITLE:$@PART[blue_steel_engine_sabre_s00]/title$:
    @description ^= #:INSERTPART:$@PART[blue_steel_engine_sabre_s00]/engineName$:
}
@PART[blue_steel_engine_sabre_s00]:NEEDS[BlueSteel]:HAS[~engineUpgrade[off]]:AFTER[zzKiwiTechTree]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#:INSERTPARTUPGRADE:$@PARTUPGRADE[epeeUpgrade]/techRequired$:
}</v>
      </c>
      <c r="AF38" s="14"/>
      <c r="AG38" s="18" t="s">
        <v>372</v>
      </c>
      <c r="AH38" s="18">
        <v>52</v>
      </c>
      <c r="AI38" s="18" t="s">
        <v>672</v>
      </c>
      <c r="AJ38" s="18" t="s">
        <v>670</v>
      </c>
      <c r="AK38" s="18" t="s">
        <v>554</v>
      </c>
      <c r="AL38" s="18"/>
      <c r="AM38" s="18"/>
      <c r="AN38" s="19" t="str">
        <f t="shared" ref="AN38" si="7">IF(AG38="Yes",_xlfn.CONCAT("    @MODULE[ModuleEngines*]",CHAR(10),"    {",IF(AH38&lt;&gt;"",_xlfn.CONCAT(CHAR(10),"        @maxThrust = ",AH38),""),IF(AI38&lt;&gt;"",_xlfn.CONCAT(CHAR(10),"        !atmosphereCurve {}",CHAR(10),"        atmosphereCurve",CHAR(10),"        {",IF(AI38&lt;&gt;"",_xlfn.CONCAT(CHAR(10),"            key = ",AI38),""),IF(AJ38&lt;&gt;"",_xlfn.CONCAT(CHAR(10),"            key = ",AJ38),""),IF(AK38&lt;&gt;"",_xlfn.CONCAT(CHAR(10),"            key = ",AK38),""),IF(AL38&lt;&gt;"",_xlfn.CONCAT(CHAR(10),"            key = ",AL38),""),IF(AM38&lt;&gt;"",_xlfn.CONCAT(CHAR(10),"            key = ",AM38),""),CHAR(10),"        }"),""),CHAR(10),"    }"),"")</f>
        <v xml:space="preserve">    @MODULE[ModuleEngines*]
    {
        @maxThrust = 52
        !atmosphereCurve {}
        atmosphereCurve
        {
            key = 0 300
            key = 1 275
            key = 6 0.001
        }
    }</v>
      </c>
      <c r="AO38" s="14"/>
      <c r="AP38" s="15" t="str">
        <f>IF(Q38="Structural",_xlfn.CONCAT("    ","structuralUpgradeType = ",IF(P38&lt;3,"0_2",IF(P38&lt;5,"3_4",IF(P38&lt;7,"5_6",IF(P38&lt;9,"7_8","9Plus"))))),IF(Q38="Command Module",_xlfn.CONCAT("    commandUpgradeType = standard",CHAR(10),"    commandUpgradeName = ",W38),IF(Q38="Engine",_xlfn.CONCAT("    engineUpgradeType = ",X38,CHAR(10),Parts!AS38,CHAR(10),"    enginePartUpgradeName = ",Y38),IF(Q38="Parachute","    parachuteUpgradeType = standard",IF(Q38="Solar",_xlfn.CONCAT("    solarPanelUpgradeTier = ",P38),IF(OR(Q38="System",Q38="System and Space Capability")=TRUE,_xlfn.CONCAT("    spacePlaneSystemUpgradeType = ",Y38,IF(Q38="System and Space Capability",_xlfn.CONCAT(CHAR(10),"    spaceplaneUpgradeType = spaceCapable",CHAR(10),"    baseSkinTemp = ",CHAR(10),"    upgradeSkinTemp = "),"")),IF(Q38="Fuel Tank",IF(AA38="NA/Balloon","    KiwiFuelSwitchIgnore = true",IF(AA38="standardLiquidFuel",_xlfn.CONCAT("    fuelTankUpgradeType = ",AA38,CHAR(10),"    fuelTankSizeUpgrade = ",AB38),_xlfn.CONCAT("    fuelTankUpgradeType = ",AA38))),IF(Q38="RCS","    rcsUpgradeType = coldGas",IF(Q38="RTG",_xlfn.CONCAT(CHAR(10),"@PART[",D38,"]:NEEDS[",B38,",NearFutureElectrical,DecayingRTGs,!FeatureRadiation]",CHAR(10),"{",CHAR(10),"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hybrid
    engineNumber = 
    engineNumberUpgrade = 
    engineName = 
    engineNameUpgrade = 
    engineModeID0 = 
    engineModeID1 = 
    enginePartUpgradeName = epeeUpgrade</v>
      </c>
      <c r="AQ38" s="16" t="str">
        <f>IF(Q38="Engine",VLOOKUP(X38,EngineUpgrades!$A$2:$C$19,2,FALSE),"")</f>
        <v>dualFuel</v>
      </c>
      <c r="AR38" s="16" t="str">
        <f>IF(Q38="Engine",VLOOKUP(X38,EngineUpgrades!$A$2:$C$19,3,FALSE),"")</f>
        <v>KEROLOX</v>
      </c>
      <c r="AS38" s="15" t="str">
        <f>_xlfn.XLOOKUP(AQ38,EngineUpgrades!$D$1:$J$1,EngineUpgrades!$D$17:$J$17,"",0,1)</f>
        <v xml:space="preserve">    engineNumber = 
    engineNumberUpgrade = 
    engineName = 
    engineNameUpgrade = 
    engineModeID0 = 
    engineModeID1 = 
</v>
      </c>
      <c r="AT38" s="17">
        <v>1</v>
      </c>
      <c r="AU38" s="16" t="str">
        <f>IF(Q38="Engine",_xlfn.XLOOKUP(_xlfn.CONCAT(O38,P38+AT38),TechTree!$C$2:$C$500,TechTree!$D$2:$D$500,"Not Valid Combination",0,1),"")</f>
        <v>exoticPropulsion</v>
      </c>
    </row>
    <row r="39" spans="1:47" x14ac:dyDescent="0.35">
      <c r="M39" s="12"/>
      <c r="AE39" s="12"/>
      <c r="AF39" s="14"/>
      <c r="AG39" s="18"/>
      <c r="AH39" s="18"/>
      <c r="AI39" s="18"/>
      <c r="AJ39" s="18"/>
      <c r="AK39" s="18"/>
      <c r="AL39" s="18"/>
      <c r="AM39" s="18"/>
      <c r="AN39" s="19"/>
      <c r="AO39" s="14"/>
      <c r="AS39" s="15"/>
      <c r="AT39" s="17"/>
    </row>
    <row r="40" spans="1:47" x14ac:dyDescent="0.35">
      <c r="M40" s="12"/>
      <c r="AE40" s="12"/>
      <c r="AF40" s="14"/>
      <c r="AG40" s="18"/>
      <c r="AH40" s="18"/>
      <c r="AI40" s="18"/>
      <c r="AJ40" s="18"/>
      <c r="AK40" s="18"/>
      <c r="AL40" s="18"/>
      <c r="AM40" s="18"/>
      <c r="AN40" s="19"/>
      <c r="AO40" s="14"/>
      <c r="AS40" s="15"/>
      <c r="AT40" s="17"/>
    </row>
    <row r="41" spans="1:47" x14ac:dyDescent="0.35">
      <c r="M41" s="12"/>
      <c r="AE41" s="12"/>
      <c r="AF41" s="14"/>
      <c r="AG41" s="18"/>
      <c r="AH41" s="18"/>
      <c r="AI41" s="18"/>
      <c r="AJ41" s="18"/>
      <c r="AK41" s="18"/>
      <c r="AL41" s="18"/>
      <c r="AM41" s="18"/>
      <c r="AN41" s="19"/>
      <c r="AO41" s="14"/>
      <c r="AS41" s="15"/>
      <c r="AT41" s="17"/>
    </row>
    <row r="42" spans="1:47" x14ac:dyDescent="0.35">
      <c r="M42" s="12"/>
      <c r="AE42" s="12"/>
      <c r="AF42" s="14"/>
      <c r="AG42" s="18"/>
      <c r="AH42" s="18"/>
      <c r="AI42" s="18"/>
      <c r="AJ42" s="18"/>
      <c r="AK42" s="18"/>
      <c r="AL42" s="18"/>
      <c r="AM42" s="18"/>
      <c r="AN42" s="19"/>
      <c r="AO42" s="14"/>
      <c r="AS42" s="15"/>
      <c r="AT42" s="17"/>
    </row>
    <row r="43" spans="1:47" x14ac:dyDescent="0.35">
      <c r="M43" s="12"/>
      <c r="AE43" s="12"/>
      <c r="AF43" s="14"/>
      <c r="AG43" s="18"/>
      <c r="AH43" s="18"/>
      <c r="AI43" s="18"/>
      <c r="AJ43" s="18"/>
      <c r="AK43" s="18"/>
      <c r="AL43" s="18"/>
      <c r="AM43" s="18"/>
      <c r="AN43" s="19"/>
      <c r="AO43" s="14"/>
      <c r="AS43" s="15"/>
      <c r="AT43" s="17"/>
    </row>
    <row r="44" spans="1:47" x14ac:dyDescent="0.35">
      <c r="M44" s="12"/>
      <c r="AE44" s="12"/>
      <c r="AF44" s="14"/>
      <c r="AG44" s="18"/>
      <c r="AH44" s="18"/>
      <c r="AI44" s="18"/>
      <c r="AJ44" s="18"/>
      <c r="AK44" s="18"/>
      <c r="AL44" s="18"/>
      <c r="AM44" s="18"/>
      <c r="AN44" s="19"/>
      <c r="AO44" s="14"/>
      <c r="AS44" s="15"/>
      <c r="AT44" s="17"/>
    </row>
    <row r="45" spans="1:47" x14ac:dyDescent="0.35">
      <c r="M45" s="12"/>
      <c r="V45" s="17"/>
      <c r="AE45" s="12"/>
      <c r="AF45" s="14"/>
      <c r="AG45" s="18"/>
      <c r="AH45" s="18"/>
      <c r="AI45" s="18"/>
      <c r="AJ45" s="18"/>
      <c r="AK45" s="18"/>
      <c r="AL45" s="18"/>
      <c r="AM45" s="18"/>
      <c r="AN45" s="19"/>
      <c r="AO45" s="14"/>
      <c r="AS45" s="15"/>
      <c r="AT45" s="17"/>
    </row>
    <row r="46" spans="1:47" x14ac:dyDescent="0.35">
      <c r="M46" s="12"/>
      <c r="V46" s="17"/>
      <c r="AE46" s="12"/>
      <c r="AF46" s="14"/>
      <c r="AG46" s="18"/>
      <c r="AH46" s="18"/>
      <c r="AI46" s="18"/>
      <c r="AJ46" s="18"/>
      <c r="AK46" s="18"/>
      <c r="AL46" s="18"/>
      <c r="AM46" s="18"/>
      <c r="AN46" s="19"/>
      <c r="AO46" s="14"/>
      <c r="AS46" s="15"/>
      <c r="AT46" s="17"/>
    </row>
    <row r="47" spans="1:47" x14ac:dyDescent="0.35">
      <c r="M47" s="12"/>
      <c r="AE47" s="12"/>
      <c r="AF47" s="14"/>
      <c r="AG47" s="18"/>
      <c r="AH47" s="18"/>
      <c r="AI47" s="18"/>
      <c r="AJ47" s="18"/>
      <c r="AK47" s="18"/>
      <c r="AL47" s="18"/>
      <c r="AM47" s="18"/>
      <c r="AN47" s="19"/>
      <c r="AO47" s="14"/>
      <c r="AS47" s="15"/>
      <c r="AT47" s="17"/>
    </row>
    <row r="48" spans="1:47" x14ac:dyDescent="0.35">
      <c r="M48" s="12"/>
      <c r="AE48" s="12"/>
      <c r="AF48" s="14"/>
      <c r="AG48" s="18"/>
      <c r="AH48" s="18"/>
      <c r="AI48" s="18"/>
      <c r="AJ48" s="18"/>
      <c r="AK48" s="18"/>
      <c r="AL48" s="18"/>
      <c r="AM48" s="18"/>
      <c r="AN48" s="19"/>
      <c r="AO48" s="14"/>
      <c r="AS48" s="15"/>
      <c r="AT48" s="17"/>
    </row>
    <row r="49" spans="13:46" x14ac:dyDescent="0.35">
      <c r="M49" s="12"/>
      <c r="V49" s="17"/>
      <c r="AE49" s="12"/>
      <c r="AF49" s="14"/>
      <c r="AG49" s="18"/>
      <c r="AH49" s="18"/>
      <c r="AI49" s="18"/>
      <c r="AJ49" s="18"/>
      <c r="AK49" s="18"/>
      <c r="AL49" s="18"/>
      <c r="AM49" s="18"/>
      <c r="AN49" s="19"/>
      <c r="AO49" s="14"/>
      <c r="AS49" s="15"/>
      <c r="AT49" s="17"/>
    </row>
    <row r="50" spans="13:46" x14ac:dyDescent="0.35">
      <c r="M50" s="12"/>
      <c r="AE50" s="12"/>
      <c r="AF50" s="14"/>
      <c r="AG50" s="18"/>
      <c r="AH50" s="18"/>
      <c r="AI50" s="18"/>
      <c r="AJ50" s="18"/>
      <c r="AK50" s="18"/>
      <c r="AL50" s="18"/>
      <c r="AM50" s="18"/>
      <c r="AN50" s="19"/>
      <c r="AO50" s="14"/>
      <c r="AS50" s="15"/>
      <c r="AT50" s="17"/>
    </row>
    <row r="51" spans="13:46" x14ac:dyDescent="0.35">
      <c r="M51" s="12"/>
      <c r="V51" s="17"/>
      <c r="AE51" s="12"/>
      <c r="AF51" s="14"/>
      <c r="AG51" s="18"/>
      <c r="AH51" s="18"/>
      <c r="AI51" s="18"/>
      <c r="AJ51" s="18"/>
      <c r="AK51" s="18"/>
      <c r="AL51" s="18"/>
      <c r="AM51" s="18"/>
      <c r="AN51" s="19"/>
      <c r="AO51" s="14"/>
      <c r="AS51" s="15"/>
      <c r="AT51" s="17"/>
    </row>
    <row r="52" spans="13:46" x14ac:dyDescent="0.35">
      <c r="M52" s="12"/>
      <c r="V52" s="17"/>
      <c r="AE52" s="12"/>
      <c r="AF52" s="14"/>
      <c r="AG52" s="18"/>
      <c r="AH52" s="18"/>
      <c r="AI52" s="18"/>
      <c r="AJ52" s="18"/>
      <c r="AK52" s="18"/>
      <c r="AL52" s="18"/>
      <c r="AM52" s="18"/>
      <c r="AN52" s="19"/>
      <c r="AO52" s="14"/>
      <c r="AS52" s="15"/>
      <c r="AT52" s="17"/>
    </row>
    <row r="53" spans="13:46" x14ac:dyDescent="0.35">
      <c r="M53" s="12"/>
      <c r="AE53" s="12"/>
      <c r="AF53" s="14"/>
      <c r="AG53" s="18"/>
      <c r="AH53" s="18"/>
      <c r="AI53" s="18"/>
      <c r="AJ53" s="18"/>
      <c r="AK53" s="18"/>
      <c r="AL53" s="18"/>
      <c r="AM53" s="18"/>
      <c r="AN53" s="19"/>
      <c r="AO53" s="14"/>
      <c r="AS53" s="15"/>
      <c r="AT53" s="17"/>
    </row>
    <row r="54" spans="13:46" x14ac:dyDescent="0.35">
      <c r="M54" s="12"/>
      <c r="R54" s="22"/>
      <c r="AE54" s="12"/>
      <c r="AF54" s="14"/>
      <c r="AG54" s="18"/>
      <c r="AH54" s="18"/>
      <c r="AI54" s="18"/>
      <c r="AJ54" s="18"/>
      <c r="AK54" s="18"/>
      <c r="AL54" s="18"/>
      <c r="AM54" s="18"/>
      <c r="AN54" s="19"/>
      <c r="AO54" s="14"/>
      <c r="AS54" s="15"/>
      <c r="AT54" s="17"/>
    </row>
    <row r="55" spans="13:46" x14ac:dyDescent="0.35">
      <c r="M55" s="12"/>
      <c r="AE55" s="12"/>
      <c r="AF55" s="14"/>
      <c r="AG55" s="18"/>
      <c r="AH55" s="18"/>
      <c r="AI55" s="18"/>
      <c r="AJ55" s="18"/>
      <c r="AK55" s="18"/>
      <c r="AL55" s="18"/>
      <c r="AM55" s="18"/>
      <c r="AN55" s="19"/>
      <c r="AO55" s="14"/>
      <c r="AS55" s="15"/>
      <c r="AT55" s="17"/>
    </row>
    <row r="56" spans="13:46" x14ac:dyDescent="0.35">
      <c r="M56" s="12"/>
      <c r="AE56" s="12"/>
      <c r="AF56" s="14"/>
      <c r="AG56" s="18"/>
      <c r="AH56" s="18"/>
      <c r="AI56" s="18"/>
      <c r="AJ56" s="18"/>
      <c r="AK56" s="18"/>
      <c r="AL56" s="18"/>
      <c r="AM56" s="18"/>
      <c r="AN56" s="19"/>
      <c r="AO56" s="14"/>
      <c r="AS56" s="15"/>
      <c r="AT56" s="17"/>
    </row>
    <row r="57" spans="13:46" x14ac:dyDescent="0.35">
      <c r="M57" s="12"/>
      <c r="AE57" s="12"/>
      <c r="AF57" s="14"/>
      <c r="AG57" s="18"/>
      <c r="AH57" s="18"/>
      <c r="AI57" s="18"/>
      <c r="AJ57" s="18"/>
      <c r="AK57" s="18"/>
      <c r="AL57" s="18"/>
      <c r="AM57" s="18"/>
      <c r="AN57" s="19"/>
      <c r="AO57" s="14"/>
      <c r="AS57" s="15"/>
      <c r="AT57" s="17"/>
    </row>
    <row r="58" spans="13:46" x14ac:dyDescent="0.35">
      <c r="M58" s="12"/>
      <c r="AE58" s="12"/>
      <c r="AF58" s="14"/>
      <c r="AG58" s="18"/>
      <c r="AH58" s="18"/>
      <c r="AI58" s="18"/>
      <c r="AJ58" s="18"/>
      <c r="AK58" s="18"/>
      <c r="AL58" s="18"/>
      <c r="AM58" s="18"/>
      <c r="AN58" s="19"/>
      <c r="AO58" s="14"/>
      <c r="AS58" s="15"/>
      <c r="AT58" s="17"/>
    </row>
    <row r="59" spans="13:46" x14ac:dyDescent="0.35">
      <c r="M59" s="12"/>
      <c r="AE59" s="12"/>
      <c r="AF59" s="14"/>
      <c r="AG59" s="18"/>
      <c r="AH59" s="18"/>
      <c r="AI59" s="18"/>
      <c r="AJ59" s="18"/>
      <c r="AK59" s="18"/>
      <c r="AL59" s="18"/>
      <c r="AM59" s="18"/>
      <c r="AN59" s="19"/>
      <c r="AO59" s="14"/>
      <c r="AS59" s="15"/>
      <c r="AT59" s="17"/>
    </row>
    <row r="60" spans="13:46" x14ac:dyDescent="0.35">
      <c r="M60" s="12"/>
      <c r="AE60" s="12"/>
      <c r="AF60" s="14"/>
      <c r="AG60" s="18"/>
      <c r="AH60" s="18"/>
      <c r="AI60" s="18"/>
      <c r="AJ60" s="18"/>
      <c r="AK60" s="18"/>
      <c r="AL60" s="18"/>
      <c r="AM60" s="18"/>
      <c r="AN60" s="19"/>
      <c r="AO60" s="14"/>
      <c r="AS60" s="15"/>
      <c r="AT60" s="17"/>
    </row>
    <row r="61" spans="13:46" x14ac:dyDescent="0.35">
      <c r="M61" s="12"/>
      <c r="AE61" s="12"/>
      <c r="AF61" s="14"/>
      <c r="AG61" s="18"/>
      <c r="AH61" s="18"/>
      <c r="AI61" s="18"/>
      <c r="AJ61" s="18"/>
      <c r="AK61" s="18"/>
      <c r="AL61" s="18"/>
      <c r="AM61" s="18"/>
      <c r="AN61" s="19"/>
      <c r="AO61" s="14"/>
      <c r="AS61" s="15"/>
      <c r="AT61" s="17"/>
    </row>
    <row r="62" spans="13:46" ht="88" customHeight="1" x14ac:dyDescent="0.35">
      <c r="M62" s="12"/>
      <c r="AE62" s="12"/>
      <c r="AF62" s="14"/>
      <c r="AG62" s="18"/>
      <c r="AH62" s="18"/>
      <c r="AI62" s="18"/>
      <c r="AJ62" s="18"/>
      <c r="AK62" s="18"/>
      <c r="AL62" s="18"/>
      <c r="AM62" s="18"/>
      <c r="AN62" s="19"/>
      <c r="AO62" s="14"/>
      <c r="AS62" s="15"/>
      <c r="AT62" s="17"/>
    </row>
    <row r="63" spans="13:46" x14ac:dyDescent="0.35">
      <c r="M63" s="12"/>
      <c r="AE63" s="12"/>
      <c r="AF63" s="14"/>
      <c r="AG63" s="18"/>
      <c r="AH63" s="18"/>
      <c r="AI63" s="18"/>
      <c r="AJ63" s="18"/>
      <c r="AK63" s="18"/>
      <c r="AL63" s="18"/>
      <c r="AM63" s="18"/>
      <c r="AN63" s="19"/>
      <c r="AO63" s="14"/>
      <c r="AS63" s="15"/>
      <c r="AT63" s="17"/>
    </row>
    <row r="64" spans="13:46" x14ac:dyDescent="0.35">
      <c r="M64" s="12"/>
      <c r="AE64" s="12"/>
      <c r="AF64" s="14"/>
      <c r="AG64" s="18"/>
      <c r="AH64" s="18"/>
      <c r="AI64" s="18"/>
      <c r="AJ64" s="18"/>
      <c r="AK64" s="18"/>
      <c r="AL64" s="18"/>
      <c r="AM64" s="18"/>
      <c r="AN64" s="19"/>
      <c r="AO64" s="14"/>
      <c r="AS64" s="15"/>
      <c r="AT64" s="17"/>
    </row>
    <row r="65" spans="1:46" x14ac:dyDescent="0.35">
      <c r="M65" s="12"/>
      <c r="AE65" s="12"/>
      <c r="AF65" s="14"/>
      <c r="AG65" s="18"/>
      <c r="AH65" s="18"/>
      <c r="AI65" s="18"/>
      <c r="AJ65" s="18"/>
      <c r="AK65" s="18"/>
      <c r="AL65" s="18"/>
      <c r="AM65" s="18"/>
      <c r="AN65" s="19"/>
      <c r="AO65" s="14"/>
      <c r="AS65" s="15"/>
      <c r="AT65" s="17"/>
    </row>
    <row r="66" spans="1:46" x14ac:dyDescent="0.35">
      <c r="M66" s="12"/>
      <c r="AE66" s="12"/>
      <c r="AF66" s="14"/>
      <c r="AG66" s="18"/>
      <c r="AH66" s="18"/>
      <c r="AI66" s="18"/>
      <c r="AJ66" s="18"/>
      <c r="AK66" s="18"/>
      <c r="AL66" s="18"/>
      <c r="AM66" s="18"/>
      <c r="AN66" s="19"/>
      <c r="AO66" s="14"/>
      <c r="AS66" s="15"/>
      <c r="AT66" s="17"/>
    </row>
    <row r="67" spans="1:46" x14ac:dyDescent="0.35">
      <c r="M67" s="12"/>
      <c r="AE67" s="12"/>
      <c r="AF67" s="14"/>
      <c r="AG67" s="18"/>
      <c r="AH67" s="18"/>
      <c r="AI67" s="18"/>
      <c r="AJ67" s="18"/>
      <c r="AK67" s="18"/>
      <c r="AL67" s="18"/>
      <c r="AM67" s="18"/>
      <c r="AN67" s="19"/>
      <c r="AO67" s="14"/>
      <c r="AS67" s="15"/>
      <c r="AT67" s="17"/>
    </row>
    <row r="68" spans="1:46" ht="409.5" customHeight="1" x14ac:dyDescent="0.35">
      <c r="A68" t="e">
        <f>VLOOKUP(D68,Parts29Nov!$C$2:$C$37,1,FALSE)</f>
        <v>#N/A</v>
      </c>
      <c r="M68" s="12"/>
      <c r="AE68" s="12"/>
      <c r="AF68" s="14"/>
      <c r="AG68" s="18"/>
      <c r="AH68" s="18"/>
      <c r="AI68" s="18"/>
      <c r="AJ68" s="18"/>
      <c r="AK68" s="18"/>
      <c r="AL68" s="18"/>
      <c r="AM68" s="18"/>
      <c r="AN68" s="19"/>
      <c r="AO68" s="14"/>
      <c r="AS68" s="15"/>
      <c r="AT68" s="17"/>
    </row>
    <row r="69" spans="1:46" x14ac:dyDescent="0.35">
      <c r="A69" t="e">
        <f>VLOOKUP(D69,Parts29Nov!$C$2:$C$37,1,FALSE)</f>
        <v>#N/A</v>
      </c>
      <c r="M69" s="12"/>
      <c r="AE69" s="12"/>
      <c r="AF69" s="14"/>
      <c r="AG69" s="18"/>
      <c r="AH69" s="18"/>
      <c r="AI69" s="18"/>
      <c r="AJ69" s="18"/>
      <c r="AK69" s="18"/>
      <c r="AL69" s="18"/>
      <c r="AM69" s="18"/>
      <c r="AN69" s="19"/>
      <c r="AO69" s="14"/>
      <c r="AS69" s="15"/>
      <c r="AT69" s="17"/>
    </row>
    <row r="70" spans="1:46" x14ac:dyDescent="0.35">
      <c r="A70" t="e">
        <f>VLOOKUP(D70,Parts29Nov!$C$2:$C$37,1,FALSE)</f>
        <v>#N/A</v>
      </c>
      <c r="M70" s="12"/>
      <c r="AE70" s="12"/>
      <c r="AF70" s="14"/>
      <c r="AG70" s="18"/>
      <c r="AH70" s="18"/>
      <c r="AI70" s="18"/>
      <c r="AJ70" s="18"/>
      <c r="AK70" s="18"/>
      <c r="AL70" s="18"/>
      <c r="AM70" s="18"/>
      <c r="AN70" s="19"/>
      <c r="AO70" s="14"/>
      <c r="AS70" s="15"/>
      <c r="AT70" s="17"/>
    </row>
    <row r="71" spans="1:46" x14ac:dyDescent="0.35">
      <c r="A71" t="e">
        <f>VLOOKUP(D71,Parts29Nov!$C$2:$C$37,1,FALSE)</f>
        <v>#N/A</v>
      </c>
      <c r="M71" s="12"/>
      <c r="AE71" s="12"/>
      <c r="AF71" s="14"/>
      <c r="AG71" s="18"/>
      <c r="AH71" s="18"/>
      <c r="AI71" s="18"/>
      <c r="AJ71" s="18"/>
      <c r="AK71" s="18"/>
      <c r="AL71" s="18"/>
      <c r="AM71" s="18"/>
      <c r="AN71" s="19"/>
      <c r="AO71" s="14"/>
      <c r="AS71" s="15"/>
      <c r="AT71" s="17"/>
    </row>
    <row r="72" spans="1:46" x14ac:dyDescent="0.35">
      <c r="A72" t="e">
        <f>VLOOKUP(D72,Parts29Nov!$C$2:$C$37,1,FALSE)</f>
        <v>#N/A</v>
      </c>
      <c r="M72" s="12"/>
      <c r="AE72" s="12"/>
      <c r="AF72" s="14"/>
      <c r="AG72" s="18"/>
      <c r="AH72" s="18"/>
      <c r="AI72" s="18"/>
      <c r="AJ72" s="18"/>
      <c r="AK72" s="18"/>
      <c r="AL72" s="18"/>
      <c r="AM72" s="18"/>
      <c r="AN72" s="19"/>
      <c r="AO72" s="14"/>
      <c r="AS72" s="15"/>
      <c r="AT72" s="17"/>
    </row>
    <row r="73" spans="1:46" x14ac:dyDescent="0.35">
      <c r="A73" t="e">
        <f>VLOOKUP(D73,Parts29Nov!$C$2:$C$37,1,FALSE)</f>
        <v>#N/A</v>
      </c>
      <c r="M73" s="12"/>
      <c r="AE73" s="12"/>
      <c r="AF73" s="14"/>
      <c r="AG73" s="18"/>
      <c r="AH73" s="18"/>
      <c r="AI73" s="18"/>
      <c r="AJ73" s="18"/>
      <c r="AK73" s="18"/>
      <c r="AL73" s="18"/>
      <c r="AM73" s="18"/>
      <c r="AN73" s="19"/>
      <c r="AO73" s="14"/>
      <c r="AS73" s="15"/>
      <c r="AT73" s="17"/>
    </row>
    <row r="74" spans="1:46" x14ac:dyDescent="0.35">
      <c r="A74" t="e">
        <f>VLOOKUP(D74,Parts29Nov!$C$2:$C$37,1,FALSE)</f>
        <v>#N/A</v>
      </c>
      <c r="M74" s="12"/>
      <c r="AE74" s="12"/>
      <c r="AF74" s="14"/>
      <c r="AG74" s="18"/>
      <c r="AH74" s="18"/>
      <c r="AI74" s="18"/>
      <c r="AJ74" s="18"/>
      <c r="AK74" s="18"/>
      <c r="AL74" s="18"/>
      <c r="AM74" s="18"/>
      <c r="AN74" s="19"/>
      <c r="AO74" s="14"/>
      <c r="AS74" s="15"/>
      <c r="AT74" s="17"/>
    </row>
    <row r="75" spans="1:46" x14ac:dyDescent="0.35">
      <c r="A75" t="e">
        <f>VLOOKUP(D75,Parts29Nov!$C$2:$C$37,1,FALSE)</f>
        <v>#N/A</v>
      </c>
      <c r="M75" s="12"/>
      <c r="AE75" s="12"/>
      <c r="AF75" s="14"/>
      <c r="AG75" s="18"/>
      <c r="AH75" s="18"/>
      <c r="AI75" s="18"/>
      <c r="AJ75" s="18"/>
      <c r="AK75" s="18"/>
      <c r="AL75" s="18"/>
      <c r="AM75" s="18"/>
      <c r="AN75" s="19"/>
      <c r="AO75" s="14"/>
      <c r="AS75" s="15"/>
      <c r="AT75" s="17"/>
    </row>
    <row r="76" spans="1:46" x14ac:dyDescent="0.35">
      <c r="A76" t="e">
        <f>VLOOKUP(D76,Parts29Nov!$C$2:$C$37,1,FALSE)</f>
        <v>#N/A</v>
      </c>
      <c r="M76" s="12"/>
      <c r="AE76" s="12"/>
      <c r="AF76" s="14"/>
      <c r="AG76" s="18"/>
      <c r="AH76" s="18"/>
      <c r="AI76" s="18"/>
      <c r="AJ76" s="18"/>
      <c r="AK76" s="18"/>
      <c r="AL76" s="18"/>
      <c r="AM76" s="18"/>
      <c r="AN76" s="19"/>
      <c r="AO76" s="14"/>
      <c r="AS76" s="15"/>
      <c r="AT76" s="17"/>
    </row>
    <row r="77" spans="1:46" x14ac:dyDescent="0.35">
      <c r="A77" t="e">
        <f>VLOOKUP(D77,Parts29Nov!$C$2:$C$37,1,FALSE)</f>
        <v>#N/A</v>
      </c>
      <c r="M77" s="12"/>
      <c r="AE77" s="12"/>
      <c r="AF77" s="14"/>
      <c r="AG77" s="18"/>
      <c r="AH77" s="18"/>
      <c r="AI77" s="18"/>
      <c r="AJ77" s="18"/>
      <c r="AK77" s="18"/>
      <c r="AL77" s="18"/>
      <c r="AM77" s="18"/>
      <c r="AN77" s="19"/>
      <c r="AO77" s="14"/>
      <c r="AS77" s="15"/>
      <c r="AT77" s="17"/>
    </row>
    <row r="78" spans="1:46" x14ac:dyDescent="0.35">
      <c r="A78" t="e">
        <f>VLOOKUP(D78,Parts29Nov!$C$2:$C$37,1,FALSE)</f>
        <v>#N/A</v>
      </c>
      <c r="M78" s="12"/>
      <c r="AE78" s="12"/>
      <c r="AF78" s="14"/>
      <c r="AG78" s="18"/>
      <c r="AH78" s="18"/>
      <c r="AI78" s="18"/>
      <c r="AJ78" s="18"/>
      <c r="AK78" s="18"/>
      <c r="AL78" s="18"/>
      <c r="AM78" s="18"/>
      <c r="AN78" s="19"/>
      <c r="AO78" s="14"/>
      <c r="AS78" s="15"/>
      <c r="AT78" s="17"/>
    </row>
    <row r="79" spans="1:46" x14ac:dyDescent="0.35">
      <c r="A79" t="e">
        <f>VLOOKUP(D79,Parts29Nov!$C$2:$C$37,1,FALSE)</f>
        <v>#N/A</v>
      </c>
      <c r="M79" s="12"/>
      <c r="AE79" s="12"/>
      <c r="AF79" s="14"/>
      <c r="AG79" s="18"/>
      <c r="AH79" s="18"/>
      <c r="AI79" s="18"/>
      <c r="AJ79" s="18"/>
      <c r="AK79" s="18"/>
      <c r="AL79" s="18"/>
      <c r="AM79" s="18"/>
      <c r="AN79" s="19"/>
      <c r="AO79" s="14"/>
      <c r="AS79" s="15"/>
      <c r="AT79" s="17"/>
    </row>
    <row r="80" spans="1:46" x14ac:dyDescent="0.35">
      <c r="A80" t="e">
        <f>VLOOKUP(D80,Parts29Nov!$C$2:$C$37,1,FALSE)</f>
        <v>#N/A</v>
      </c>
      <c r="M80" s="12"/>
      <c r="AE80" s="12"/>
      <c r="AF80" s="14"/>
      <c r="AG80" s="18"/>
      <c r="AH80" s="18"/>
      <c r="AI80" s="18"/>
      <c r="AJ80" s="18"/>
      <c r="AK80" s="18"/>
      <c r="AL80" s="18"/>
      <c r="AM80" s="18"/>
      <c r="AN80" s="19"/>
      <c r="AO80" s="14"/>
      <c r="AS80" s="15"/>
      <c r="AT80" s="17"/>
    </row>
    <row r="81" spans="1:46" x14ac:dyDescent="0.35">
      <c r="A81" t="e">
        <f>VLOOKUP(D81,Parts29Nov!$C$2:$C$37,1,FALSE)</f>
        <v>#N/A</v>
      </c>
      <c r="M81" s="12"/>
      <c r="AE81" s="12"/>
      <c r="AF81" s="14"/>
      <c r="AG81" s="18"/>
      <c r="AH81" s="18"/>
      <c r="AI81" s="18"/>
      <c r="AJ81" s="18"/>
      <c r="AK81" s="18"/>
      <c r="AL81" s="18"/>
      <c r="AM81" s="18"/>
      <c r="AN81" s="19"/>
      <c r="AO81" s="14"/>
      <c r="AS81" s="15"/>
      <c r="AT81" s="17"/>
    </row>
    <row r="82" spans="1:46" x14ac:dyDescent="0.35">
      <c r="A82" t="e">
        <f>VLOOKUP(D82,Parts29Nov!$C$2:$C$37,1,FALSE)</f>
        <v>#N/A</v>
      </c>
      <c r="M82" s="12"/>
      <c r="AE82" s="12"/>
      <c r="AF82" s="14"/>
      <c r="AG82" s="18"/>
      <c r="AH82" s="18"/>
      <c r="AI82" s="18"/>
      <c r="AJ82" s="18"/>
      <c r="AK82" s="18"/>
      <c r="AL82" s="18"/>
      <c r="AM82" s="18"/>
      <c r="AN82" s="19"/>
      <c r="AO82" s="14"/>
      <c r="AS82" s="15"/>
      <c r="AT82" s="17"/>
    </row>
    <row r="83" spans="1:46" x14ac:dyDescent="0.35">
      <c r="A83" t="e">
        <f>VLOOKUP(D83,Parts29Nov!$C$2:$C$37,1,FALSE)</f>
        <v>#N/A</v>
      </c>
      <c r="M83" s="12"/>
      <c r="AE83" s="12"/>
      <c r="AF83" s="14"/>
      <c r="AG83" s="18"/>
      <c r="AH83" s="18"/>
      <c r="AI83" s="18"/>
      <c r="AJ83" s="18"/>
      <c r="AK83" s="18"/>
      <c r="AL83" s="18"/>
      <c r="AM83" s="18"/>
      <c r="AN83" s="19"/>
      <c r="AO83" s="14"/>
      <c r="AS83" s="15"/>
      <c r="AT83" s="17"/>
    </row>
    <row r="84" spans="1:46" x14ac:dyDescent="0.35">
      <c r="A84" t="e">
        <f>VLOOKUP(D84,Parts29Nov!$C$2:$C$37,1,FALSE)</f>
        <v>#N/A</v>
      </c>
      <c r="M84" s="12"/>
      <c r="AE84" s="12"/>
      <c r="AF84" s="14"/>
      <c r="AG84" s="18"/>
      <c r="AH84" s="18"/>
      <c r="AI84" s="18"/>
      <c r="AJ84" s="18"/>
      <c r="AK84" s="18"/>
      <c r="AL84" s="18"/>
      <c r="AM84" s="18"/>
      <c r="AN84" s="19"/>
      <c r="AO84" s="14"/>
      <c r="AS84" s="15"/>
      <c r="AT84" s="17"/>
    </row>
    <row r="85" spans="1:46" x14ac:dyDescent="0.35">
      <c r="A85" t="e">
        <f>VLOOKUP(D85,Parts29Nov!$C$2:$C$37,1,FALSE)</f>
        <v>#N/A</v>
      </c>
      <c r="M85" s="12"/>
      <c r="AE85" s="12"/>
      <c r="AF85" s="14"/>
      <c r="AG85" s="18"/>
      <c r="AH85" s="18"/>
      <c r="AI85" s="18"/>
      <c r="AJ85" s="18"/>
      <c r="AK85" s="18"/>
      <c r="AL85" s="18"/>
      <c r="AM85" s="18"/>
      <c r="AN85" s="19"/>
      <c r="AO85" s="14"/>
      <c r="AS85" s="15"/>
      <c r="AT85" s="17"/>
    </row>
    <row r="86" spans="1:46" x14ac:dyDescent="0.35">
      <c r="A86" t="e">
        <f>VLOOKUP(D86,Parts29Nov!$C$2:$C$37,1,FALSE)</f>
        <v>#N/A</v>
      </c>
      <c r="M86" s="12"/>
      <c r="AE86" s="12"/>
      <c r="AF86" s="14"/>
      <c r="AG86" s="18"/>
      <c r="AH86" s="18"/>
      <c r="AI86" s="18"/>
      <c r="AJ86" s="18"/>
      <c r="AK86" s="18"/>
      <c r="AL86" s="18"/>
      <c r="AM86" s="18"/>
      <c r="AN86" s="19"/>
      <c r="AO86" s="14"/>
      <c r="AS86" s="15"/>
      <c r="AT86" s="17"/>
    </row>
    <row r="87" spans="1:46" x14ac:dyDescent="0.35">
      <c r="A87" t="e">
        <f>VLOOKUP(D87,Parts29Nov!$C$2:$C$37,1,FALSE)</f>
        <v>#N/A</v>
      </c>
      <c r="M87" s="12"/>
      <c r="AE87" s="12"/>
      <c r="AF87" s="14"/>
      <c r="AG87" s="18"/>
      <c r="AH87" s="18"/>
      <c r="AI87" s="18"/>
      <c r="AJ87" s="18"/>
      <c r="AK87" s="18"/>
      <c r="AL87" s="18"/>
      <c r="AM87" s="18"/>
      <c r="AN87" s="19"/>
      <c r="AO87" s="14"/>
      <c r="AS87" s="15"/>
      <c r="AT87" s="17"/>
    </row>
    <row r="88" spans="1:46" x14ac:dyDescent="0.35">
      <c r="A88" t="e">
        <f>VLOOKUP(D88,Parts29Nov!$C$2:$C$37,1,FALSE)</f>
        <v>#N/A</v>
      </c>
      <c r="M88" s="12"/>
      <c r="AE88" s="12"/>
      <c r="AF88" s="14"/>
      <c r="AG88" s="18"/>
      <c r="AH88" s="18"/>
      <c r="AI88" s="18"/>
      <c r="AJ88" s="18"/>
      <c r="AK88" s="18"/>
      <c r="AL88" s="18"/>
      <c r="AM88" s="18"/>
      <c r="AN88" s="19"/>
      <c r="AO88" s="14"/>
      <c r="AS88" s="15"/>
      <c r="AT88" s="17"/>
    </row>
    <row r="89" spans="1:46" x14ac:dyDescent="0.35">
      <c r="A89" t="e">
        <f>VLOOKUP(D89,Parts29Nov!$C$2:$C$37,1,FALSE)</f>
        <v>#N/A</v>
      </c>
      <c r="M89" s="12"/>
      <c r="AE89" s="12"/>
      <c r="AF89" s="14"/>
      <c r="AG89" s="18"/>
      <c r="AH89" s="18"/>
      <c r="AI89" s="18"/>
      <c r="AJ89" s="18"/>
      <c r="AK89" s="18"/>
      <c r="AL89" s="18"/>
      <c r="AM89" s="18"/>
      <c r="AN89" s="19"/>
      <c r="AO89" s="14"/>
      <c r="AS89" s="15"/>
      <c r="AT89" s="17"/>
    </row>
    <row r="90" spans="1:46" x14ac:dyDescent="0.35">
      <c r="A90" t="e">
        <f>VLOOKUP(D90,Parts29Nov!$C$2:$C$37,1,FALSE)</f>
        <v>#N/A</v>
      </c>
      <c r="M90" s="12"/>
      <c r="AE90" s="12"/>
      <c r="AF90" s="14"/>
      <c r="AG90" s="18"/>
      <c r="AH90" s="18"/>
      <c r="AI90" s="18"/>
      <c r="AJ90" s="18"/>
      <c r="AK90" s="18"/>
      <c r="AL90" s="18"/>
      <c r="AM90" s="18"/>
      <c r="AN90" s="19"/>
      <c r="AO90" s="14"/>
      <c r="AS90" s="15"/>
      <c r="AT90" s="17"/>
    </row>
    <row r="91" spans="1:46" x14ac:dyDescent="0.35">
      <c r="A91" t="e">
        <f>VLOOKUP(D91,Parts29Nov!$C$2:$C$37,1,FALSE)</f>
        <v>#N/A</v>
      </c>
      <c r="M91" s="12"/>
      <c r="AE91" s="12"/>
      <c r="AF91" s="14"/>
      <c r="AG91" s="18"/>
      <c r="AH91" s="18"/>
      <c r="AI91" s="18"/>
      <c r="AJ91" s="18"/>
      <c r="AK91" s="18"/>
      <c r="AL91" s="18"/>
      <c r="AM91" s="18"/>
      <c r="AN91" s="19"/>
      <c r="AO91" s="14"/>
      <c r="AS91" s="15"/>
      <c r="AT91" s="17"/>
    </row>
    <row r="92" spans="1:46" x14ac:dyDescent="0.35">
      <c r="A92" t="e">
        <f>VLOOKUP(D92,Parts29Nov!$C$2:$C$37,1,FALSE)</f>
        <v>#N/A</v>
      </c>
      <c r="M92" s="12"/>
      <c r="AE92" s="12"/>
      <c r="AF92" s="14"/>
      <c r="AG92" s="18"/>
      <c r="AH92" s="18"/>
      <c r="AI92" s="18"/>
      <c r="AJ92" s="18"/>
      <c r="AK92" s="18"/>
      <c r="AL92" s="18"/>
      <c r="AM92" s="18"/>
      <c r="AN92" s="19"/>
      <c r="AO92" s="14"/>
      <c r="AS92" s="15"/>
      <c r="AT92" s="17"/>
    </row>
    <row r="93" spans="1:46" x14ac:dyDescent="0.35">
      <c r="A93" t="e">
        <f>VLOOKUP(D93,Parts29Nov!$C$2:$C$37,1,FALSE)</f>
        <v>#N/A</v>
      </c>
      <c r="M93" s="12"/>
      <c r="AE93" s="12"/>
      <c r="AF93" s="14"/>
      <c r="AG93" s="18"/>
      <c r="AH93" s="18"/>
      <c r="AI93" s="18"/>
      <c r="AJ93" s="18"/>
      <c r="AK93" s="18"/>
      <c r="AL93" s="18"/>
      <c r="AM93" s="18"/>
      <c r="AN93" s="19"/>
      <c r="AO93" s="14"/>
      <c r="AS93" s="15"/>
      <c r="AT93" s="17"/>
    </row>
    <row r="94" spans="1:46" x14ac:dyDescent="0.35">
      <c r="A94" t="e">
        <f>VLOOKUP(D94,Parts29Nov!$C$2:$C$37,1,FALSE)</f>
        <v>#N/A</v>
      </c>
      <c r="M94" s="12"/>
      <c r="AE94" s="12"/>
      <c r="AF94" s="14"/>
      <c r="AG94" s="18"/>
      <c r="AH94" s="18"/>
      <c r="AI94" s="18"/>
      <c r="AJ94" s="18"/>
      <c r="AK94" s="18"/>
      <c r="AL94" s="18"/>
      <c r="AM94" s="18"/>
      <c r="AN94" s="19"/>
      <c r="AO94" s="14"/>
      <c r="AS94" s="15"/>
      <c r="AT94" s="17"/>
    </row>
    <row r="95" spans="1:46" x14ac:dyDescent="0.35">
      <c r="A95" t="e">
        <f>VLOOKUP(D95,Parts29Nov!$C$2:$C$37,1,FALSE)</f>
        <v>#N/A</v>
      </c>
      <c r="M95" s="12"/>
      <c r="AE95" s="12"/>
      <c r="AF95" s="14"/>
      <c r="AG95" s="18"/>
      <c r="AH95" s="18"/>
      <c r="AI95" s="18"/>
      <c r="AJ95" s="18"/>
      <c r="AK95" s="18"/>
      <c r="AL95" s="18"/>
      <c r="AM95" s="18"/>
      <c r="AN95" s="19"/>
      <c r="AO95" s="14"/>
      <c r="AS95" s="15"/>
      <c r="AT95" s="17"/>
    </row>
    <row r="96" spans="1:46" x14ac:dyDescent="0.35">
      <c r="A96" t="e">
        <f>VLOOKUP(D96,Parts29Nov!$C$2:$C$37,1,FALSE)</f>
        <v>#N/A</v>
      </c>
      <c r="M96" s="12"/>
      <c r="AE96" s="12"/>
      <c r="AF96" s="14"/>
      <c r="AG96" s="18"/>
      <c r="AH96" s="18"/>
      <c r="AI96" s="18"/>
      <c r="AJ96" s="18"/>
      <c r="AK96" s="18"/>
      <c r="AL96" s="18"/>
      <c r="AM96" s="18"/>
      <c r="AN96" s="19"/>
      <c r="AO96" s="14"/>
      <c r="AS96" s="15"/>
      <c r="AT96" s="17"/>
    </row>
    <row r="97" spans="1:46" x14ac:dyDescent="0.35">
      <c r="A97" t="e">
        <f>VLOOKUP(D97,Parts29Nov!$C$2:$C$37,1,FALSE)</f>
        <v>#N/A</v>
      </c>
      <c r="M97" s="12"/>
      <c r="AE97" s="12"/>
      <c r="AF97" s="14"/>
      <c r="AG97" s="18"/>
      <c r="AH97" s="18"/>
      <c r="AI97" s="18"/>
      <c r="AJ97" s="18"/>
      <c r="AK97" s="18"/>
      <c r="AL97" s="18"/>
      <c r="AM97" s="18"/>
      <c r="AN97" s="19"/>
      <c r="AO97" s="14"/>
      <c r="AS97" s="15"/>
      <c r="AT97" s="17"/>
    </row>
    <row r="98" spans="1:46" x14ac:dyDescent="0.35">
      <c r="A98" t="e">
        <f>VLOOKUP(D98,Parts29Nov!$C$2:$C$37,1,FALSE)</f>
        <v>#N/A</v>
      </c>
      <c r="M98" s="12"/>
      <c r="AE98" s="12"/>
      <c r="AF98" s="14"/>
      <c r="AG98" s="18"/>
      <c r="AH98" s="18"/>
      <c r="AI98" s="18"/>
      <c r="AJ98" s="18"/>
      <c r="AK98" s="18"/>
      <c r="AL98" s="18"/>
      <c r="AM98" s="18"/>
      <c r="AN98" s="19"/>
      <c r="AO98" s="14"/>
      <c r="AS98" s="15"/>
      <c r="AT98" s="17"/>
    </row>
    <row r="99" spans="1:46" ht="107" customHeight="1" x14ac:dyDescent="0.35">
      <c r="A99" t="e">
        <f>VLOOKUP(D99,Parts29Nov!$C$2:$C$37,1,FALSE)</f>
        <v>#N/A</v>
      </c>
      <c r="M99" s="12"/>
      <c r="AE99" s="12"/>
      <c r="AF99" s="14"/>
      <c r="AG99" s="18"/>
      <c r="AH99" s="18"/>
      <c r="AI99" s="18"/>
      <c r="AJ99" s="18"/>
      <c r="AK99" s="18"/>
      <c r="AL99" s="18"/>
      <c r="AM99" s="18"/>
      <c r="AN99" s="19"/>
      <c r="AO99" s="14"/>
      <c r="AS99" s="15"/>
      <c r="AT99" s="17"/>
    </row>
    <row r="100" spans="1:46" ht="188" customHeight="1" x14ac:dyDescent="0.35">
      <c r="A100" t="e">
        <f>VLOOKUP(D100,Parts29Nov!$C$2:$C$37,1,FALSE)</f>
        <v>#N/A</v>
      </c>
      <c r="M100" s="12"/>
      <c r="AE100" s="12"/>
      <c r="AF100" s="14"/>
      <c r="AG100" s="18"/>
      <c r="AH100" s="18"/>
      <c r="AI100" s="18"/>
      <c r="AJ100" s="18"/>
      <c r="AK100" s="18"/>
      <c r="AL100" s="18"/>
      <c r="AM100" s="18"/>
      <c r="AN100" s="19"/>
      <c r="AO100" s="14"/>
      <c r="AS100" s="15"/>
      <c r="AT100" s="17"/>
    </row>
    <row r="101" spans="1:46" x14ac:dyDescent="0.35">
      <c r="A101" t="e">
        <f>VLOOKUP(D101,Parts29Nov!$C$2:$C$37,1,FALSE)</f>
        <v>#N/A</v>
      </c>
      <c r="M101" s="12"/>
      <c r="AE101" s="12"/>
      <c r="AF101" s="14"/>
      <c r="AG101" s="18"/>
      <c r="AH101" s="18"/>
      <c r="AI101" s="18"/>
      <c r="AJ101" s="18"/>
      <c r="AK101" s="18"/>
      <c r="AL101" s="18"/>
      <c r="AM101" s="18"/>
      <c r="AN101" s="19"/>
      <c r="AO101" s="14"/>
      <c r="AS101" s="15"/>
      <c r="AT101" s="17"/>
    </row>
    <row r="102" spans="1:46" x14ac:dyDescent="0.35">
      <c r="A102" t="e">
        <f>VLOOKUP(D102,Parts29Nov!$C$2:$C$37,1,FALSE)</f>
        <v>#N/A</v>
      </c>
      <c r="M102" s="12"/>
      <c r="AE102" s="12"/>
      <c r="AF102" s="14"/>
      <c r="AG102" s="18"/>
      <c r="AH102" s="18"/>
      <c r="AI102" s="18"/>
      <c r="AJ102" s="18"/>
      <c r="AK102" s="18"/>
      <c r="AL102" s="18"/>
      <c r="AM102" s="18"/>
      <c r="AN102" s="19"/>
      <c r="AO102" s="14"/>
      <c r="AS102" s="15"/>
      <c r="AT102" s="17"/>
    </row>
    <row r="103" spans="1:46" x14ac:dyDescent="0.35">
      <c r="A103" t="e">
        <f>VLOOKUP(D103,Parts29Nov!$C$2:$C$37,1,FALSE)</f>
        <v>#N/A</v>
      </c>
      <c r="M103" s="12"/>
      <c r="AE103" s="12"/>
      <c r="AF103" s="14"/>
      <c r="AG103" s="18"/>
      <c r="AH103" s="18"/>
      <c r="AI103" s="18"/>
      <c r="AJ103" s="18"/>
      <c r="AK103" s="18"/>
      <c r="AL103" s="18"/>
      <c r="AM103" s="18"/>
      <c r="AN103" s="19"/>
      <c r="AO103" s="14"/>
      <c r="AS103" s="15"/>
      <c r="AT103" s="17"/>
    </row>
    <row r="104" spans="1:46" x14ac:dyDescent="0.35">
      <c r="A104" t="e">
        <f>VLOOKUP(D104,Parts29Nov!$C$2:$C$37,1,FALSE)</f>
        <v>#N/A</v>
      </c>
      <c r="M104" s="12"/>
      <c r="AE104" s="12"/>
      <c r="AF104" s="14"/>
      <c r="AG104" s="18"/>
      <c r="AH104" s="18"/>
      <c r="AI104" s="18"/>
      <c r="AJ104" s="18"/>
      <c r="AK104" s="18"/>
      <c r="AL104" s="18"/>
      <c r="AM104" s="18"/>
      <c r="AN104" s="19"/>
      <c r="AO104" s="14"/>
      <c r="AS104" s="15"/>
      <c r="AT104" s="17"/>
    </row>
    <row r="105" spans="1:46" x14ac:dyDescent="0.35">
      <c r="A105" t="e">
        <f>VLOOKUP(D105,Parts29Nov!$C$2:$C$37,1,FALSE)</f>
        <v>#N/A</v>
      </c>
      <c r="M105" s="12"/>
      <c r="AE105" s="12"/>
      <c r="AF105" s="14"/>
      <c r="AG105" s="18"/>
      <c r="AH105" s="18"/>
      <c r="AI105" s="18"/>
      <c r="AJ105" s="18"/>
      <c r="AK105" s="18"/>
      <c r="AL105" s="18"/>
      <c r="AM105" s="18"/>
      <c r="AN105" s="19"/>
      <c r="AO105" s="14"/>
      <c r="AS105" s="15"/>
      <c r="AT105" s="17"/>
    </row>
    <row r="106" spans="1:46" x14ac:dyDescent="0.35">
      <c r="A106" t="e">
        <f>VLOOKUP(D106,Parts29Nov!$C$2:$C$37,1,FALSE)</f>
        <v>#N/A</v>
      </c>
      <c r="M106" s="12"/>
      <c r="AE106" s="12"/>
      <c r="AF106" s="14"/>
      <c r="AG106" s="18"/>
      <c r="AH106" s="18"/>
      <c r="AI106" s="18"/>
      <c r="AJ106" s="18"/>
      <c r="AK106" s="18"/>
      <c r="AL106" s="18"/>
      <c r="AM106" s="18"/>
      <c r="AN106" s="19"/>
      <c r="AO106" s="14"/>
      <c r="AS106" s="15"/>
      <c r="AT106" s="17"/>
    </row>
    <row r="107" spans="1:46" x14ac:dyDescent="0.35">
      <c r="A107" t="e">
        <f>VLOOKUP(D107,Parts29Nov!$C$2:$C$37,1,FALSE)</f>
        <v>#N/A</v>
      </c>
      <c r="M107" s="12"/>
      <c r="AE107" s="12"/>
      <c r="AF107" s="14"/>
      <c r="AG107" s="18"/>
      <c r="AH107" s="18"/>
      <c r="AI107" s="18"/>
      <c r="AJ107" s="18"/>
      <c r="AK107" s="18"/>
      <c r="AL107" s="18"/>
      <c r="AM107" s="18"/>
      <c r="AN107" s="19"/>
      <c r="AO107" s="14"/>
      <c r="AS107" s="15"/>
      <c r="AT107" s="17"/>
    </row>
    <row r="108" spans="1:46" x14ac:dyDescent="0.35">
      <c r="A108" t="e">
        <f>VLOOKUP(D108,Parts29Nov!$C$2:$C$37,1,FALSE)</f>
        <v>#N/A</v>
      </c>
      <c r="M108" s="12"/>
      <c r="AE108" s="12"/>
      <c r="AF108" s="14"/>
      <c r="AG108" s="18"/>
      <c r="AH108" s="18"/>
      <c r="AI108" s="18"/>
      <c r="AJ108" s="18"/>
      <c r="AK108" s="18"/>
      <c r="AL108" s="18"/>
      <c r="AM108" s="18"/>
      <c r="AN108" s="19"/>
      <c r="AO108" s="14"/>
      <c r="AS108" s="15"/>
      <c r="AT108" s="17"/>
    </row>
    <row r="109" spans="1:46" x14ac:dyDescent="0.35">
      <c r="A109" t="e">
        <f>VLOOKUP(D109,Parts29Nov!$C$2:$C$37,1,FALSE)</f>
        <v>#N/A</v>
      </c>
      <c r="M109" s="12"/>
      <c r="AE109" s="12"/>
      <c r="AF109" s="14"/>
      <c r="AG109" s="18"/>
      <c r="AH109" s="18"/>
      <c r="AI109" s="18"/>
      <c r="AJ109" s="18"/>
      <c r="AK109" s="18"/>
      <c r="AL109" s="18"/>
      <c r="AM109" s="18"/>
      <c r="AN109" s="19"/>
      <c r="AO109" s="14"/>
      <c r="AS109" s="15"/>
      <c r="AT109" s="17"/>
    </row>
    <row r="110" spans="1:46" x14ac:dyDescent="0.35">
      <c r="A110" t="e">
        <f>VLOOKUP(D110,Parts29Nov!$C$2:$C$37,1,FALSE)</f>
        <v>#N/A</v>
      </c>
      <c r="M110" s="12"/>
      <c r="AE110" s="12"/>
      <c r="AF110" s="14"/>
      <c r="AG110" s="18"/>
      <c r="AH110" s="18"/>
      <c r="AI110" s="18"/>
      <c r="AJ110" s="18"/>
      <c r="AK110" s="18"/>
      <c r="AL110" s="18"/>
      <c r="AM110" s="18"/>
      <c r="AN110" s="19"/>
      <c r="AO110" s="14"/>
      <c r="AS110" s="15"/>
      <c r="AT110" s="17"/>
    </row>
    <row r="111" spans="1:46" x14ac:dyDescent="0.35">
      <c r="A111" t="e">
        <f>VLOOKUP(D111,Parts29Nov!$C$2:$C$37,1,FALSE)</f>
        <v>#N/A</v>
      </c>
      <c r="M111" s="12"/>
      <c r="AE111" s="12"/>
      <c r="AF111" s="14"/>
      <c r="AG111" s="18"/>
      <c r="AH111" s="18"/>
      <c r="AI111" s="18"/>
      <c r="AJ111" s="18"/>
      <c r="AK111" s="18"/>
      <c r="AL111" s="18"/>
      <c r="AM111" s="18"/>
      <c r="AN111" s="19"/>
      <c r="AO111" s="14"/>
      <c r="AS111" s="15"/>
      <c r="AT111" s="17"/>
    </row>
    <row r="112" spans="1:46" x14ac:dyDescent="0.35">
      <c r="A112" t="e">
        <f>VLOOKUP(D112,Parts29Nov!$C$2:$C$37,1,FALSE)</f>
        <v>#N/A</v>
      </c>
      <c r="M112" s="12"/>
      <c r="AE112" s="12"/>
      <c r="AF112" s="14"/>
      <c r="AG112" s="18"/>
      <c r="AH112" s="18"/>
      <c r="AI112" s="18"/>
      <c r="AJ112" s="18"/>
      <c r="AK112" s="18"/>
      <c r="AL112" s="18"/>
      <c r="AM112" s="18"/>
      <c r="AN112" s="19"/>
      <c r="AO112" s="14"/>
      <c r="AS112" s="15"/>
      <c r="AT112" s="17"/>
    </row>
    <row r="113" spans="1:46" x14ac:dyDescent="0.35">
      <c r="A113" t="e">
        <f>VLOOKUP(D113,Parts29Nov!$C$2:$C$37,1,FALSE)</f>
        <v>#N/A</v>
      </c>
      <c r="M113" s="12"/>
      <c r="AE113" s="12"/>
      <c r="AF113" s="14"/>
      <c r="AG113" s="18"/>
      <c r="AH113" s="18"/>
      <c r="AI113" s="18"/>
      <c r="AJ113" s="18"/>
      <c r="AK113" s="18"/>
      <c r="AL113" s="18"/>
      <c r="AM113" s="18"/>
      <c r="AN113" s="19"/>
      <c r="AO113" s="14"/>
      <c r="AS113" s="15"/>
      <c r="AT113" s="17"/>
    </row>
    <row r="114" spans="1:46" x14ac:dyDescent="0.35">
      <c r="A114" t="e">
        <f>VLOOKUP(D114,Parts29Nov!$C$2:$C$37,1,FALSE)</f>
        <v>#N/A</v>
      </c>
      <c r="M114" s="12"/>
      <c r="AE114" s="12"/>
      <c r="AF114" s="14"/>
      <c r="AG114" s="18"/>
      <c r="AH114" s="18"/>
      <c r="AI114" s="18"/>
      <c r="AJ114" s="18"/>
      <c r="AK114" s="18"/>
      <c r="AL114" s="18"/>
      <c r="AM114" s="18"/>
      <c r="AN114" s="19"/>
      <c r="AO114" s="14"/>
      <c r="AS114" s="15"/>
      <c r="AT114" s="17"/>
    </row>
    <row r="115" spans="1:46" x14ac:dyDescent="0.35">
      <c r="A115" t="e">
        <f>VLOOKUP(D115,Parts29Nov!$C$2:$C$37,1,FALSE)</f>
        <v>#N/A</v>
      </c>
      <c r="M115" s="12"/>
      <c r="AE115" s="12"/>
      <c r="AF115" s="14"/>
      <c r="AG115" s="18"/>
      <c r="AH115" s="18"/>
      <c r="AI115" s="18"/>
      <c r="AJ115" s="18"/>
      <c r="AK115" s="18"/>
      <c r="AL115" s="18"/>
      <c r="AM115" s="18"/>
      <c r="AN115" s="19"/>
      <c r="AO115" s="14"/>
      <c r="AS115" s="15"/>
      <c r="AT115" s="17"/>
    </row>
    <row r="116" spans="1:46" x14ac:dyDescent="0.35">
      <c r="A116" t="e">
        <f>VLOOKUP(D116,Parts29Nov!$C$2:$C$37,1,FALSE)</f>
        <v>#N/A</v>
      </c>
      <c r="M116" s="12"/>
      <c r="AE116" s="12"/>
      <c r="AF116" s="14"/>
      <c r="AG116" s="18"/>
      <c r="AH116" s="18"/>
      <c r="AI116" s="18"/>
      <c r="AJ116" s="18"/>
      <c r="AK116" s="18"/>
      <c r="AL116" s="18"/>
      <c r="AM116" s="18"/>
      <c r="AN116" s="19"/>
      <c r="AO116" s="14"/>
      <c r="AS116" s="15"/>
      <c r="AT116" s="17"/>
    </row>
    <row r="117" spans="1:46" x14ac:dyDescent="0.35">
      <c r="A117" t="e">
        <f>VLOOKUP(D117,Parts29Nov!$C$2:$C$37,1,FALSE)</f>
        <v>#N/A</v>
      </c>
      <c r="M117" s="12"/>
      <c r="AE117" s="12"/>
      <c r="AF117" s="14"/>
      <c r="AG117" s="18"/>
      <c r="AH117" s="18"/>
      <c r="AI117" s="18"/>
      <c r="AJ117" s="18"/>
      <c r="AK117" s="18"/>
      <c r="AL117" s="18"/>
      <c r="AM117" s="18"/>
      <c r="AN117" s="19"/>
      <c r="AO117" s="14"/>
      <c r="AS117" s="15"/>
      <c r="AT117" s="17"/>
    </row>
    <row r="118" spans="1:46" x14ac:dyDescent="0.35">
      <c r="A118" t="e">
        <f>VLOOKUP(D118,Parts29Nov!$C$2:$C$37,1,FALSE)</f>
        <v>#N/A</v>
      </c>
      <c r="M118" s="12"/>
      <c r="AE118" s="12"/>
      <c r="AF118" s="14"/>
      <c r="AG118" s="18"/>
      <c r="AH118" s="18"/>
      <c r="AI118" s="18"/>
      <c r="AJ118" s="18"/>
      <c r="AK118" s="18"/>
      <c r="AL118" s="18"/>
      <c r="AM118" s="18"/>
      <c r="AN118" s="19"/>
      <c r="AO118" s="14"/>
      <c r="AS118" s="15"/>
      <c r="AT118" s="17"/>
    </row>
    <row r="119" spans="1:46" x14ac:dyDescent="0.35">
      <c r="A119" t="e">
        <f>VLOOKUP(D119,Parts29Nov!$C$2:$C$37,1,FALSE)</f>
        <v>#N/A</v>
      </c>
      <c r="M119" s="12"/>
      <c r="AE119" s="12"/>
      <c r="AF119" s="14"/>
      <c r="AG119" s="18"/>
      <c r="AH119" s="18"/>
      <c r="AI119" s="18"/>
      <c r="AJ119" s="18"/>
      <c r="AK119" s="18"/>
      <c r="AL119" s="18"/>
      <c r="AM119" s="18"/>
      <c r="AN119" s="19"/>
      <c r="AO119" s="14"/>
      <c r="AS119" s="15"/>
      <c r="AT119" s="17"/>
    </row>
    <row r="120" spans="1:46" x14ac:dyDescent="0.35">
      <c r="A120" t="e">
        <f>VLOOKUP(D120,Parts29Nov!$C$2:$C$37,1,FALSE)</f>
        <v>#N/A</v>
      </c>
      <c r="M120" s="12"/>
      <c r="AE120" s="12"/>
      <c r="AF120" s="14"/>
      <c r="AG120" s="18"/>
      <c r="AH120" s="18"/>
      <c r="AI120" s="18"/>
      <c r="AJ120" s="18"/>
      <c r="AK120" s="18"/>
      <c r="AL120" s="18"/>
      <c r="AM120" s="18"/>
      <c r="AN120" s="19"/>
      <c r="AO120" s="14"/>
      <c r="AS120" s="15"/>
      <c r="AT120" s="17"/>
    </row>
    <row r="121" spans="1:46" x14ac:dyDescent="0.35">
      <c r="A121" t="e">
        <f>VLOOKUP(D121,Parts29Nov!$C$2:$C$37,1,FALSE)</f>
        <v>#N/A</v>
      </c>
      <c r="M121" s="12"/>
      <c r="AE121" s="12"/>
      <c r="AF121" s="14"/>
      <c r="AG121" s="18"/>
      <c r="AH121" s="18"/>
      <c r="AI121" s="18"/>
      <c r="AJ121" s="18"/>
      <c r="AK121" s="18"/>
      <c r="AL121" s="18"/>
      <c r="AM121" s="18"/>
      <c r="AN121" s="19"/>
      <c r="AO121" s="14"/>
      <c r="AS121" s="15"/>
      <c r="AT121" s="17"/>
    </row>
    <row r="122" spans="1:46" x14ac:dyDescent="0.35">
      <c r="A122" t="e">
        <f>VLOOKUP(D122,Parts29Nov!$C$2:$C$37,1,FALSE)</f>
        <v>#N/A</v>
      </c>
      <c r="M122" s="12"/>
      <c r="AE122" s="12"/>
      <c r="AF122" s="14"/>
      <c r="AG122" s="18"/>
      <c r="AH122" s="18"/>
      <c r="AI122" s="18"/>
      <c r="AJ122" s="18"/>
      <c r="AK122" s="18"/>
      <c r="AL122" s="18"/>
      <c r="AM122" s="18"/>
      <c r="AN122" s="19"/>
      <c r="AO122" s="14"/>
      <c r="AS122" s="15"/>
      <c r="AT122" s="17"/>
    </row>
    <row r="123" spans="1:46" x14ac:dyDescent="0.35">
      <c r="A123" t="e">
        <f>VLOOKUP(D123,Parts29Nov!$C$2:$C$37,1,FALSE)</f>
        <v>#N/A</v>
      </c>
      <c r="M123" s="12"/>
      <c r="AE123" s="12"/>
      <c r="AF123" s="14"/>
      <c r="AG123" s="18"/>
      <c r="AH123" s="18"/>
      <c r="AI123" s="18"/>
      <c r="AJ123" s="18"/>
      <c r="AK123" s="18"/>
      <c r="AL123" s="18"/>
      <c r="AM123" s="18"/>
      <c r="AN123" s="19"/>
      <c r="AO123" s="14"/>
      <c r="AS123" s="15"/>
      <c r="AT123" s="17"/>
    </row>
    <row r="124" spans="1:46" x14ac:dyDescent="0.35">
      <c r="A124" t="e">
        <f>VLOOKUP(D124,Parts29Nov!$C$2:$C$37,1,FALSE)</f>
        <v>#N/A</v>
      </c>
      <c r="M124" s="12"/>
      <c r="AE124" s="12"/>
      <c r="AF124" s="14"/>
      <c r="AG124" s="18"/>
      <c r="AH124" s="18"/>
      <c r="AI124" s="18"/>
      <c r="AJ124" s="18"/>
      <c r="AK124" s="18"/>
      <c r="AL124" s="18"/>
      <c r="AM124" s="18"/>
      <c r="AN124" s="19"/>
      <c r="AO124" s="14"/>
      <c r="AS124" s="15"/>
      <c r="AT124" s="17"/>
    </row>
    <row r="125" spans="1:46" x14ac:dyDescent="0.35">
      <c r="A125" t="e">
        <f>VLOOKUP(D125,Parts29Nov!$C$2:$C$37,1,FALSE)</f>
        <v>#N/A</v>
      </c>
      <c r="M125" s="12"/>
      <c r="AE125" s="12"/>
      <c r="AF125" s="14"/>
      <c r="AG125" s="18"/>
      <c r="AH125" s="18"/>
      <c r="AI125" s="18"/>
      <c r="AJ125" s="18"/>
      <c r="AK125" s="18"/>
      <c r="AL125" s="18"/>
      <c r="AM125" s="18"/>
      <c r="AN125" s="19"/>
      <c r="AO125" s="14"/>
      <c r="AS125" s="15"/>
      <c r="AT125" s="17"/>
    </row>
    <row r="126" spans="1:46" x14ac:dyDescent="0.35">
      <c r="A126" t="e">
        <f>VLOOKUP(D126,Parts29Nov!$C$2:$C$37,1,FALSE)</f>
        <v>#N/A</v>
      </c>
      <c r="M126" s="12"/>
      <c r="AE126" s="12"/>
      <c r="AF126" s="14"/>
      <c r="AG126" s="18"/>
      <c r="AH126" s="18"/>
      <c r="AI126" s="18"/>
      <c r="AJ126" s="18"/>
      <c r="AK126" s="18"/>
      <c r="AL126" s="18"/>
      <c r="AM126" s="18"/>
      <c r="AN126" s="19"/>
      <c r="AO126" s="14"/>
      <c r="AS126" s="15"/>
      <c r="AT126" s="17"/>
    </row>
    <row r="127" spans="1:46" x14ac:dyDescent="0.35">
      <c r="A127" t="e">
        <f>VLOOKUP(D127,Parts29Nov!$C$2:$C$37,1,FALSE)</f>
        <v>#N/A</v>
      </c>
      <c r="M127" s="12"/>
      <c r="AE127" s="12"/>
      <c r="AF127" s="14"/>
      <c r="AG127" s="18"/>
      <c r="AH127" s="18"/>
      <c r="AI127" s="18"/>
      <c r="AJ127" s="18"/>
      <c r="AK127" s="18"/>
      <c r="AL127" s="18"/>
      <c r="AM127" s="18"/>
      <c r="AN127" s="19"/>
      <c r="AO127" s="14"/>
      <c r="AS127" s="15"/>
      <c r="AT127" s="17"/>
    </row>
    <row r="128" spans="1:46" x14ac:dyDescent="0.35">
      <c r="A128" t="e">
        <f>VLOOKUP(D128,Parts29Nov!$C$2:$C$37,1,FALSE)</f>
        <v>#N/A</v>
      </c>
      <c r="M128" s="12"/>
      <c r="AE128" s="12"/>
      <c r="AF128" s="14"/>
      <c r="AG128" s="18"/>
      <c r="AH128" s="18"/>
      <c r="AI128" s="18"/>
      <c r="AJ128" s="18"/>
      <c r="AK128" s="18"/>
      <c r="AL128" s="18"/>
      <c r="AM128" s="18"/>
      <c r="AN128" s="19"/>
      <c r="AO128" s="14"/>
      <c r="AS128" s="15"/>
      <c r="AT128" s="17"/>
    </row>
    <row r="129" spans="1:46" x14ac:dyDescent="0.35">
      <c r="A129" t="e">
        <f>VLOOKUP(D129,Parts29Nov!$C$2:$C$37,1,FALSE)</f>
        <v>#N/A</v>
      </c>
      <c r="M129" s="12"/>
      <c r="AE129" s="12"/>
      <c r="AF129" s="14"/>
      <c r="AG129" s="18"/>
      <c r="AH129" s="18"/>
      <c r="AI129" s="18"/>
      <c r="AJ129" s="18"/>
      <c r="AK129" s="18"/>
      <c r="AL129" s="18"/>
      <c r="AM129" s="18"/>
      <c r="AN129" s="19"/>
      <c r="AO129" s="14"/>
      <c r="AS129" s="15"/>
      <c r="AT129" s="17"/>
    </row>
    <row r="130" spans="1:46" x14ac:dyDescent="0.35">
      <c r="A130" t="e">
        <f>VLOOKUP(D130,Parts29Nov!$C$2:$C$37,1,FALSE)</f>
        <v>#N/A</v>
      </c>
      <c r="M130" s="12"/>
      <c r="AE130" s="12"/>
      <c r="AF130" s="14"/>
      <c r="AG130" s="18"/>
      <c r="AH130" s="18"/>
      <c r="AI130" s="18"/>
      <c r="AJ130" s="18"/>
      <c r="AK130" s="18"/>
      <c r="AL130" s="18"/>
      <c r="AM130" s="18"/>
      <c r="AN130" s="19"/>
      <c r="AO130" s="14"/>
      <c r="AS130" s="15"/>
      <c r="AT130" s="17"/>
    </row>
    <row r="131" spans="1:46" x14ac:dyDescent="0.35">
      <c r="A131" t="e">
        <f>VLOOKUP(D131,Parts29Nov!$C$2:$C$37,1,FALSE)</f>
        <v>#N/A</v>
      </c>
      <c r="M131" s="12"/>
      <c r="AE131" s="12"/>
      <c r="AF131" s="14"/>
      <c r="AG131" s="18"/>
      <c r="AH131" s="18"/>
      <c r="AI131" s="18"/>
      <c r="AJ131" s="18"/>
      <c r="AK131" s="18"/>
      <c r="AL131" s="18"/>
      <c r="AM131" s="18"/>
      <c r="AN131" s="19"/>
      <c r="AO131" s="14"/>
      <c r="AS131" s="15"/>
      <c r="AT131" s="17"/>
    </row>
    <row r="132" spans="1:46" x14ac:dyDescent="0.35">
      <c r="A132" t="e">
        <f>VLOOKUP(D132,Parts29Nov!$C$2:$C$37,1,FALSE)</f>
        <v>#N/A</v>
      </c>
      <c r="M132" s="12"/>
      <c r="AE132" s="12"/>
      <c r="AF132" s="14"/>
      <c r="AG132" s="18"/>
      <c r="AH132" s="18"/>
      <c r="AI132" s="18"/>
      <c r="AJ132" s="18"/>
      <c r="AK132" s="18"/>
      <c r="AL132" s="18"/>
      <c r="AM132" s="18"/>
      <c r="AN132" s="19"/>
      <c r="AO132" s="14"/>
      <c r="AS132" s="15"/>
      <c r="AT132" s="17"/>
    </row>
    <row r="133" spans="1:46" x14ac:dyDescent="0.35">
      <c r="A133" t="e">
        <f>VLOOKUP(D133,Parts29Nov!$C$2:$C$37,1,FALSE)</f>
        <v>#N/A</v>
      </c>
      <c r="M133" s="12"/>
      <c r="AE133" s="12"/>
      <c r="AF133" s="14"/>
      <c r="AG133" s="18"/>
      <c r="AH133" s="18"/>
      <c r="AI133" s="18"/>
      <c r="AJ133" s="18"/>
      <c r="AK133" s="18"/>
      <c r="AL133" s="18"/>
      <c r="AM133" s="18"/>
      <c r="AN133" s="19"/>
      <c r="AO133" s="14"/>
      <c r="AS133" s="15"/>
      <c r="AT133" s="17"/>
    </row>
    <row r="134" spans="1:46" x14ac:dyDescent="0.35">
      <c r="A134" t="e">
        <f>VLOOKUP(D134,Parts29Nov!$C$2:$C$37,1,FALSE)</f>
        <v>#N/A</v>
      </c>
      <c r="M134" s="12"/>
      <c r="AE134" s="12"/>
      <c r="AF134" s="14"/>
      <c r="AG134" s="18"/>
      <c r="AH134" s="18"/>
      <c r="AI134" s="18"/>
      <c r="AJ134" s="18"/>
      <c r="AK134" s="18"/>
      <c r="AL134" s="18"/>
      <c r="AM134" s="18"/>
      <c r="AN134" s="19"/>
      <c r="AO134" s="14"/>
      <c r="AS134" s="15"/>
      <c r="AT134" s="17"/>
    </row>
    <row r="135" spans="1:46" x14ac:dyDescent="0.35">
      <c r="A135" t="e">
        <f>VLOOKUP(D135,Parts29Nov!$C$2:$C$37,1,FALSE)</f>
        <v>#N/A</v>
      </c>
      <c r="M135" s="12"/>
      <c r="AE135" s="12"/>
      <c r="AF135" s="14"/>
      <c r="AG135" s="18"/>
      <c r="AH135" s="18"/>
      <c r="AI135" s="18"/>
      <c r="AJ135" s="18"/>
      <c r="AK135" s="18"/>
      <c r="AL135" s="18"/>
      <c r="AM135" s="18"/>
      <c r="AN135" s="19"/>
      <c r="AO135" s="14"/>
      <c r="AS135" s="15"/>
      <c r="AT135" s="17"/>
    </row>
    <row r="136" spans="1:46" x14ac:dyDescent="0.35">
      <c r="A136" t="e">
        <f>VLOOKUP(D136,Parts29Nov!$C$2:$C$37,1,FALSE)</f>
        <v>#N/A</v>
      </c>
      <c r="M136" s="12"/>
      <c r="AE136" s="12"/>
      <c r="AF136" s="14"/>
      <c r="AG136" s="18"/>
      <c r="AH136" s="18"/>
      <c r="AI136" s="18"/>
      <c r="AJ136" s="18"/>
      <c r="AK136" s="18"/>
      <c r="AL136" s="18"/>
      <c r="AM136" s="18"/>
      <c r="AN136" s="19"/>
      <c r="AO136" s="14"/>
      <c r="AS136" s="15"/>
      <c r="AT136" s="17"/>
    </row>
    <row r="137" spans="1:46" x14ac:dyDescent="0.35">
      <c r="A137" t="e">
        <f>VLOOKUP(D137,Parts29Nov!$C$2:$C$37,1,FALSE)</f>
        <v>#N/A</v>
      </c>
      <c r="M137" s="12"/>
      <c r="AE137" s="12"/>
      <c r="AF137" s="14"/>
      <c r="AG137" s="18"/>
      <c r="AH137" s="18"/>
      <c r="AI137" s="18"/>
      <c r="AJ137" s="18"/>
      <c r="AK137" s="18"/>
      <c r="AL137" s="18"/>
      <c r="AM137" s="18"/>
      <c r="AN137" s="19"/>
      <c r="AO137" s="14"/>
      <c r="AS137" s="15"/>
      <c r="AT137" s="17"/>
    </row>
    <row r="138" spans="1:46" x14ac:dyDescent="0.35">
      <c r="A138" t="e">
        <f>VLOOKUP(D138,Parts29Nov!$C$2:$C$37,1,FALSE)</f>
        <v>#N/A</v>
      </c>
      <c r="M138" s="12"/>
      <c r="AE138" s="12"/>
      <c r="AF138" s="14"/>
      <c r="AG138" s="18"/>
      <c r="AH138" s="18"/>
      <c r="AI138" s="18"/>
      <c r="AJ138" s="18"/>
      <c r="AK138" s="18"/>
      <c r="AL138" s="18"/>
      <c r="AM138" s="18"/>
      <c r="AN138" s="19"/>
      <c r="AO138" s="14"/>
      <c r="AS138" s="15"/>
      <c r="AT138" s="17"/>
    </row>
    <row r="139" spans="1:46" x14ac:dyDescent="0.35">
      <c r="A139" t="e">
        <f>VLOOKUP(D139,Parts29Nov!$C$2:$C$37,1,FALSE)</f>
        <v>#N/A</v>
      </c>
      <c r="M139" s="12"/>
      <c r="AE139" s="12"/>
      <c r="AF139" s="14"/>
      <c r="AG139" s="18"/>
      <c r="AH139" s="18"/>
      <c r="AI139" s="18"/>
      <c r="AJ139" s="18"/>
      <c r="AK139" s="18"/>
      <c r="AL139" s="18"/>
      <c r="AM139" s="18"/>
      <c r="AN139" s="19"/>
      <c r="AO139" s="14"/>
      <c r="AS139" s="15"/>
      <c r="AT139" s="17"/>
    </row>
    <row r="140" spans="1:46" x14ac:dyDescent="0.35">
      <c r="A140" t="e">
        <f>VLOOKUP(D140,Parts29Nov!$C$2:$C$37,1,FALSE)</f>
        <v>#N/A</v>
      </c>
      <c r="M140" s="12"/>
      <c r="AE140" s="12"/>
      <c r="AF140" s="14"/>
      <c r="AG140" s="18"/>
      <c r="AH140" s="18"/>
      <c r="AI140" s="18"/>
      <c r="AJ140" s="18"/>
      <c r="AK140" s="18"/>
      <c r="AL140" s="18"/>
      <c r="AM140" s="18"/>
      <c r="AN140" s="19"/>
      <c r="AO140" s="14"/>
      <c r="AS140" s="15"/>
      <c r="AT140" s="17"/>
    </row>
    <row r="141" spans="1:46" x14ac:dyDescent="0.35">
      <c r="A141" t="e">
        <f>VLOOKUP(D141,Parts29Nov!$C$2:$C$37,1,FALSE)</f>
        <v>#N/A</v>
      </c>
      <c r="M141" s="12"/>
      <c r="AE141" s="12"/>
      <c r="AF141" s="14"/>
      <c r="AG141" s="18"/>
      <c r="AH141" s="18"/>
      <c r="AI141" s="18"/>
      <c r="AJ141" s="18"/>
      <c r="AK141" s="18"/>
      <c r="AL141" s="18"/>
      <c r="AM141" s="18"/>
      <c r="AN141" s="19"/>
      <c r="AO141" s="14"/>
      <c r="AS141" s="15"/>
      <c r="AT141" s="17"/>
    </row>
    <row r="142" spans="1:46" x14ac:dyDescent="0.35">
      <c r="A142" t="e">
        <f>VLOOKUP(D142,Parts29Nov!$C$2:$C$37,1,FALSE)</f>
        <v>#N/A</v>
      </c>
      <c r="M142" s="12"/>
      <c r="AE142" s="12"/>
      <c r="AF142" s="14"/>
      <c r="AG142" s="18"/>
      <c r="AH142" s="18"/>
      <c r="AI142" s="18"/>
      <c r="AJ142" s="18"/>
      <c r="AK142" s="18"/>
      <c r="AL142" s="18"/>
      <c r="AM142" s="18"/>
      <c r="AN142" s="19"/>
      <c r="AO142" s="14"/>
      <c r="AS142" s="15"/>
      <c r="AT142" s="17"/>
    </row>
    <row r="143" spans="1:46" x14ac:dyDescent="0.35">
      <c r="A143" t="e">
        <f>VLOOKUP(D143,Parts29Nov!$C$2:$C$37,1,FALSE)</f>
        <v>#N/A</v>
      </c>
      <c r="M143" s="12"/>
      <c r="AE143" s="12"/>
      <c r="AF143" s="14"/>
      <c r="AG143" s="18"/>
      <c r="AH143" s="18"/>
      <c r="AI143" s="18"/>
      <c r="AJ143" s="18"/>
      <c r="AK143" s="18"/>
      <c r="AL143" s="18"/>
      <c r="AM143" s="18"/>
      <c r="AN143" s="19"/>
      <c r="AO143" s="14"/>
      <c r="AS143" s="15"/>
      <c r="AT143" s="17"/>
    </row>
    <row r="144" spans="1:46" x14ac:dyDescent="0.35">
      <c r="A144" t="e">
        <f>VLOOKUP(D144,Parts29Nov!$C$2:$C$37,1,FALSE)</f>
        <v>#N/A</v>
      </c>
      <c r="M144" s="12"/>
      <c r="AE144" s="12"/>
      <c r="AF144" s="14"/>
      <c r="AG144" s="18"/>
      <c r="AH144" s="18"/>
      <c r="AI144" s="18"/>
      <c r="AJ144" s="18"/>
      <c r="AK144" s="18"/>
      <c r="AL144" s="18"/>
      <c r="AM144" s="18"/>
      <c r="AN144" s="19"/>
      <c r="AO144" s="14"/>
      <c r="AS144" s="15"/>
      <c r="AT144" s="17"/>
    </row>
    <row r="145" spans="1:46" x14ac:dyDescent="0.35">
      <c r="A145" t="e">
        <f>VLOOKUP(D145,Parts29Nov!$C$2:$C$37,1,FALSE)</f>
        <v>#N/A</v>
      </c>
      <c r="M145" s="12"/>
      <c r="AE145" s="12"/>
      <c r="AF145" s="14"/>
      <c r="AG145" s="18"/>
      <c r="AH145" s="18"/>
      <c r="AI145" s="18"/>
      <c r="AJ145" s="18"/>
      <c r="AK145" s="18"/>
      <c r="AL145" s="18"/>
      <c r="AM145" s="18"/>
      <c r="AN145" s="19"/>
      <c r="AO145" s="14"/>
      <c r="AS145" s="15"/>
      <c r="AT145" s="17"/>
    </row>
    <row r="146" spans="1:46" x14ac:dyDescent="0.35">
      <c r="A146" t="e">
        <f>VLOOKUP(D146,Parts29Nov!$C$2:$C$37,1,FALSE)</f>
        <v>#N/A</v>
      </c>
      <c r="M146" s="12"/>
      <c r="AE146" s="12"/>
      <c r="AF146" s="14"/>
      <c r="AG146" s="18"/>
      <c r="AH146" s="18"/>
      <c r="AI146" s="18"/>
      <c r="AJ146" s="18"/>
      <c r="AK146" s="18"/>
      <c r="AL146" s="18"/>
      <c r="AM146" s="18"/>
      <c r="AN146" s="19"/>
      <c r="AO146" s="14"/>
      <c r="AS146" s="15"/>
      <c r="AT146" s="17"/>
    </row>
    <row r="147" spans="1:46" x14ac:dyDescent="0.35">
      <c r="A147" t="e">
        <f>VLOOKUP(D147,Parts29Nov!$C$2:$C$37,1,FALSE)</f>
        <v>#N/A</v>
      </c>
      <c r="M147" s="12"/>
      <c r="AE147" s="12"/>
      <c r="AF147" s="14"/>
      <c r="AG147" s="18"/>
      <c r="AH147" s="18"/>
      <c r="AI147" s="18"/>
      <c r="AJ147" s="18"/>
      <c r="AK147" s="18"/>
      <c r="AL147" s="18"/>
      <c r="AM147" s="18"/>
      <c r="AN147" s="19"/>
      <c r="AO147" s="14"/>
      <c r="AS147" s="15"/>
      <c r="AT147" s="17"/>
    </row>
    <row r="148" spans="1:46" x14ac:dyDescent="0.35">
      <c r="A148" t="e">
        <f>VLOOKUP(D148,Parts29Nov!$C$2:$C$37,1,FALSE)</f>
        <v>#N/A</v>
      </c>
      <c r="M148" s="12"/>
      <c r="AE148" s="12"/>
      <c r="AF148" s="14"/>
      <c r="AG148" s="18"/>
      <c r="AH148" s="18"/>
      <c r="AI148" s="18"/>
      <c r="AJ148" s="18"/>
      <c r="AK148" s="18"/>
      <c r="AL148" s="18"/>
      <c r="AM148" s="18"/>
      <c r="AN148" s="19"/>
      <c r="AO148" s="14"/>
      <c r="AS148" s="15"/>
      <c r="AT148" s="17"/>
    </row>
    <row r="149" spans="1:46" x14ac:dyDescent="0.35">
      <c r="A149" t="e">
        <f>VLOOKUP(D149,Parts29Nov!$C$2:$C$37,1,FALSE)</f>
        <v>#N/A</v>
      </c>
      <c r="M149" s="12"/>
      <c r="AE149" s="12"/>
      <c r="AF149" s="14"/>
      <c r="AG149" s="18"/>
      <c r="AH149" s="18"/>
      <c r="AI149" s="18"/>
      <c r="AJ149" s="18"/>
      <c r="AK149" s="18"/>
      <c r="AL149" s="18"/>
      <c r="AM149" s="18"/>
      <c r="AN149" s="19"/>
      <c r="AO149" s="14"/>
      <c r="AS149" s="15"/>
      <c r="AT149" s="17"/>
    </row>
    <row r="150" spans="1:46" x14ac:dyDescent="0.35">
      <c r="A150" t="e">
        <f>VLOOKUP(D150,Parts29Nov!$C$2:$C$37,1,FALSE)</f>
        <v>#N/A</v>
      </c>
      <c r="M150" s="12"/>
      <c r="AE150" s="12"/>
      <c r="AF150" s="14"/>
      <c r="AG150" s="18"/>
      <c r="AH150" s="18"/>
      <c r="AI150" s="18"/>
      <c r="AJ150" s="18"/>
      <c r="AK150" s="18"/>
      <c r="AL150" s="18"/>
      <c r="AM150" s="18"/>
      <c r="AN150" s="19"/>
      <c r="AO150" s="14"/>
      <c r="AS150" s="15"/>
      <c r="AT150" s="17"/>
    </row>
    <row r="151" spans="1:46" x14ac:dyDescent="0.35">
      <c r="A151" t="e">
        <f>VLOOKUP(D151,Parts29Nov!$C$2:$C$37,1,FALSE)</f>
        <v>#N/A</v>
      </c>
      <c r="M151" s="12"/>
      <c r="AE151" s="12"/>
      <c r="AF151" s="14"/>
      <c r="AG151" s="18"/>
      <c r="AH151" s="18"/>
      <c r="AI151" s="18"/>
      <c r="AJ151" s="18"/>
      <c r="AK151" s="18"/>
      <c r="AL151" s="18"/>
      <c r="AM151" s="18"/>
      <c r="AN151" s="19"/>
      <c r="AO151" s="14"/>
      <c r="AS151" s="15"/>
      <c r="AT151" s="17"/>
    </row>
    <row r="152" spans="1:46" x14ac:dyDescent="0.35">
      <c r="A152" t="e">
        <f>VLOOKUP(D152,Parts29Nov!$C$2:$C$37,1,FALSE)</f>
        <v>#N/A</v>
      </c>
      <c r="M152" s="12"/>
      <c r="AE152" s="12"/>
      <c r="AF152" s="14"/>
      <c r="AG152" s="18"/>
      <c r="AH152" s="18"/>
      <c r="AI152" s="18"/>
      <c r="AJ152" s="18"/>
      <c r="AK152" s="18"/>
      <c r="AL152" s="18"/>
      <c r="AM152" s="18"/>
      <c r="AN152" s="19"/>
      <c r="AO152" s="14"/>
      <c r="AS152" s="15"/>
      <c r="AT152" s="17"/>
    </row>
    <row r="153" spans="1:46" x14ac:dyDescent="0.35">
      <c r="A153" t="e">
        <f>VLOOKUP(D153,Parts29Nov!$C$2:$C$37,1,FALSE)</f>
        <v>#N/A</v>
      </c>
      <c r="M153" s="12"/>
      <c r="AE153" s="12"/>
      <c r="AF153" s="14"/>
      <c r="AG153" s="18"/>
      <c r="AH153" s="18"/>
      <c r="AI153" s="18"/>
      <c r="AJ153" s="18"/>
      <c r="AK153" s="18"/>
      <c r="AL153" s="18"/>
      <c r="AM153" s="18"/>
      <c r="AN153" s="19"/>
      <c r="AO153" s="14"/>
      <c r="AS153" s="15"/>
      <c r="AT153" s="17"/>
    </row>
    <row r="154" spans="1:46" x14ac:dyDescent="0.35">
      <c r="A154" t="e">
        <f>VLOOKUP(D154,Parts29Nov!$C$2:$C$37,1,FALSE)</f>
        <v>#N/A</v>
      </c>
      <c r="M154" s="12"/>
      <c r="AE154" s="12"/>
      <c r="AF154" s="14"/>
      <c r="AG154" s="18"/>
      <c r="AH154" s="18"/>
      <c r="AI154" s="18"/>
      <c r="AJ154" s="18"/>
      <c r="AK154" s="18"/>
      <c r="AL154" s="18"/>
      <c r="AM154" s="18"/>
      <c r="AN154" s="19"/>
      <c r="AO154" s="14"/>
      <c r="AS154" s="15"/>
      <c r="AT154" s="17"/>
    </row>
    <row r="155" spans="1:46" x14ac:dyDescent="0.35">
      <c r="A155" t="e">
        <f>VLOOKUP(D155,Parts29Nov!$C$2:$C$37,1,FALSE)</f>
        <v>#N/A</v>
      </c>
      <c r="M155" s="12"/>
      <c r="AE155" s="12"/>
      <c r="AF155" s="14"/>
      <c r="AG155" s="18"/>
      <c r="AH155" s="18"/>
      <c r="AI155" s="18"/>
      <c r="AJ155" s="18"/>
      <c r="AK155" s="18"/>
      <c r="AL155" s="18"/>
      <c r="AM155" s="18"/>
      <c r="AN155" s="19"/>
      <c r="AO155" s="14"/>
      <c r="AS155" s="15"/>
      <c r="AT155" s="17"/>
    </row>
    <row r="156" spans="1:46" x14ac:dyDescent="0.35">
      <c r="A156" t="e">
        <f>VLOOKUP(D156,Parts29Nov!$C$2:$C$37,1,FALSE)</f>
        <v>#N/A</v>
      </c>
      <c r="M156" s="12"/>
      <c r="AE156" s="12"/>
      <c r="AF156" s="14"/>
      <c r="AG156" s="18"/>
      <c r="AH156" s="18"/>
      <c r="AI156" s="18"/>
      <c r="AJ156" s="18"/>
      <c r="AK156" s="18"/>
      <c r="AL156" s="18"/>
      <c r="AM156" s="18"/>
      <c r="AN156" s="19"/>
      <c r="AO156" s="14"/>
      <c r="AS156" s="15"/>
      <c r="AT156" s="17"/>
    </row>
    <row r="157" spans="1:46" ht="230.5" customHeight="1" x14ac:dyDescent="0.35">
      <c r="A157" t="e">
        <f>VLOOKUP(D157,Parts29Nov!$C$2:$C$37,1,FALSE)</f>
        <v>#N/A</v>
      </c>
      <c r="M157" s="12"/>
      <c r="AE157" s="12"/>
      <c r="AF157" s="14"/>
      <c r="AG157" s="18"/>
      <c r="AH157" s="18"/>
      <c r="AI157" s="18"/>
      <c r="AJ157" s="18"/>
      <c r="AK157" s="18"/>
      <c r="AL157" s="18"/>
      <c r="AM157" s="18"/>
      <c r="AN157" s="19"/>
      <c r="AO157" s="14"/>
      <c r="AS157" s="15"/>
      <c r="AT157" s="17"/>
    </row>
    <row r="158" spans="1:46" x14ac:dyDescent="0.35">
      <c r="A158" t="e">
        <f>VLOOKUP(D158,Parts29Nov!$C$2:$C$37,1,FALSE)</f>
        <v>#N/A</v>
      </c>
      <c r="M158" s="12"/>
      <c r="AE158" s="12"/>
      <c r="AF158" s="14"/>
      <c r="AG158" s="18"/>
      <c r="AH158" s="18"/>
      <c r="AI158" s="18"/>
      <c r="AJ158" s="18"/>
      <c r="AK158" s="18"/>
      <c r="AL158" s="18"/>
      <c r="AM158" s="18"/>
      <c r="AN158" s="19"/>
      <c r="AO158" s="14"/>
      <c r="AS158" s="15"/>
      <c r="AT158" s="17"/>
    </row>
    <row r="159" spans="1:46" x14ac:dyDescent="0.35">
      <c r="A159" t="e">
        <f>VLOOKUP(D159,Parts29Nov!$C$2:$C$37,1,FALSE)</f>
        <v>#N/A</v>
      </c>
      <c r="M159" s="12"/>
      <c r="AE159" s="12"/>
      <c r="AF159" s="14"/>
      <c r="AG159" s="18"/>
      <c r="AH159" s="18"/>
      <c r="AI159" s="18"/>
      <c r="AJ159" s="18"/>
      <c r="AK159" s="18"/>
      <c r="AL159" s="18"/>
      <c r="AM159" s="18"/>
      <c r="AN159" s="19"/>
      <c r="AO159" s="14"/>
      <c r="AS159" s="15"/>
      <c r="AT159" s="17"/>
    </row>
    <row r="160" spans="1:46" x14ac:dyDescent="0.35">
      <c r="A160" t="e">
        <f>VLOOKUP(D160,Parts29Nov!$C$2:$C$37,1,FALSE)</f>
        <v>#N/A</v>
      </c>
      <c r="M160" s="12"/>
      <c r="AE160" s="12"/>
      <c r="AF160" s="14"/>
      <c r="AG160" s="18"/>
      <c r="AH160" s="18"/>
      <c r="AI160" s="18"/>
      <c r="AJ160" s="18"/>
      <c r="AK160" s="18"/>
      <c r="AL160" s="18"/>
      <c r="AM160" s="18"/>
      <c r="AN160" s="19"/>
      <c r="AO160" s="14"/>
      <c r="AS160" s="15"/>
      <c r="AT160" s="17"/>
    </row>
    <row r="161" spans="1:46" x14ac:dyDescent="0.35">
      <c r="A161" t="e">
        <f>VLOOKUP(D161,Parts29Nov!$C$2:$C$37,1,FALSE)</f>
        <v>#N/A</v>
      </c>
      <c r="M161" s="12"/>
      <c r="V161" s="17"/>
      <c r="AE161" s="12"/>
      <c r="AF161" s="14"/>
      <c r="AG161" s="18"/>
      <c r="AH161" s="18"/>
      <c r="AI161" s="18"/>
      <c r="AJ161" s="18"/>
      <c r="AK161" s="18"/>
      <c r="AL161" s="18"/>
      <c r="AM161" s="18"/>
      <c r="AN161" s="19"/>
      <c r="AO161" s="14"/>
      <c r="AS161" s="15"/>
      <c r="AT161" s="17"/>
    </row>
    <row r="162" spans="1:46" ht="129" customHeight="1" x14ac:dyDescent="0.35">
      <c r="A162" t="e">
        <f>VLOOKUP(D162,Parts29Nov!$C$2:$C$37,1,FALSE)</f>
        <v>#N/A</v>
      </c>
      <c r="M162" s="12"/>
      <c r="V162" s="17"/>
      <c r="AE162" s="12"/>
      <c r="AF162" s="14"/>
      <c r="AG162" s="18"/>
      <c r="AH162" s="18"/>
      <c r="AI162" s="18"/>
      <c r="AJ162" s="18"/>
      <c r="AK162" s="18"/>
      <c r="AL162" s="18"/>
      <c r="AM162" s="18"/>
      <c r="AN162" s="19"/>
      <c r="AO162" s="14"/>
      <c r="AS162" s="15"/>
      <c r="AT162" s="17"/>
    </row>
    <row r="163" spans="1:46" ht="151.5" customHeight="1" x14ac:dyDescent="0.35">
      <c r="A163" t="e">
        <f>VLOOKUP(D163,Parts29Nov!$C$2:$C$37,1,FALSE)</f>
        <v>#N/A</v>
      </c>
      <c r="M163" s="12"/>
      <c r="AE163" s="12"/>
      <c r="AF163" s="14"/>
      <c r="AG163" s="18"/>
      <c r="AH163" s="18"/>
      <c r="AI163" s="18"/>
      <c r="AJ163" s="18"/>
      <c r="AK163" s="18"/>
      <c r="AL163" s="18"/>
      <c r="AM163" s="18"/>
      <c r="AN163" s="19"/>
      <c r="AO163" s="14"/>
      <c r="AS163" s="15"/>
      <c r="AT163" s="17"/>
    </row>
    <row r="164" spans="1:46" ht="176" customHeight="1" x14ac:dyDescent="0.35">
      <c r="A164" t="e">
        <f>VLOOKUP(D164,Parts29Nov!$C$2:$C$37,1,FALSE)</f>
        <v>#N/A</v>
      </c>
      <c r="M164" s="12"/>
      <c r="V164" s="17"/>
      <c r="AE164" s="12"/>
      <c r="AF164" s="14"/>
      <c r="AG164" s="18"/>
      <c r="AH164" s="18"/>
      <c r="AI164" s="18"/>
      <c r="AJ164" s="18"/>
      <c r="AK164" s="18"/>
      <c r="AL164" s="18"/>
      <c r="AM164" s="18"/>
      <c r="AN164" s="19"/>
      <c r="AO164" s="14"/>
      <c r="AS164" s="15"/>
      <c r="AT164" s="17"/>
    </row>
    <row r="165" spans="1:46" ht="241.5" customHeight="1" x14ac:dyDescent="0.35">
      <c r="A165" t="e">
        <f>VLOOKUP(D165,Parts29Nov!$C$2:$C$37,1,FALSE)</f>
        <v>#N/A</v>
      </c>
      <c r="M165" s="12"/>
      <c r="V165" s="17"/>
      <c r="AE165" s="12"/>
      <c r="AF165" s="14"/>
      <c r="AG165" s="18"/>
      <c r="AH165" s="18"/>
      <c r="AI165" s="18"/>
      <c r="AJ165" s="18"/>
      <c r="AK165" s="18"/>
      <c r="AL165" s="18"/>
      <c r="AM165" s="18"/>
      <c r="AN165" s="19"/>
      <c r="AO165" s="14"/>
      <c r="AS165" s="15"/>
      <c r="AT165" s="17"/>
    </row>
    <row r="166" spans="1:46" x14ac:dyDescent="0.35">
      <c r="A166" t="e">
        <f>VLOOKUP(D166,Parts29Nov!$C$2:$C$37,1,FALSE)</f>
        <v>#N/A</v>
      </c>
      <c r="M166" s="12"/>
      <c r="AE166" s="12"/>
      <c r="AF166" s="14"/>
      <c r="AG166" s="18"/>
      <c r="AH166" s="18"/>
      <c r="AI166" s="18"/>
      <c r="AJ166" s="18"/>
      <c r="AK166" s="18"/>
      <c r="AL166" s="18"/>
      <c r="AM166" s="18"/>
      <c r="AN166" s="19"/>
      <c r="AO166" s="14"/>
      <c r="AS166" s="15"/>
      <c r="AT166" s="17"/>
    </row>
    <row r="167" spans="1:46" x14ac:dyDescent="0.35">
      <c r="A167" t="e">
        <f>VLOOKUP(D167,Parts29Nov!$C$2:$C$37,1,FALSE)</f>
        <v>#N/A</v>
      </c>
      <c r="M167" s="12"/>
      <c r="AE167" s="12"/>
      <c r="AF167" s="14"/>
      <c r="AG167" s="18"/>
      <c r="AH167" s="18"/>
      <c r="AI167" s="18"/>
      <c r="AJ167" s="18"/>
      <c r="AK167" s="18"/>
      <c r="AL167" s="18"/>
      <c r="AM167" s="18"/>
      <c r="AN167" s="19"/>
      <c r="AO167" s="14"/>
      <c r="AS167" s="15"/>
      <c r="AT167" s="17"/>
    </row>
    <row r="168" spans="1:46" x14ac:dyDescent="0.35">
      <c r="A168" t="e">
        <f>VLOOKUP(D168,Parts29Nov!$C$2:$C$37,1,FALSE)</f>
        <v>#N/A</v>
      </c>
      <c r="M168" s="12"/>
      <c r="AE168" s="12"/>
      <c r="AF168" s="14"/>
      <c r="AG168" s="18"/>
      <c r="AH168" s="18"/>
      <c r="AI168" s="18"/>
      <c r="AJ168" s="18"/>
      <c r="AK168" s="18"/>
      <c r="AL168" s="18"/>
      <c r="AM168" s="18"/>
      <c r="AN168" s="19"/>
      <c r="AO168" s="14"/>
      <c r="AS168" s="15"/>
      <c r="AT168" s="17"/>
    </row>
    <row r="169" spans="1:46" x14ac:dyDescent="0.35">
      <c r="A169" t="e">
        <f>VLOOKUP(D169,Parts29Nov!$C$2:$C$37,1,FALSE)</f>
        <v>#N/A</v>
      </c>
      <c r="M169" s="12"/>
      <c r="AE169" s="12"/>
      <c r="AF169" s="14"/>
      <c r="AG169" s="18"/>
      <c r="AH169" s="18"/>
      <c r="AI169" s="18"/>
      <c r="AJ169" s="18"/>
      <c r="AK169" s="18"/>
      <c r="AL169" s="18"/>
      <c r="AM169" s="18"/>
      <c r="AN169" s="19"/>
      <c r="AO169" s="14"/>
      <c r="AS169" s="15"/>
      <c r="AT169" s="17"/>
    </row>
    <row r="170" spans="1:46" x14ac:dyDescent="0.35">
      <c r="A170" t="e">
        <f>VLOOKUP(D170,Parts29Nov!$C$2:$C$37,1,FALSE)</f>
        <v>#N/A</v>
      </c>
      <c r="M170" s="12"/>
      <c r="AE170" s="12"/>
      <c r="AF170" s="14"/>
      <c r="AG170" s="18"/>
      <c r="AH170" s="18"/>
      <c r="AI170" s="18"/>
      <c r="AJ170" s="18"/>
      <c r="AK170" s="18"/>
      <c r="AL170" s="18"/>
      <c r="AM170" s="18"/>
      <c r="AN170" s="19"/>
      <c r="AO170" s="14"/>
      <c r="AS170" s="15"/>
      <c r="AT170" s="17"/>
    </row>
    <row r="171" spans="1:46" x14ac:dyDescent="0.35">
      <c r="A171" t="e">
        <f>VLOOKUP(D171,Parts29Nov!$C$2:$C$37,1,FALSE)</f>
        <v>#N/A</v>
      </c>
      <c r="M171" s="12"/>
      <c r="AE171" s="12"/>
      <c r="AF171" s="14"/>
      <c r="AG171" s="18"/>
      <c r="AH171" s="18"/>
      <c r="AI171" s="18"/>
      <c r="AJ171" s="18"/>
      <c r="AK171" s="18"/>
      <c r="AL171" s="18"/>
      <c r="AM171" s="18"/>
      <c r="AN171" s="19"/>
      <c r="AO171" s="14"/>
      <c r="AS171" s="15"/>
      <c r="AT171" s="17"/>
    </row>
    <row r="172" spans="1:46" x14ac:dyDescent="0.35">
      <c r="A172" t="e">
        <f>VLOOKUP(D172,Parts29Nov!$C$2:$C$37,1,FALSE)</f>
        <v>#N/A</v>
      </c>
      <c r="M172" s="12"/>
      <c r="AE172" s="12"/>
      <c r="AF172" s="14"/>
      <c r="AG172" s="18"/>
      <c r="AH172" s="18"/>
      <c r="AI172" s="18"/>
      <c r="AJ172" s="18"/>
      <c r="AK172" s="18"/>
      <c r="AL172" s="18"/>
      <c r="AM172" s="18"/>
      <c r="AN172" s="19"/>
      <c r="AO172" s="14"/>
      <c r="AS172" s="15"/>
      <c r="AT172" s="17"/>
    </row>
    <row r="173" spans="1:46" x14ac:dyDescent="0.35">
      <c r="A173" t="e">
        <f>VLOOKUP(D173,Parts29Nov!$C$2:$C$37,1,FALSE)</f>
        <v>#N/A</v>
      </c>
      <c r="M173" s="12"/>
      <c r="AE173" s="12"/>
      <c r="AF173" s="14"/>
      <c r="AG173" s="18"/>
      <c r="AH173" s="18"/>
      <c r="AI173" s="18"/>
      <c r="AJ173" s="18"/>
      <c r="AK173" s="18"/>
      <c r="AL173" s="18"/>
      <c r="AM173" s="18"/>
      <c r="AN173" s="19"/>
      <c r="AO173" s="14"/>
      <c r="AS173" s="15"/>
      <c r="AT173" s="17"/>
    </row>
    <row r="174" spans="1:46" x14ac:dyDescent="0.35">
      <c r="A174" t="e">
        <f>VLOOKUP(D174,Parts29Nov!$C$2:$C$37,1,FALSE)</f>
        <v>#N/A</v>
      </c>
      <c r="M174" s="12"/>
      <c r="AE174" s="12"/>
      <c r="AF174" s="14"/>
      <c r="AG174" s="18"/>
      <c r="AH174" s="18"/>
      <c r="AI174" s="18"/>
      <c r="AJ174" s="18"/>
      <c r="AK174" s="18"/>
      <c r="AL174" s="18"/>
      <c r="AM174" s="18"/>
      <c r="AN174" s="19"/>
      <c r="AO174" s="14"/>
      <c r="AS174" s="15"/>
      <c r="AT174" s="17"/>
    </row>
    <row r="175" spans="1:46" x14ac:dyDescent="0.35">
      <c r="A175" t="e">
        <f>VLOOKUP(D175,Parts29Nov!$C$2:$C$37,1,FALSE)</f>
        <v>#N/A</v>
      </c>
      <c r="M175" s="12"/>
      <c r="AE175" s="12"/>
      <c r="AF175" s="14"/>
      <c r="AG175" s="18"/>
      <c r="AH175" s="18"/>
      <c r="AI175" s="18"/>
      <c r="AJ175" s="18"/>
      <c r="AK175" s="18"/>
      <c r="AL175" s="18"/>
      <c r="AM175" s="18"/>
      <c r="AN175" s="19"/>
      <c r="AO175" s="14"/>
      <c r="AS175" s="15"/>
      <c r="AT175" s="17"/>
    </row>
    <row r="176" spans="1:46" x14ac:dyDescent="0.35">
      <c r="A176" t="e">
        <f>VLOOKUP(D176,Parts29Nov!$C$2:$C$37,1,FALSE)</f>
        <v>#N/A</v>
      </c>
      <c r="M176" s="12"/>
      <c r="AE176" s="12"/>
      <c r="AF176" s="14"/>
      <c r="AG176" s="18"/>
      <c r="AH176" s="18"/>
      <c r="AI176" s="18"/>
      <c r="AJ176" s="18"/>
      <c r="AK176" s="18"/>
      <c r="AL176" s="18"/>
      <c r="AM176" s="18"/>
      <c r="AN176" s="19"/>
      <c r="AO176" s="14"/>
      <c r="AS176" s="15"/>
      <c r="AT176" s="17"/>
    </row>
    <row r="177" spans="1:46" x14ac:dyDescent="0.35">
      <c r="A177" t="e">
        <f>VLOOKUP(D177,Parts29Nov!$C$2:$C$37,1,FALSE)</f>
        <v>#N/A</v>
      </c>
      <c r="M177" s="12"/>
      <c r="AE177" s="12"/>
      <c r="AF177" s="14"/>
      <c r="AG177" s="18"/>
      <c r="AH177" s="18"/>
      <c r="AI177" s="18"/>
      <c r="AJ177" s="18"/>
      <c r="AK177" s="18"/>
      <c r="AL177" s="18"/>
      <c r="AM177" s="18"/>
      <c r="AN177" s="19"/>
      <c r="AO177" s="14"/>
      <c r="AS177" s="15"/>
      <c r="AT177" s="17"/>
    </row>
    <row r="178" spans="1:46" x14ac:dyDescent="0.35">
      <c r="A178" t="e">
        <f>VLOOKUP(D178,Parts29Nov!$C$2:$C$37,1,FALSE)</f>
        <v>#N/A</v>
      </c>
      <c r="M178" s="12"/>
      <c r="AE178" s="12"/>
      <c r="AF178" s="14"/>
      <c r="AG178" s="18"/>
      <c r="AH178" s="18"/>
      <c r="AI178" s="18"/>
      <c r="AJ178" s="18"/>
      <c r="AK178" s="18"/>
      <c r="AL178" s="18"/>
      <c r="AM178" s="18"/>
      <c r="AN178" s="19"/>
      <c r="AO178" s="14"/>
      <c r="AS178" s="15"/>
      <c r="AT178" s="17"/>
    </row>
    <row r="179" spans="1:46" x14ac:dyDescent="0.35">
      <c r="A179" t="e">
        <f>VLOOKUP(D179,Parts29Nov!$C$2:$C$37,1,FALSE)</f>
        <v>#N/A</v>
      </c>
      <c r="M179" s="12"/>
      <c r="AE179" s="12"/>
      <c r="AF179" s="14"/>
      <c r="AG179" s="18"/>
      <c r="AH179" s="18"/>
      <c r="AI179" s="18"/>
      <c r="AJ179" s="18"/>
      <c r="AK179" s="18"/>
      <c r="AL179" s="18"/>
      <c r="AM179" s="18"/>
      <c r="AN179" s="19"/>
      <c r="AO179" s="14"/>
      <c r="AS179" s="15"/>
      <c r="AT179" s="17"/>
    </row>
    <row r="180" spans="1:46" x14ac:dyDescent="0.35">
      <c r="A180" t="e">
        <f>VLOOKUP(D180,Parts29Nov!$C$2:$C$37,1,FALSE)</f>
        <v>#N/A</v>
      </c>
      <c r="M180" s="12"/>
      <c r="AE180" s="12"/>
      <c r="AF180" s="14"/>
      <c r="AG180" s="18"/>
      <c r="AH180" s="18"/>
      <c r="AI180" s="18"/>
      <c r="AJ180" s="18"/>
      <c r="AK180" s="18"/>
      <c r="AL180" s="18"/>
      <c r="AM180" s="18"/>
      <c r="AN180" s="19"/>
      <c r="AO180" s="14"/>
      <c r="AS180" s="15"/>
      <c r="AT180" s="17"/>
    </row>
    <row r="181" spans="1:46" ht="100.5" customHeight="1" x14ac:dyDescent="0.35">
      <c r="A181" t="e">
        <f>VLOOKUP(D181,Parts29Nov!$C$2:$C$37,1,FALSE)</f>
        <v>#N/A</v>
      </c>
      <c r="M181" s="12"/>
      <c r="AE181" s="12"/>
      <c r="AF181" s="14"/>
      <c r="AG181" s="18"/>
      <c r="AH181" s="18"/>
      <c r="AI181" s="18"/>
      <c r="AJ181" s="18"/>
      <c r="AK181" s="18"/>
      <c r="AL181" s="18"/>
      <c r="AM181" s="18"/>
      <c r="AN181" s="19"/>
      <c r="AO181" s="14"/>
      <c r="AS181" s="15"/>
      <c r="AT181" s="17"/>
    </row>
    <row r="182" spans="1:46" ht="90" customHeight="1" x14ac:dyDescent="0.35">
      <c r="A182" t="e">
        <f>VLOOKUP(D182,Parts29Nov!$C$2:$C$37,1,FALSE)</f>
        <v>#N/A</v>
      </c>
      <c r="M182" s="12"/>
      <c r="AE182" s="12"/>
      <c r="AF182" s="14"/>
      <c r="AG182" s="18"/>
      <c r="AH182" s="18"/>
      <c r="AI182" s="18"/>
      <c r="AJ182" s="18"/>
      <c r="AK182" s="18"/>
      <c r="AL182" s="18"/>
      <c r="AM182" s="18"/>
      <c r="AN182" s="19"/>
      <c r="AO182" s="14"/>
      <c r="AS182" s="15"/>
      <c r="AT182" s="17"/>
    </row>
    <row r="183" spans="1:46" ht="134.5" customHeight="1" x14ac:dyDescent="0.35">
      <c r="A183" t="e">
        <f>VLOOKUP(D183,Parts29Nov!$C$2:$C$37,1,FALSE)</f>
        <v>#N/A</v>
      </c>
      <c r="M183" s="12"/>
      <c r="AE183" s="12"/>
      <c r="AF183" s="14"/>
      <c r="AG183" s="18"/>
      <c r="AH183" s="18"/>
      <c r="AI183" s="18"/>
      <c r="AJ183" s="18"/>
      <c r="AK183" s="18"/>
      <c r="AL183" s="18"/>
      <c r="AM183" s="18"/>
      <c r="AN183" s="19"/>
      <c r="AO183" s="14"/>
      <c r="AS183" s="15"/>
      <c r="AT183" s="17"/>
    </row>
    <row r="184" spans="1:46" ht="136" customHeight="1" x14ac:dyDescent="0.35">
      <c r="A184" t="e">
        <f>VLOOKUP(D184,Parts29Nov!$C$2:$C$37,1,FALSE)</f>
        <v>#N/A</v>
      </c>
      <c r="M184" s="12"/>
      <c r="AE184" s="12"/>
      <c r="AF184" s="14"/>
      <c r="AG184" s="18"/>
      <c r="AH184" s="18"/>
      <c r="AI184" s="18"/>
      <c r="AJ184" s="18"/>
      <c r="AK184" s="18"/>
      <c r="AL184" s="18"/>
      <c r="AM184" s="18"/>
      <c r="AN184" s="19"/>
      <c r="AO184" s="14"/>
      <c r="AS184" s="15"/>
      <c r="AT184" s="17"/>
    </row>
    <row r="185" spans="1:46" ht="109" customHeight="1" x14ac:dyDescent="0.35">
      <c r="A185" t="e">
        <f>VLOOKUP(D185,Parts29Nov!$C$2:$C$37,1,FALSE)</f>
        <v>#N/A</v>
      </c>
      <c r="M185" s="12"/>
      <c r="AE185" s="12"/>
      <c r="AF185" s="14"/>
      <c r="AG185" s="18"/>
      <c r="AH185" s="18"/>
      <c r="AI185" s="18"/>
      <c r="AJ185" s="18"/>
      <c r="AK185" s="18"/>
      <c r="AL185" s="18"/>
      <c r="AM185" s="18"/>
      <c r="AN185" s="19"/>
      <c r="AO185" s="14"/>
      <c r="AS185" s="15"/>
      <c r="AT185" s="17"/>
    </row>
    <row r="186" spans="1:46" ht="160.5" customHeight="1" x14ac:dyDescent="0.35">
      <c r="A186" t="e">
        <f>VLOOKUP(D186,Parts29Nov!$C$2:$C$37,1,FALSE)</f>
        <v>#N/A</v>
      </c>
      <c r="M186" s="12"/>
      <c r="AE186" s="12"/>
      <c r="AF186" s="14"/>
      <c r="AG186" s="18"/>
      <c r="AH186" s="18"/>
      <c r="AI186" s="18"/>
      <c r="AJ186" s="18"/>
      <c r="AK186" s="18"/>
      <c r="AL186" s="18"/>
      <c r="AM186" s="18"/>
      <c r="AN186" s="19"/>
      <c r="AO186" s="14"/>
      <c r="AS186" s="15"/>
      <c r="AT186" s="17"/>
    </row>
    <row r="187" spans="1:46" ht="220.5" customHeight="1" x14ac:dyDescent="0.35">
      <c r="A187" t="e">
        <f>VLOOKUP(D187,Parts29Nov!$C$2:$C$37,1,FALSE)</f>
        <v>#N/A</v>
      </c>
      <c r="M187" s="12"/>
      <c r="AE187" s="12"/>
      <c r="AF187" s="14"/>
      <c r="AG187" s="18"/>
      <c r="AH187" s="18"/>
      <c r="AI187" s="18"/>
      <c r="AJ187" s="18"/>
      <c r="AK187" s="18"/>
      <c r="AL187" s="18"/>
      <c r="AM187" s="18"/>
      <c r="AN187" s="19"/>
      <c r="AO187" s="14"/>
      <c r="AS187" s="15"/>
      <c r="AT187" s="17"/>
    </row>
    <row r="188" spans="1:46" ht="173" customHeight="1" x14ac:dyDescent="0.35">
      <c r="A188" t="e">
        <f>VLOOKUP(D188,Parts29Nov!$C$2:$C$37,1,FALSE)</f>
        <v>#N/A</v>
      </c>
      <c r="M188" s="12"/>
      <c r="AE188" s="12"/>
      <c r="AF188" s="14"/>
      <c r="AG188" s="18"/>
      <c r="AH188" s="18"/>
      <c r="AI188" s="18"/>
      <c r="AJ188" s="18"/>
      <c r="AK188" s="18"/>
      <c r="AL188" s="18"/>
      <c r="AM188" s="18"/>
      <c r="AN188" s="19"/>
      <c r="AO188" s="14"/>
      <c r="AS188" s="15"/>
      <c r="AT188" s="17"/>
    </row>
    <row r="189" spans="1:46" ht="188.5" customHeight="1" x14ac:dyDescent="0.35">
      <c r="A189" t="e">
        <f>VLOOKUP(D189,Parts29Nov!$C$2:$C$37,1,FALSE)</f>
        <v>#N/A</v>
      </c>
      <c r="M189" s="12"/>
      <c r="AE189" s="12"/>
      <c r="AF189" s="14"/>
      <c r="AG189" s="18"/>
      <c r="AH189" s="18"/>
      <c r="AI189" s="18"/>
      <c r="AJ189" s="18"/>
      <c r="AK189" s="18"/>
      <c r="AL189" s="18"/>
      <c r="AM189" s="18"/>
      <c r="AN189" s="19"/>
      <c r="AO189" s="14"/>
      <c r="AS189" s="15"/>
      <c r="AT189" s="17"/>
    </row>
    <row r="190" spans="1:46" x14ac:dyDescent="0.35">
      <c r="A190" t="e">
        <f>VLOOKUP(D190,Parts29Nov!$C$2:$C$37,1,FALSE)</f>
        <v>#N/A</v>
      </c>
      <c r="M190" s="12"/>
      <c r="AE190" s="12"/>
      <c r="AF190" s="14"/>
      <c r="AG190" s="18"/>
      <c r="AH190" s="18"/>
      <c r="AI190" s="18"/>
      <c r="AJ190" s="18"/>
      <c r="AK190" s="18"/>
      <c r="AL190" s="18"/>
      <c r="AM190" s="18"/>
      <c r="AN190" s="19"/>
      <c r="AO190" s="14"/>
      <c r="AS190" s="15"/>
      <c r="AT190" s="17"/>
    </row>
    <row r="191" spans="1:46" x14ac:dyDescent="0.35">
      <c r="A191" t="e">
        <f>VLOOKUP(D191,Parts29Nov!$C$2:$C$37,1,FALSE)</f>
        <v>#N/A</v>
      </c>
      <c r="M191" s="12"/>
      <c r="AE191" s="12"/>
      <c r="AF191" s="14"/>
      <c r="AG191" s="18"/>
      <c r="AH191" s="18"/>
      <c r="AI191" s="18"/>
      <c r="AJ191" s="18"/>
      <c r="AK191" s="18"/>
      <c r="AL191" s="18"/>
      <c r="AM191" s="18"/>
      <c r="AN191" s="19"/>
      <c r="AO191" s="14"/>
      <c r="AS191" s="15"/>
      <c r="AT191" s="17"/>
    </row>
    <row r="192" spans="1:46" x14ac:dyDescent="0.35">
      <c r="A192" t="e">
        <f>VLOOKUP(D192,Parts29Nov!$C$2:$C$37,1,FALSE)</f>
        <v>#N/A</v>
      </c>
      <c r="M192" s="12"/>
      <c r="AE192" s="12"/>
      <c r="AF192" s="14"/>
      <c r="AG192" s="18"/>
      <c r="AH192" s="18"/>
      <c r="AI192" s="18"/>
      <c r="AJ192" s="18"/>
      <c r="AK192" s="18"/>
      <c r="AL192" s="18"/>
      <c r="AM192" s="18"/>
      <c r="AN192" s="19"/>
      <c r="AO192" s="14"/>
      <c r="AS192" s="15"/>
      <c r="AT192" s="17"/>
    </row>
    <row r="193" spans="1:46" x14ac:dyDescent="0.35">
      <c r="A193" t="e">
        <f>VLOOKUP(D193,Parts29Nov!$C$2:$C$37,1,FALSE)</f>
        <v>#N/A</v>
      </c>
      <c r="M193" s="12"/>
      <c r="AE193" s="12"/>
      <c r="AF193" s="14"/>
      <c r="AG193" s="18"/>
      <c r="AH193" s="18"/>
      <c r="AI193" s="18"/>
      <c r="AJ193" s="18"/>
      <c r="AK193" s="18"/>
      <c r="AL193" s="18"/>
      <c r="AM193" s="18"/>
      <c r="AN193" s="19"/>
      <c r="AO193" s="14"/>
      <c r="AS193" s="15"/>
      <c r="AT193" s="17"/>
    </row>
    <row r="194" spans="1:46" x14ac:dyDescent="0.35">
      <c r="A194" t="e">
        <f>VLOOKUP(D194,Parts29Nov!$C$2:$C$37,1,FALSE)</f>
        <v>#N/A</v>
      </c>
      <c r="M194" s="12"/>
      <c r="AE194" s="12"/>
      <c r="AF194" s="14"/>
      <c r="AG194" s="18"/>
      <c r="AH194" s="18"/>
      <c r="AI194" s="18"/>
      <c r="AJ194" s="18"/>
      <c r="AK194" s="18"/>
      <c r="AL194" s="18"/>
      <c r="AM194" s="18"/>
      <c r="AN194" s="19"/>
      <c r="AO194" s="14"/>
      <c r="AS194" s="15"/>
      <c r="AT194" s="17"/>
    </row>
    <row r="195" spans="1:46" x14ac:dyDescent="0.35">
      <c r="A195" t="e">
        <f>VLOOKUP(D195,Parts29Nov!$C$2:$C$37,1,FALSE)</f>
        <v>#N/A</v>
      </c>
      <c r="M195" s="12"/>
      <c r="AE195" s="12"/>
      <c r="AF195" s="14"/>
      <c r="AG195" s="18"/>
      <c r="AH195" s="18"/>
      <c r="AI195" s="18"/>
      <c r="AJ195" s="18"/>
      <c r="AK195" s="18"/>
      <c r="AL195" s="18"/>
      <c r="AM195" s="18"/>
      <c r="AN195" s="19"/>
      <c r="AO195" s="14"/>
      <c r="AS195" s="15"/>
      <c r="AT195" s="17"/>
    </row>
    <row r="196" spans="1:46" x14ac:dyDescent="0.35">
      <c r="A196" t="e">
        <f>VLOOKUP(D196,Parts29Nov!$C$2:$C$37,1,FALSE)</f>
        <v>#N/A</v>
      </c>
      <c r="M196" s="12"/>
      <c r="AE196" s="12"/>
      <c r="AF196" s="14"/>
      <c r="AG196" s="18"/>
      <c r="AH196" s="18"/>
      <c r="AI196" s="18"/>
      <c r="AJ196" s="18"/>
      <c r="AK196" s="18"/>
      <c r="AL196" s="18"/>
      <c r="AM196" s="18"/>
      <c r="AN196" s="19"/>
      <c r="AO196" s="14"/>
      <c r="AS196" s="15"/>
      <c r="AT196" s="17"/>
    </row>
    <row r="197" spans="1:46" x14ac:dyDescent="0.35">
      <c r="A197" t="e">
        <f>VLOOKUP(D197,Parts29Nov!$C$2:$C$37,1,FALSE)</f>
        <v>#N/A</v>
      </c>
      <c r="M197" s="12"/>
      <c r="AE197" s="12"/>
      <c r="AF197" s="14"/>
      <c r="AG197" s="18"/>
      <c r="AH197" s="18"/>
      <c r="AI197" s="18"/>
      <c r="AJ197" s="18"/>
      <c r="AK197" s="18"/>
      <c r="AL197" s="18"/>
      <c r="AM197" s="18"/>
      <c r="AN197" s="19"/>
      <c r="AO197" s="14"/>
      <c r="AS197" s="15"/>
      <c r="AT197" s="17"/>
    </row>
    <row r="198" spans="1:46" x14ac:dyDescent="0.35">
      <c r="A198" t="e">
        <f>VLOOKUP(D198,Parts29Nov!$C$2:$C$37,1,FALSE)</f>
        <v>#N/A</v>
      </c>
      <c r="M198" s="12"/>
      <c r="V198" s="17"/>
      <c r="AE198" s="12"/>
      <c r="AF198" s="14"/>
      <c r="AG198" s="18"/>
      <c r="AH198" s="18"/>
      <c r="AI198" s="18"/>
      <c r="AJ198" s="18"/>
      <c r="AK198" s="18"/>
      <c r="AL198" s="18"/>
      <c r="AM198" s="18"/>
      <c r="AN198" s="19"/>
      <c r="AO198" s="14"/>
      <c r="AS198" s="15"/>
      <c r="AT198" s="17"/>
    </row>
    <row r="199" spans="1:46" x14ac:dyDescent="0.35">
      <c r="A199" t="e">
        <f>VLOOKUP(D199,Parts29Nov!$C$2:$C$37,1,FALSE)</f>
        <v>#N/A</v>
      </c>
      <c r="M199" s="12"/>
      <c r="V199" s="17"/>
      <c r="AE199" s="12"/>
      <c r="AF199" s="14"/>
      <c r="AG199" s="18"/>
      <c r="AH199" s="18"/>
      <c r="AI199" s="18"/>
      <c r="AJ199" s="18"/>
      <c r="AK199" s="18"/>
      <c r="AL199" s="18"/>
      <c r="AM199" s="18"/>
      <c r="AN199" s="19"/>
      <c r="AO199" s="14"/>
      <c r="AS199" s="15"/>
      <c r="AT199" s="17"/>
    </row>
    <row r="200" spans="1:46" x14ac:dyDescent="0.35">
      <c r="A200" t="e">
        <f>VLOOKUP(D200,Parts29Nov!$C$2:$C$37,1,FALSE)</f>
        <v>#N/A</v>
      </c>
      <c r="M200" s="12"/>
      <c r="AE200" s="12"/>
      <c r="AF200" s="14"/>
      <c r="AG200" s="18"/>
      <c r="AH200" s="18"/>
      <c r="AI200" s="18"/>
      <c r="AJ200" s="18"/>
      <c r="AK200" s="18"/>
      <c r="AL200" s="18"/>
      <c r="AM200" s="18"/>
      <c r="AN200" s="19"/>
      <c r="AO200" s="14"/>
      <c r="AS200" s="15"/>
      <c r="AT200" s="17"/>
    </row>
    <row r="201" spans="1:46" ht="169" customHeight="1" x14ac:dyDescent="0.35">
      <c r="A201" t="e">
        <f>VLOOKUP(D201,Parts29Nov!$C$2:$C$37,1,FALSE)</f>
        <v>#N/A</v>
      </c>
      <c r="M201" s="12"/>
      <c r="AE201" s="12"/>
      <c r="AF201" s="14"/>
      <c r="AG201" s="18"/>
      <c r="AH201" s="18"/>
      <c r="AI201" s="18"/>
      <c r="AJ201" s="18"/>
      <c r="AK201" s="18"/>
      <c r="AL201" s="18"/>
      <c r="AM201" s="18"/>
      <c r="AN201" s="19"/>
      <c r="AO201" s="14"/>
      <c r="AS201" s="15"/>
      <c r="AT201" s="17"/>
    </row>
    <row r="202" spans="1:46" ht="177.5" customHeight="1" x14ac:dyDescent="0.35">
      <c r="A202" t="e">
        <f>VLOOKUP(D202,Parts29Nov!$C$2:$C$37,1,FALSE)</f>
        <v>#N/A</v>
      </c>
      <c r="M202" s="12"/>
      <c r="AE202" s="12"/>
      <c r="AF202" s="14"/>
      <c r="AG202" s="18"/>
      <c r="AH202" s="18"/>
      <c r="AI202" s="18"/>
      <c r="AJ202" s="18"/>
      <c r="AK202" s="18"/>
      <c r="AL202" s="18"/>
      <c r="AM202" s="18"/>
      <c r="AN202" s="19"/>
      <c r="AO202" s="14"/>
      <c r="AS202" s="15"/>
      <c r="AT202" s="17"/>
    </row>
    <row r="203" spans="1:46" ht="163.5" customHeight="1" x14ac:dyDescent="0.35">
      <c r="A203" t="e">
        <f>VLOOKUP(D203,Parts29Nov!$C$2:$C$37,1,FALSE)</f>
        <v>#N/A</v>
      </c>
      <c r="M203" s="12"/>
      <c r="AE203" s="12"/>
      <c r="AF203" s="14"/>
      <c r="AG203" s="18"/>
      <c r="AH203" s="18"/>
      <c r="AI203" s="18"/>
      <c r="AJ203" s="18"/>
      <c r="AK203" s="18"/>
      <c r="AL203" s="18"/>
      <c r="AM203" s="18"/>
      <c r="AN203" s="19"/>
      <c r="AO203" s="14"/>
      <c r="AS203" s="15"/>
      <c r="AT203" s="17"/>
    </row>
    <row r="204" spans="1:46" ht="193" customHeight="1" x14ac:dyDescent="0.35">
      <c r="A204" t="e">
        <f>VLOOKUP(D204,Parts29Nov!$C$2:$C$37,1,FALSE)</f>
        <v>#N/A</v>
      </c>
      <c r="M204" s="12"/>
      <c r="AE204" s="12"/>
      <c r="AF204" s="14"/>
      <c r="AG204" s="18"/>
      <c r="AH204" s="18"/>
      <c r="AI204" s="18"/>
      <c r="AJ204" s="18"/>
      <c r="AK204" s="18"/>
      <c r="AL204" s="18"/>
      <c r="AM204" s="18"/>
      <c r="AN204" s="19"/>
      <c r="AO204" s="14"/>
      <c r="AS204" s="15"/>
      <c r="AT204" s="17"/>
    </row>
    <row r="205" spans="1:46" ht="201.5" customHeight="1" x14ac:dyDescent="0.35">
      <c r="A205" t="e">
        <f>VLOOKUP(D205,Parts29Nov!$C$2:$C$37,1,FALSE)</f>
        <v>#N/A</v>
      </c>
      <c r="M205" s="12"/>
      <c r="AE205" s="12"/>
      <c r="AF205" s="14"/>
      <c r="AG205" s="18"/>
      <c r="AH205" s="18"/>
      <c r="AI205" s="18"/>
      <c r="AJ205" s="18"/>
      <c r="AK205" s="18"/>
      <c r="AL205" s="18"/>
      <c r="AM205" s="18"/>
      <c r="AN205" s="19"/>
      <c r="AO205" s="14"/>
      <c r="AS205" s="15"/>
      <c r="AT205" s="17"/>
    </row>
    <row r="206" spans="1:46" ht="148.5" customHeight="1" x14ac:dyDescent="0.35">
      <c r="A206" t="e">
        <f>VLOOKUP(D206,Parts29Nov!$C$2:$C$37,1,FALSE)</f>
        <v>#N/A</v>
      </c>
      <c r="M206" s="12"/>
      <c r="AE206" s="12"/>
      <c r="AF206" s="14"/>
      <c r="AG206" s="18"/>
      <c r="AH206" s="18"/>
      <c r="AI206" s="18"/>
      <c r="AJ206" s="18"/>
      <c r="AK206" s="18"/>
      <c r="AL206" s="18"/>
      <c r="AM206" s="18"/>
      <c r="AN206" s="19"/>
      <c r="AO206" s="14"/>
      <c r="AS206" s="15"/>
      <c r="AT206" s="17"/>
    </row>
    <row r="207" spans="1:46" ht="160.5" customHeight="1" x14ac:dyDescent="0.35">
      <c r="A207" t="e">
        <f>VLOOKUP(D207,Parts29Nov!$C$2:$C$37,1,FALSE)</f>
        <v>#N/A</v>
      </c>
      <c r="M207" s="12"/>
      <c r="AE207" s="12"/>
      <c r="AF207" s="14"/>
      <c r="AG207" s="18"/>
      <c r="AH207" s="18"/>
      <c r="AI207" s="18"/>
      <c r="AJ207" s="18"/>
      <c r="AK207" s="18"/>
      <c r="AL207" s="18"/>
      <c r="AM207" s="18"/>
      <c r="AN207" s="19"/>
      <c r="AO207" s="14"/>
      <c r="AS207" s="15"/>
      <c r="AT207" s="17"/>
    </row>
    <row r="208" spans="1:46" ht="163.5" customHeight="1" x14ac:dyDescent="0.35">
      <c r="A208" t="e">
        <f>VLOOKUP(D208,Parts29Nov!$C$2:$C$37,1,FALSE)</f>
        <v>#N/A</v>
      </c>
      <c r="M208" s="12"/>
      <c r="AE208" s="12"/>
      <c r="AF208" s="14"/>
      <c r="AG208" s="18"/>
      <c r="AH208" s="18"/>
      <c r="AI208" s="18"/>
      <c r="AJ208" s="18"/>
      <c r="AK208" s="18"/>
      <c r="AL208" s="18"/>
      <c r="AM208" s="18"/>
      <c r="AN208" s="19"/>
      <c r="AO208" s="14"/>
      <c r="AS208" s="15"/>
      <c r="AT208" s="17"/>
    </row>
    <row r="209" spans="1:46" ht="143" customHeight="1" x14ac:dyDescent="0.35">
      <c r="A209" t="e">
        <f>VLOOKUP(D209,Parts29Nov!$C$2:$C$37,1,FALSE)</f>
        <v>#N/A</v>
      </c>
      <c r="M209" s="12"/>
      <c r="AE209" s="12"/>
      <c r="AF209" s="14"/>
      <c r="AG209" s="18"/>
      <c r="AH209" s="18"/>
      <c r="AI209" s="18"/>
      <c r="AJ209" s="18"/>
      <c r="AK209" s="18"/>
      <c r="AL209" s="18"/>
      <c r="AM209" s="18"/>
      <c r="AN209" s="19"/>
      <c r="AO209" s="14"/>
      <c r="AS209" s="15"/>
      <c r="AT209" s="17"/>
    </row>
    <row r="210" spans="1:46" ht="128.5" customHeight="1" x14ac:dyDescent="0.35">
      <c r="A210" t="e">
        <f>VLOOKUP(D210,Parts29Nov!$C$2:$C$37,1,FALSE)</f>
        <v>#N/A</v>
      </c>
      <c r="M210" s="12"/>
      <c r="AE210" s="12"/>
      <c r="AF210" s="14"/>
      <c r="AG210" s="18"/>
      <c r="AH210" s="18"/>
      <c r="AI210" s="18"/>
      <c r="AJ210" s="18"/>
      <c r="AK210" s="18"/>
      <c r="AL210" s="18"/>
      <c r="AM210" s="18"/>
      <c r="AN210" s="19"/>
      <c r="AO210" s="14"/>
      <c r="AS210" s="15"/>
      <c r="AT210" s="17"/>
    </row>
    <row r="211" spans="1:46" ht="130.5" customHeight="1" x14ac:dyDescent="0.35">
      <c r="A211" t="e">
        <f>VLOOKUP(D211,Parts29Nov!$C$2:$C$37,1,FALSE)</f>
        <v>#N/A</v>
      </c>
      <c r="M211" s="12"/>
      <c r="AE211" s="12"/>
      <c r="AF211" s="14"/>
      <c r="AG211" s="18"/>
      <c r="AH211" s="18"/>
      <c r="AI211" s="18"/>
      <c r="AJ211" s="18"/>
      <c r="AK211" s="18"/>
      <c r="AL211" s="18"/>
      <c r="AM211" s="18"/>
      <c r="AN211" s="19"/>
      <c r="AO211" s="14"/>
      <c r="AS211" s="15"/>
      <c r="AT211" s="17"/>
    </row>
    <row r="212" spans="1:46" x14ac:dyDescent="0.35">
      <c r="A212" t="e">
        <f>VLOOKUP(D212,Parts29Nov!$C$2:$C$37,1,FALSE)</f>
        <v>#N/A</v>
      </c>
      <c r="M212" s="12"/>
      <c r="AE212" s="12"/>
      <c r="AF212" s="14"/>
      <c r="AG212" s="18"/>
      <c r="AH212" s="18"/>
      <c r="AI212" s="18"/>
      <c r="AJ212" s="18"/>
      <c r="AK212" s="18"/>
      <c r="AL212" s="18"/>
      <c r="AM212" s="18"/>
      <c r="AN212" s="19"/>
      <c r="AO212" s="14"/>
      <c r="AS212" s="15"/>
      <c r="AT212" s="17"/>
    </row>
    <row r="213" spans="1:46" x14ac:dyDescent="0.35">
      <c r="A213" t="e">
        <f>VLOOKUP(D213,Parts29Nov!$C$2:$C$37,1,FALSE)</f>
        <v>#N/A</v>
      </c>
      <c r="M213" s="12"/>
      <c r="AE213" s="12"/>
      <c r="AF213" s="14"/>
      <c r="AG213" s="18"/>
      <c r="AH213" s="18"/>
      <c r="AI213" s="18"/>
      <c r="AJ213" s="18"/>
      <c r="AK213" s="18"/>
      <c r="AL213" s="18"/>
      <c r="AM213" s="18"/>
      <c r="AN213" s="19"/>
      <c r="AO213" s="14"/>
      <c r="AS213" s="15"/>
      <c r="AT213" s="17"/>
    </row>
    <row r="214" spans="1:46" x14ac:dyDescent="0.35">
      <c r="A214" t="e">
        <f>VLOOKUP(D214,Parts29Nov!$C$2:$C$37,1,FALSE)</f>
        <v>#N/A</v>
      </c>
      <c r="M214" s="12"/>
      <c r="AE214" s="12"/>
      <c r="AF214" s="14"/>
      <c r="AG214" s="18"/>
      <c r="AH214" s="18"/>
      <c r="AI214" s="18"/>
      <c r="AJ214" s="18"/>
      <c r="AK214" s="18"/>
      <c r="AL214" s="18"/>
      <c r="AM214" s="18"/>
      <c r="AN214" s="19"/>
      <c r="AO214" s="14"/>
      <c r="AS214" s="15"/>
      <c r="AT214" s="17"/>
    </row>
    <row r="215" spans="1:46" x14ac:dyDescent="0.35">
      <c r="A215" t="e">
        <f>VLOOKUP(D215,Parts29Nov!$C$2:$C$37,1,FALSE)</f>
        <v>#N/A</v>
      </c>
      <c r="M215" s="12"/>
      <c r="AE215" s="12"/>
      <c r="AF215" s="14"/>
      <c r="AG215" s="18"/>
      <c r="AH215" s="18"/>
      <c r="AI215" s="18"/>
      <c r="AJ215" s="18"/>
      <c r="AK215" s="18"/>
      <c r="AL215" s="18"/>
      <c r="AM215" s="18"/>
      <c r="AN215" s="19"/>
      <c r="AO215" s="14"/>
      <c r="AS215" s="15"/>
      <c r="AT215" s="17"/>
    </row>
    <row r="216" spans="1:46" x14ac:dyDescent="0.35">
      <c r="A216" t="e">
        <f>VLOOKUP(D216,Parts29Nov!$C$2:$C$37,1,FALSE)</f>
        <v>#N/A</v>
      </c>
      <c r="M216" s="12"/>
      <c r="AE216" s="12"/>
      <c r="AF216" s="14"/>
      <c r="AG216" s="18"/>
      <c r="AH216" s="18"/>
      <c r="AI216" s="18"/>
      <c r="AJ216" s="18"/>
      <c r="AK216" s="18"/>
      <c r="AL216" s="18"/>
      <c r="AM216" s="18"/>
      <c r="AN216" s="19"/>
      <c r="AO216" s="14"/>
      <c r="AS216" s="15"/>
      <c r="AT216" s="17"/>
    </row>
    <row r="217" spans="1:46" x14ac:dyDescent="0.35">
      <c r="A217" t="e">
        <f>VLOOKUP(D217,Parts29Nov!$C$2:$C$37,1,FALSE)</f>
        <v>#N/A</v>
      </c>
      <c r="M217" s="12"/>
      <c r="AE217" s="12"/>
      <c r="AF217" s="14"/>
      <c r="AG217" s="18"/>
      <c r="AH217" s="18"/>
      <c r="AI217" s="18"/>
      <c r="AJ217" s="18"/>
      <c r="AK217" s="18"/>
      <c r="AL217" s="18"/>
      <c r="AM217" s="18"/>
      <c r="AN217" s="19"/>
      <c r="AO217" s="14"/>
      <c r="AS217" s="15"/>
      <c r="AT217" s="17"/>
    </row>
    <row r="218" spans="1:46" x14ac:dyDescent="0.35">
      <c r="A218" t="e">
        <f>VLOOKUP(D218,Parts29Nov!$C$2:$C$37,1,FALSE)</f>
        <v>#N/A</v>
      </c>
      <c r="M218" s="12"/>
      <c r="AE218" s="12"/>
      <c r="AF218" s="14"/>
      <c r="AG218" s="18"/>
      <c r="AH218" s="18"/>
      <c r="AI218" s="18"/>
      <c r="AJ218" s="18"/>
      <c r="AK218" s="18"/>
      <c r="AL218" s="18"/>
      <c r="AM218" s="18"/>
      <c r="AN218" s="19"/>
      <c r="AO218" s="14"/>
      <c r="AS218" s="15"/>
      <c r="AT218" s="17"/>
    </row>
    <row r="219" spans="1:46" x14ac:dyDescent="0.35">
      <c r="A219" t="e">
        <f>VLOOKUP(D219,Parts29Nov!$C$2:$C$37,1,FALSE)</f>
        <v>#N/A</v>
      </c>
      <c r="M219" s="12"/>
      <c r="AE219" s="12"/>
      <c r="AF219" s="14"/>
      <c r="AG219" s="18"/>
      <c r="AH219" s="18"/>
      <c r="AI219" s="18"/>
      <c r="AJ219" s="18"/>
      <c r="AK219" s="18"/>
      <c r="AL219" s="18"/>
      <c r="AM219" s="18"/>
      <c r="AN219" s="19"/>
      <c r="AO219" s="14"/>
      <c r="AS219" s="15"/>
      <c r="AT219" s="17"/>
    </row>
    <row r="220" spans="1:46" x14ac:dyDescent="0.35">
      <c r="A220" t="e">
        <f>VLOOKUP(D220,Parts29Nov!$C$2:$C$37,1,FALSE)</f>
        <v>#N/A</v>
      </c>
      <c r="M220" s="12"/>
      <c r="AE220" s="12"/>
      <c r="AF220" s="14"/>
      <c r="AG220" s="18"/>
      <c r="AH220" s="18"/>
      <c r="AI220" s="18"/>
      <c r="AJ220" s="18"/>
      <c r="AK220" s="18"/>
      <c r="AL220" s="18"/>
      <c r="AM220" s="18"/>
      <c r="AN220" s="19"/>
      <c r="AO220" s="14"/>
      <c r="AS220" s="15"/>
      <c r="AT220" s="17"/>
    </row>
    <row r="221" spans="1:46" x14ac:dyDescent="0.35">
      <c r="A221" t="e">
        <f>VLOOKUP(D221,Parts29Nov!$C$2:$C$37,1,FALSE)</f>
        <v>#N/A</v>
      </c>
      <c r="M221" s="12"/>
      <c r="AE221" s="12"/>
      <c r="AF221" s="14"/>
      <c r="AG221" s="18"/>
      <c r="AH221" s="18"/>
      <c r="AI221" s="18"/>
      <c r="AJ221" s="18"/>
      <c r="AK221" s="18"/>
      <c r="AL221" s="18"/>
      <c r="AM221" s="18"/>
      <c r="AN221" s="19"/>
      <c r="AO221" s="14"/>
      <c r="AS221" s="15"/>
      <c r="AT221" s="17"/>
    </row>
    <row r="222" spans="1:46" x14ac:dyDescent="0.35">
      <c r="A222" t="e">
        <f>VLOOKUP(D222,Parts29Nov!$C$2:$C$37,1,FALSE)</f>
        <v>#N/A</v>
      </c>
      <c r="M222" s="12"/>
      <c r="AE222" s="12"/>
      <c r="AF222" s="14"/>
      <c r="AG222" s="18"/>
      <c r="AH222" s="18"/>
      <c r="AI222" s="18"/>
      <c r="AJ222" s="18"/>
      <c r="AK222" s="18"/>
      <c r="AL222" s="18"/>
      <c r="AM222" s="18"/>
      <c r="AN222" s="19"/>
      <c r="AO222" s="14"/>
      <c r="AS222" s="15"/>
      <c r="AT222" s="17"/>
    </row>
    <row r="223" spans="1:46" x14ac:dyDescent="0.35">
      <c r="A223" t="e">
        <f>VLOOKUP(D223,Parts29Nov!$C$2:$C$37,1,FALSE)</f>
        <v>#N/A</v>
      </c>
      <c r="M223" s="12"/>
      <c r="AE223" s="12"/>
      <c r="AF223" s="14"/>
      <c r="AG223" s="18"/>
      <c r="AH223" s="18"/>
      <c r="AI223" s="18"/>
      <c r="AJ223" s="18"/>
      <c r="AK223" s="18"/>
      <c r="AL223" s="18"/>
      <c r="AM223" s="18"/>
      <c r="AN223" s="19"/>
      <c r="AO223" s="14"/>
      <c r="AS223" s="15"/>
      <c r="AT223" s="17"/>
    </row>
    <row r="224" spans="1:46" x14ac:dyDescent="0.35">
      <c r="A224" t="e">
        <f>VLOOKUP(D224,Parts29Nov!$C$2:$C$37,1,FALSE)</f>
        <v>#N/A</v>
      </c>
      <c r="M224" s="12"/>
      <c r="AE224" s="12"/>
      <c r="AF224" s="14"/>
      <c r="AG224" s="18"/>
      <c r="AH224" s="18"/>
      <c r="AI224" s="18"/>
      <c r="AJ224" s="18"/>
      <c r="AK224" s="18"/>
      <c r="AL224" s="18"/>
      <c r="AM224" s="18"/>
      <c r="AN224" s="19"/>
      <c r="AO224" s="14"/>
      <c r="AS224" s="15"/>
      <c r="AT224" s="17"/>
    </row>
    <row r="225" spans="1:46" x14ac:dyDescent="0.35">
      <c r="A225" t="e">
        <f>VLOOKUP(D225,Parts29Nov!$C$2:$C$37,1,FALSE)</f>
        <v>#N/A</v>
      </c>
      <c r="M225" s="12"/>
      <c r="AE225" s="12"/>
      <c r="AF225" s="14"/>
      <c r="AG225" s="18"/>
      <c r="AH225" s="18"/>
      <c r="AI225" s="18"/>
      <c r="AJ225" s="18"/>
      <c r="AK225" s="18"/>
      <c r="AL225" s="18"/>
      <c r="AM225" s="18"/>
      <c r="AN225" s="19"/>
      <c r="AO225" s="14"/>
      <c r="AS225" s="15"/>
      <c r="AT225" s="17"/>
    </row>
    <row r="226" spans="1:46" x14ac:dyDescent="0.35">
      <c r="A226" t="e">
        <f>VLOOKUP(D226,Parts29Nov!$C$2:$C$37,1,FALSE)</f>
        <v>#N/A</v>
      </c>
      <c r="M226" s="12"/>
      <c r="AE226" s="12"/>
      <c r="AF226" s="14"/>
      <c r="AG226" s="18"/>
      <c r="AH226" s="18"/>
      <c r="AI226" s="18"/>
      <c r="AJ226" s="18"/>
      <c r="AK226" s="18"/>
      <c r="AL226" s="18"/>
      <c r="AM226" s="18"/>
      <c r="AN226" s="19"/>
      <c r="AO226" s="14"/>
      <c r="AS226" s="15"/>
      <c r="AT226" s="17"/>
    </row>
    <row r="227" spans="1:46" x14ac:dyDescent="0.35">
      <c r="A227" t="e">
        <f>VLOOKUP(D227,Parts29Nov!$C$2:$C$37,1,FALSE)</f>
        <v>#N/A</v>
      </c>
      <c r="M227" s="12"/>
      <c r="AE227" s="12"/>
      <c r="AF227" s="14"/>
      <c r="AG227" s="18"/>
      <c r="AH227" s="18"/>
      <c r="AI227" s="18"/>
      <c r="AJ227" s="18"/>
      <c r="AK227" s="18"/>
      <c r="AL227" s="18"/>
      <c r="AM227" s="18"/>
      <c r="AN227" s="19"/>
      <c r="AO227" s="14"/>
      <c r="AS227" s="15"/>
      <c r="AT227" s="17"/>
    </row>
    <row r="228" spans="1:46" x14ac:dyDescent="0.35">
      <c r="A228" t="e">
        <f>VLOOKUP(D228,Parts29Nov!$C$2:$C$37,1,FALSE)</f>
        <v>#N/A</v>
      </c>
      <c r="M228" s="12"/>
      <c r="AE228" s="12"/>
      <c r="AF228" s="14"/>
      <c r="AG228" s="18"/>
      <c r="AH228" s="18"/>
      <c r="AI228" s="18"/>
      <c r="AJ228" s="18"/>
      <c r="AK228" s="18"/>
      <c r="AL228" s="18"/>
      <c r="AM228" s="18"/>
      <c r="AN228" s="19"/>
      <c r="AO228" s="14"/>
      <c r="AS228" s="15"/>
      <c r="AT228" s="17"/>
    </row>
    <row r="229" spans="1:46" x14ac:dyDescent="0.35">
      <c r="A229" t="e">
        <f>VLOOKUP(D229,Parts29Nov!$C$2:$C$37,1,FALSE)</f>
        <v>#N/A</v>
      </c>
      <c r="M229" s="12"/>
      <c r="AE229" s="12"/>
      <c r="AF229" s="14"/>
      <c r="AG229" s="18"/>
      <c r="AH229" s="18"/>
      <c r="AI229" s="18"/>
      <c r="AJ229" s="18"/>
      <c r="AK229" s="18"/>
      <c r="AL229" s="18"/>
      <c r="AM229" s="18"/>
      <c r="AN229" s="19"/>
      <c r="AO229" s="14"/>
      <c r="AS229" s="15"/>
      <c r="AT229" s="17"/>
    </row>
    <row r="230" spans="1:46" x14ac:dyDescent="0.35">
      <c r="A230" t="e">
        <f>VLOOKUP(D230,Parts29Nov!$C$2:$C$37,1,FALSE)</f>
        <v>#N/A</v>
      </c>
      <c r="M230" s="12"/>
      <c r="AE230" s="12"/>
      <c r="AF230" s="14"/>
      <c r="AG230" s="18"/>
      <c r="AH230" s="18"/>
      <c r="AI230" s="18"/>
      <c r="AJ230" s="18"/>
      <c r="AK230" s="18"/>
      <c r="AL230" s="18"/>
      <c r="AM230" s="18"/>
      <c r="AN230" s="19"/>
      <c r="AO230" s="14"/>
      <c r="AS230" s="15"/>
      <c r="AT230" s="17"/>
    </row>
    <row r="231" spans="1:46" x14ac:dyDescent="0.35">
      <c r="A231" t="e">
        <f>VLOOKUP(D231,Parts29Nov!$C$2:$C$37,1,FALSE)</f>
        <v>#N/A</v>
      </c>
      <c r="M231" s="12"/>
      <c r="AE231" s="12"/>
      <c r="AF231" s="14"/>
      <c r="AG231" s="18"/>
      <c r="AH231" s="18"/>
      <c r="AI231" s="18"/>
      <c r="AJ231" s="18"/>
      <c r="AK231" s="18"/>
      <c r="AL231" s="18"/>
      <c r="AM231" s="18"/>
      <c r="AN231" s="19"/>
      <c r="AO231" s="14"/>
      <c r="AS231" s="15"/>
      <c r="AT231" s="17"/>
    </row>
    <row r="232" spans="1:46" x14ac:dyDescent="0.35">
      <c r="A232" t="e">
        <f>VLOOKUP(D232,Parts29Nov!$C$2:$C$37,1,FALSE)</f>
        <v>#N/A</v>
      </c>
      <c r="M232" s="12"/>
      <c r="AE232" s="12"/>
      <c r="AF232" s="14"/>
      <c r="AG232" s="18"/>
      <c r="AH232" s="18"/>
      <c r="AI232" s="18"/>
      <c r="AJ232" s="18"/>
      <c r="AK232" s="18"/>
      <c r="AL232" s="18"/>
      <c r="AM232" s="18"/>
      <c r="AN232" s="19"/>
      <c r="AO232" s="14"/>
      <c r="AS232" s="15"/>
      <c r="AT232" s="17"/>
    </row>
    <row r="233" spans="1:46" x14ac:dyDescent="0.35">
      <c r="A233" t="e">
        <f>VLOOKUP(D233,Parts29Nov!$C$2:$C$37,1,FALSE)</f>
        <v>#N/A</v>
      </c>
      <c r="M233" s="12"/>
      <c r="AE233" s="12"/>
      <c r="AF233" s="14"/>
      <c r="AG233" s="18"/>
      <c r="AH233" s="18"/>
      <c r="AI233" s="18"/>
      <c r="AJ233" s="18"/>
      <c r="AK233" s="18"/>
      <c r="AL233" s="18"/>
      <c r="AM233" s="18"/>
      <c r="AN233" s="19"/>
      <c r="AO233" s="14"/>
      <c r="AS233" s="15"/>
      <c r="AT233" s="17"/>
    </row>
    <row r="234" spans="1:46" x14ac:dyDescent="0.35">
      <c r="A234" t="e">
        <f>VLOOKUP(D234,Parts29Nov!$C$2:$C$37,1,FALSE)</f>
        <v>#N/A</v>
      </c>
      <c r="M234" s="12"/>
      <c r="AE234" s="12"/>
      <c r="AF234" s="14"/>
      <c r="AG234" s="18"/>
      <c r="AH234" s="18"/>
      <c r="AI234" s="18"/>
      <c r="AJ234" s="18"/>
      <c r="AK234" s="18"/>
      <c r="AL234" s="18"/>
      <c r="AM234" s="18"/>
      <c r="AN234" s="19"/>
      <c r="AO234" s="14"/>
      <c r="AS234" s="15"/>
      <c r="AT234" s="17"/>
    </row>
    <row r="235" spans="1:46" x14ac:dyDescent="0.35">
      <c r="A235" t="e">
        <f>VLOOKUP(D235,Parts29Nov!$C$2:$C$37,1,FALSE)</f>
        <v>#N/A</v>
      </c>
      <c r="M235" s="12"/>
      <c r="AE235" s="12"/>
      <c r="AF235" s="14"/>
      <c r="AG235" s="18"/>
      <c r="AH235" s="18"/>
      <c r="AI235" s="18"/>
      <c r="AJ235" s="18"/>
      <c r="AK235" s="18"/>
      <c r="AL235" s="18"/>
      <c r="AM235" s="18"/>
      <c r="AN235" s="19"/>
      <c r="AO235" s="14"/>
      <c r="AS235" s="15"/>
      <c r="AT235" s="17"/>
    </row>
    <row r="236" spans="1:46" x14ac:dyDescent="0.35">
      <c r="A236" t="e">
        <f>VLOOKUP(D236,Parts29Nov!$C$2:$C$37,1,FALSE)</f>
        <v>#N/A</v>
      </c>
      <c r="M236" s="12"/>
      <c r="AE236" s="12"/>
      <c r="AF236" s="14"/>
      <c r="AG236" s="18"/>
      <c r="AH236" s="18"/>
      <c r="AI236" s="18"/>
      <c r="AJ236" s="18"/>
      <c r="AK236" s="18"/>
      <c r="AL236" s="18"/>
      <c r="AM236" s="18"/>
      <c r="AN236" s="19"/>
      <c r="AO236" s="14"/>
      <c r="AS236" s="15"/>
      <c r="AT236" s="17"/>
    </row>
    <row r="237" spans="1:46" x14ac:dyDescent="0.35">
      <c r="A237" t="e">
        <f>VLOOKUP(D237,Parts29Nov!$C$2:$C$37,1,FALSE)</f>
        <v>#N/A</v>
      </c>
      <c r="M237" s="12"/>
      <c r="AE237" s="12"/>
      <c r="AF237" s="14"/>
      <c r="AG237" s="18"/>
      <c r="AH237" s="18"/>
      <c r="AI237" s="18"/>
      <c r="AJ237" s="18"/>
      <c r="AK237" s="18"/>
      <c r="AL237" s="18"/>
      <c r="AM237" s="18"/>
      <c r="AN237" s="19"/>
      <c r="AO237" s="14"/>
      <c r="AS237" s="15"/>
      <c r="AT237" s="17"/>
    </row>
    <row r="238" spans="1:46" x14ac:dyDescent="0.35">
      <c r="A238" t="e">
        <f>VLOOKUP(D238,Parts29Nov!$C$2:$C$37,1,FALSE)</f>
        <v>#N/A</v>
      </c>
      <c r="M238" s="12"/>
      <c r="AE238" s="12"/>
      <c r="AF238" s="14"/>
      <c r="AG238" s="18"/>
      <c r="AH238" s="18"/>
      <c r="AI238" s="18"/>
      <c r="AJ238" s="18"/>
      <c r="AK238" s="18"/>
      <c r="AL238" s="18"/>
      <c r="AM238" s="18"/>
      <c r="AN238" s="19"/>
      <c r="AO238" s="14"/>
      <c r="AS238" s="15"/>
      <c r="AT238" s="17"/>
    </row>
    <row r="239" spans="1:46" x14ac:dyDescent="0.35">
      <c r="A239" t="e">
        <f>VLOOKUP(D239,Parts29Nov!$C$2:$C$37,1,FALSE)</f>
        <v>#N/A</v>
      </c>
      <c r="M239" s="12"/>
      <c r="AE239" s="12"/>
      <c r="AF239" s="14"/>
      <c r="AG239" s="18"/>
      <c r="AH239" s="18"/>
      <c r="AI239" s="18"/>
      <c r="AJ239" s="18"/>
      <c r="AK239" s="18"/>
      <c r="AL239" s="18"/>
      <c r="AM239" s="18"/>
      <c r="AN239" s="19"/>
      <c r="AO239" s="14"/>
      <c r="AS239" s="15"/>
      <c r="AT239" s="17"/>
    </row>
    <row r="240" spans="1:46" x14ac:dyDescent="0.35">
      <c r="A240" t="e">
        <f>VLOOKUP(D240,Parts29Nov!$C$2:$C$37,1,FALSE)</f>
        <v>#N/A</v>
      </c>
      <c r="M240" s="12"/>
      <c r="AE240" s="12"/>
      <c r="AF240" s="14"/>
      <c r="AG240" s="18"/>
      <c r="AH240" s="18"/>
      <c r="AI240" s="18"/>
      <c r="AJ240" s="18"/>
      <c r="AK240" s="18"/>
      <c r="AL240" s="18"/>
      <c r="AM240" s="18"/>
      <c r="AN240" s="19"/>
      <c r="AO240" s="14"/>
      <c r="AS240" s="15"/>
      <c r="AT240" s="17"/>
    </row>
    <row r="241" spans="1:46" x14ac:dyDescent="0.35">
      <c r="A241" t="e">
        <f>VLOOKUP(D241,Parts29Nov!$C$2:$C$37,1,FALSE)</f>
        <v>#N/A</v>
      </c>
      <c r="M241" s="12"/>
      <c r="AE241" s="12"/>
      <c r="AF241" s="14"/>
      <c r="AG241" s="18"/>
      <c r="AH241" s="18"/>
      <c r="AI241" s="18"/>
      <c r="AJ241" s="18"/>
      <c r="AK241" s="18"/>
      <c r="AL241" s="18"/>
      <c r="AM241" s="18"/>
      <c r="AN241" s="19"/>
      <c r="AO241" s="14"/>
      <c r="AS241" s="15"/>
      <c r="AT241" s="17"/>
    </row>
    <row r="242" spans="1:46" x14ac:dyDescent="0.35">
      <c r="A242" t="e">
        <f>VLOOKUP(D242,Parts29Nov!$C$2:$C$37,1,FALSE)</f>
        <v>#N/A</v>
      </c>
      <c r="M242" s="12"/>
      <c r="AE242" s="12"/>
      <c r="AF242" s="14"/>
      <c r="AG242" s="18"/>
      <c r="AH242" s="18"/>
      <c r="AI242" s="18"/>
      <c r="AJ242" s="18"/>
      <c r="AK242" s="18"/>
      <c r="AL242" s="18"/>
      <c r="AM242" s="18"/>
      <c r="AN242" s="19"/>
      <c r="AO242" s="14"/>
      <c r="AS242" s="15"/>
      <c r="AT242" s="17"/>
    </row>
    <row r="243" spans="1:46" x14ac:dyDescent="0.35">
      <c r="A243" t="e">
        <f>VLOOKUP(D243,Parts29Nov!$C$2:$C$37,1,FALSE)</f>
        <v>#N/A</v>
      </c>
      <c r="M243" s="12"/>
      <c r="AE243" s="12"/>
      <c r="AF243" s="14"/>
      <c r="AG243" s="18"/>
      <c r="AH243" s="18"/>
      <c r="AI243" s="18"/>
      <c r="AJ243" s="18"/>
      <c r="AK243" s="18"/>
      <c r="AL243" s="18"/>
      <c r="AM243" s="18"/>
      <c r="AN243" s="19"/>
      <c r="AO243" s="14"/>
      <c r="AS243" s="15"/>
      <c r="AT243" s="17"/>
    </row>
    <row r="244" spans="1:46" x14ac:dyDescent="0.35">
      <c r="A244" t="e">
        <f>VLOOKUP(D244,Parts29Nov!$C$2:$C$37,1,FALSE)</f>
        <v>#N/A</v>
      </c>
      <c r="M244" s="12"/>
      <c r="AE244" s="12"/>
      <c r="AF244" s="14"/>
      <c r="AG244" s="18"/>
      <c r="AH244" s="18"/>
      <c r="AI244" s="18"/>
      <c r="AJ244" s="18"/>
      <c r="AK244" s="18"/>
      <c r="AL244" s="18"/>
      <c r="AM244" s="18"/>
      <c r="AN244" s="19"/>
      <c r="AO244" s="14"/>
      <c r="AS244" s="15"/>
      <c r="AT244" s="17"/>
    </row>
    <row r="245" spans="1:46" x14ac:dyDescent="0.35">
      <c r="A245" t="e">
        <f>VLOOKUP(D245,Parts29Nov!$C$2:$C$37,1,FALSE)</f>
        <v>#N/A</v>
      </c>
      <c r="M245" s="12"/>
      <c r="AE245" s="12"/>
      <c r="AF245" s="14"/>
      <c r="AG245" s="18"/>
      <c r="AH245" s="18"/>
      <c r="AI245" s="18"/>
      <c r="AJ245" s="18"/>
      <c r="AK245" s="18"/>
      <c r="AL245" s="18"/>
      <c r="AM245" s="18"/>
      <c r="AN245" s="19"/>
      <c r="AO245" s="14"/>
      <c r="AS245" s="15"/>
      <c r="AT245" s="17"/>
    </row>
    <row r="246" spans="1:46" x14ac:dyDescent="0.35">
      <c r="A246" t="e">
        <f>VLOOKUP(D246,Parts29Nov!$C$2:$C$37,1,FALSE)</f>
        <v>#N/A</v>
      </c>
      <c r="M246" s="12"/>
      <c r="AE246" s="12"/>
      <c r="AF246" s="14"/>
      <c r="AG246" s="18"/>
      <c r="AH246" s="18"/>
      <c r="AI246" s="18"/>
      <c r="AJ246" s="18"/>
      <c r="AK246" s="18"/>
      <c r="AL246" s="18"/>
      <c r="AM246" s="18"/>
      <c r="AN246" s="19"/>
      <c r="AO246" s="14"/>
      <c r="AS246" s="15"/>
      <c r="AT246" s="17"/>
    </row>
    <row r="247" spans="1:46" x14ac:dyDescent="0.35">
      <c r="A247" t="e">
        <f>VLOOKUP(D247,Parts29Nov!$C$2:$C$37,1,FALSE)</f>
        <v>#N/A</v>
      </c>
      <c r="M247" s="12"/>
      <c r="AE247" s="12"/>
      <c r="AF247" s="14"/>
      <c r="AG247" s="18"/>
      <c r="AH247" s="18"/>
      <c r="AI247" s="18"/>
      <c r="AJ247" s="18"/>
      <c r="AK247" s="18"/>
      <c r="AL247" s="18"/>
      <c r="AM247" s="18"/>
      <c r="AN247" s="19"/>
      <c r="AO247" s="14"/>
      <c r="AS247" s="15"/>
      <c r="AT247" s="17"/>
    </row>
    <row r="248" spans="1:46" x14ac:dyDescent="0.35">
      <c r="A248" t="e">
        <f>VLOOKUP(D248,Parts29Nov!$C$2:$C$37,1,FALSE)</f>
        <v>#N/A</v>
      </c>
      <c r="M248" s="12"/>
      <c r="AE248" s="12"/>
      <c r="AF248" s="14"/>
      <c r="AG248" s="18"/>
      <c r="AH248" s="18"/>
      <c r="AI248" s="18"/>
      <c r="AJ248" s="18"/>
      <c r="AK248" s="18"/>
      <c r="AL248" s="18"/>
      <c r="AM248" s="18"/>
      <c r="AN248" s="19"/>
      <c r="AO248" s="14"/>
      <c r="AS248" s="15"/>
      <c r="AT248" s="17"/>
    </row>
    <row r="249" spans="1:46" x14ac:dyDescent="0.35">
      <c r="A249" t="e">
        <f>VLOOKUP(D249,Parts29Nov!$C$2:$C$37,1,FALSE)</f>
        <v>#N/A</v>
      </c>
      <c r="M249" s="12"/>
      <c r="AE249" s="12"/>
      <c r="AF249" s="14"/>
      <c r="AG249" s="18"/>
      <c r="AH249" s="18"/>
      <c r="AI249" s="18"/>
      <c r="AJ249" s="18"/>
      <c r="AK249" s="18"/>
      <c r="AL249" s="18"/>
      <c r="AM249" s="18"/>
      <c r="AN249" s="19"/>
      <c r="AO249" s="14"/>
      <c r="AS249" s="15"/>
      <c r="AT249" s="17"/>
    </row>
    <row r="250" spans="1:46" x14ac:dyDescent="0.35">
      <c r="A250" t="e">
        <f>VLOOKUP(D250,Parts29Nov!$C$2:$C$37,1,FALSE)</f>
        <v>#N/A</v>
      </c>
      <c r="M250" s="12"/>
      <c r="AE250" s="12"/>
      <c r="AF250" s="14"/>
      <c r="AG250" s="18"/>
      <c r="AH250" s="18"/>
      <c r="AI250" s="18"/>
      <c r="AJ250" s="18"/>
      <c r="AK250" s="18"/>
      <c r="AL250" s="18"/>
      <c r="AM250" s="18"/>
      <c r="AN250" s="19"/>
      <c r="AO250" s="14"/>
      <c r="AS250" s="15"/>
      <c r="AT250" s="17"/>
    </row>
    <row r="251" spans="1:46" x14ac:dyDescent="0.35">
      <c r="A251" t="e">
        <f>VLOOKUP(D251,Parts29Nov!$C$2:$C$37,1,FALSE)</f>
        <v>#N/A</v>
      </c>
      <c r="M251" s="12"/>
      <c r="AE251" s="12"/>
      <c r="AF251" s="14"/>
      <c r="AG251" s="18"/>
      <c r="AH251" s="18"/>
      <c r="AI251" s="18"/>
      <c r="AJ251" s="18"/>
      <c r="AK251" s="18"/>
      <c r="AL251" s="18"/>
      <c r="AM251" s="18"/>
      <c r="AN251" s="19"/>
      <c r="AO251" s="14"/>
      <c r="AS251" s="15"/>
      <c r="AT251" s="17"/>
    </row>
    <row r="252" spans="1:46" x14ac:dyDescent="0.35">
      <c r="A252" t="e">
        <f>VLOOKUP(D252,Parts29Nov!$C$2:$C$37,1,FALSE)</f>
        <v>#N/A</v>
      </c>
      <c r="M252" s="12"/>
      <c r="AE252" s="12"/>
      <c r="AF252" s="14"/>
      <c r="AG252" s="18"/>
      <c r="AH252" s="18"/>
      <c r="AI252" s="18"/>
      <c r="AJ252" s="18"/>
      <c r="AK252" s="18"/>
      <c r="AL252" s="18"/>
      <c r="AM252" s="18"/>
      <c r="AN252" s="19"/>
      <c r="AO252" s="14"/>
      <c r="AS252" s="15"/>
      <c r="AT252" s="17"/>
    </row>
    <row r="253" spans="1:46" x14ac:dyDescent="0.35">
      <c r="A253" t="e">
        <f>VLOOKUP(D253,Parts29Nov!$C$2:$C$37,1,FALSE)</f>
        <v>#N/A</v>
      </c>
      <c r="M253" s="12"/>
      <c r="AE253" s="12"/>
      <c r="AF253" s="14"/>
      <c r="AG253" s="18"/>
      <c r="AH253" s="18"/>
      <c r="AI253" s="18"/>
      <c r="AJ253" s="18"/>
      <c r="AK253" s="18"/>
      <c r="AL253" s="18"/>
      <c r="AM253" s="18"/>
      <c r="AN253" s="19"/>
      <c r="AO253" s="14"/>
      <c r="AS253" s="15"/>
      <c r="AT253" s="17"/>
    </row>
    <row r="254" spans="1:46" x14ac:dyDescent="0.35">
      <c r="A254" t="e">
        <f>VLOOKUP(D254,Parts29Nov!$C$2:$C$37,1,FALSE)</f>
        <v>#N/A</v>
      </c>
      <c r="M254" s="12"/>
      <c r="AE254" s="12"/>
      <c r="AF254" s="14"/>
      <c r="AG254" s="18"/>
      <c r="AH254" s="18"/>
      <c r="AI254" s="18"/>
      <c r="AJ254" s="18"/>
      <c r="AK254" s="18"/>
      <c r="AL254" s="18"/>
      <c r="AM254" s="18"/>
      <c r="AN254" s="19"/>
      <c r="AO254" s="14"/>
      <c r="AS254" s="15"/>
      <c r="AT254" s="17"/>
    </row>
    <row r="255" spans="1:46" x14ac:dyDescent="0.35">
      <c r="A255" t="e">
        <f>VLOOKUP(D255,Parts29Nov!$C$2:$C$37,1,FALSE)</f>
        <v>#N/A</v>
      </c>
      <c r="M255" s="12"/>
      <c r="AE255" s="12"/>
      <c r="AF255" s="14"/>
      <c r="AG255" s="18"/>
      <c r="AH255" s="18"/>
      <c r="AI255" s="18"/>
      <c r="AJ255" s="18"/>
      <c r="AK255" s="18"/>
      <c r="AL255" s="18"/>
      <c r="AM255" s="18"/>
      <c r="AN255" s="19"/>
      <c r="AO255" s="14"/>
      <c r="AS255" s="15"/>
      <c r="AT255" s="17"/>
    </row>
    <row r="256" spans="1:46" x14ac:dyDescent="0.35">
      <c r="A256" t="e">
        <f>VLOOKUP(D256,Parts29Nov!$C$2:$C$37,1,FALSE)</f>
        <v>#N/A</v>
      </c>
      <c r="M256" s="12"/>
      <c r="AE256" s="12"/>
      <c r="AF256" s="14"/>
      <c r="AG256" s="18"/>
      <c r="AH256" s="18"/>
      <c r="AI256" s="18"/>
      <c r="AJ256" s="18"/>
      <c r="AK256" s="18"/>
      <c r="AL256" s="18"/>
      <c r="AM256" s="18"/>
      <c r="AN256" s="19"/>
      <c r="AO256" s="14"/>
      <c r="AS256" s="15"/>
      <c r="AT256" s="17"/>
    </row>
    <row r="257" spans="1:46" x14ac:dyDescent="0.35">
      <c r="A257" t="e">
        <f>VLOOKUP(D257,Parts29Nov!$C$2:$C$37,1,FALSE)</f>
        <v>#N/A</v>
      </c>
      <c r="M257" s="12"/>
      <c r="AE257" s="12"/>
      <c r="AF257" s="14"/>
      <c r="AG257" s="18"/>
      <c r="AH257" s="18"/>
      <c r="AI257" s="18"/>
      <c r="AJ257" s="18"/>
      <c r="AK257" s="18"/>
      <c r="AL257" s="18"/>
      <c r="AM257" s="18"/>
      <c r="AN257" s="19"/>
      <c r="AO257" s="14"/>
      <c r="AS257" s="15"/>
      <c r="AT257" s="17"/>
    </row>
    <row r="258" spans="1:46" x14ac:dyDescent="0.35">
      <c r="A258" t="e">
        <f>VLOOKUP(D258,Parts29Nov!$C$2:$C$37,1,FALSE)</f>
        <v>#N/A</v>
      </c>
      <c r="M258" s="12"/>
      <c r="AE258" s="12"/>
      <c r="AF258" s="14"/>
      <c r="AG258" s="18"/>
      <c r="AH258" s="18"/>
      <c r="AI258" s="18"/>
      <c r="AJ258" s="18"/>
      <c r="AK258" s="18"/>
      <c r="AL258" s="18"/>
      <c r="AM258" s="18"/>
      <c r="AN258" s="19"/>
      <c r="AO258" s="14"/>
      <c r="AS258" s="15"/>
      <c r="AT258" s="17"/>
    </row>
    <row r="259" spans="1:46" x14ac:dyDescent="0.35">
      <c r="A259" t="e">
        <f>VLOOKUP(D259,Parts29Nov!$C$2:$C$37,1,FALSE)</f>
        <v>#N/A</v>
      </c>
      <c r="M259" s="12"/>
      <c r="AE259" s="12"/>
      <c r="AF259" s="14"/>
      <c r="AG259" s="18"/>
      <c r="AH259" s="18"/>
      <c r="AI259" s="18"/>
      <c r="AJ259" s="18"/>
      <c r="AK259" s="18"/>
      <c r="AL259" s="18"/>
      <c r="AM259" s="18"/>
      <c r="AN259" s="19"/>
      <c r="AO259" s="14"/>
      <c r="AS259" s="15"/>
      <c r="AT259" s="17"/>
    </row>
    <row r="260" spans="1:46" x14ac:dyDescent="0.35">
      <c r="A260" t="e">
        <f>VLOOKUP(D260,Parts29Nov!$C$2:$C$37,1,FALSE)</f>
        <v>#N/A</v>
      </c>
      <c r="M260" s="12"/>
      <c r="AE260" s="12"/>
      <c r="AF260" s="14"/>
      <c r="AG260" s="18"/>
      <c r="AH260" s="18"/>
      <c r="AI260" s="18"/>
      <c r="AJ260" s="18"/>
      <c r="AK260" s="18"/>
      <c r="AL260" s="18"/>
      <c r="AM260" s="18"/>
      <c r="AN260" s="19"/>
      <c r="AO260" s="14"/>
      <c r="AS260" s="15"/>
      <c r="AT260" s="17"/>
    </row>
    <row r="261" spans="1:46" x14ac:dyDescent="0.35">
      <c r="A261" t="e">
        <f>VLOOKUP(D261,Parts29Nov!$C$2:$C$37,1,FALSE)</f>
        <v>#N/A</v>
      </c>
      <c r="M261" s="12"/>
      <c r="AE261" s="12"/>
      <c r="AF261" s="14"/>
      <c r="AG261" s="18"/>
      <c r="AH261" s="18"/>
      <c r="AI261" s="18"/>
      <c r="AJ261" s="18"/>
      <c r="AK261" s="18"/>
      <c r="AL261" s="18"/>
      <c r="AM261" s="18"/>
      <c r="AN261" s="19"/>
      <c r="AO261" s="14"/>
      <c r="AS261" s="15"/>
      <c r="AT261" s="17"/>
    </row>
    <row r="262" spans="1:46" x14ac:dyDescent="0.35">
      <c r="A262" t="e">
        <f>VLOOKUP(D262,Parts29Nov!$C$2:$C$37,1,FALSE)</f>
        <v>#N/A</v>
      </c>
      <c r="M262" s="12"/>
      <c r="AE262" s="12"/>
      <c r="AF262" s="14"/>
      <c r="AG262" s="18"/>
      <c r="AH262" s="18"/>
      <c r="AI262" s="18"/>
      <c r="AJ262" s="18"/>
      <c r="AK262" s="18"/>
      <c r="AL262" s="18"/>
      <c r="AM262" s="18"/>
      <c r="AN262" s="19"/>
      <c r="AO262" s="14"/>
      <c r="AS262" s="15"/>
      <c r="AT262" s="17"/>
    </row>
    <row r="263" spans="1:46" x14ac:dyDescent="0.35">
      <c r="A263" t="e">
        <f>VLOOKUP(D263,Parts29Nov!$C$2:$C$37,1,FALSE)</f>
        <v>#N/A</v>
      </c>
      <c r="M263" s="12"/>
      <c r="AE263" s="12"/>
      <c r="AF263" s="14"/>
      <c r="AG263" s="18"/>
      <c r="AH263" s="18"/>
      <c r="AI263" s="18"/>
      <c r="AJ263" s="18"/>
      <c r="AK263" s="18"/>
      <c r="AL263" s="18"/>
      <c r="AM263" s="18"/>
      <c r="AN263" s="19"/>
      <c r="AO263" s="14"/>
      <c r="AS263" s="15"/>
      <c r="AT263" s="17"/>
    </row>
    <row r="264" spans="1:46" x14ac:dyDescent="0.35">
      <c r="A264" t="e">
        <f>VLOOKUP(D264,Parts29Nov!$C$2:$C$37,1,FALSE)</f>
        <v>#N/A</v>
      </c>
      <c r="M264" s="12"/>
      <c r="AE264" s="12"/>
      <c r="AF264" s="14"/>
      <c r="AG264" s="18"/>
      <c r="AH264" s="18"/>
      <c r="AI264" s="18"/>
      <c r="AJ264" s="18"/>
      <c r="AK264" s="18"/>
      <c r="AL264" s="18"/>
      <c r="AM264" s="18"/>
      <c r="AN264" s="19"/>
      <c r="AO264" s="14"/>
      <c r="AS264" s="15"/>
      <c r="AT264" s="17"/>
    </row>
    <row r="265" spans="1:46" x14ac:dyDescent="0.35">
      <c r="A265" t="e">
        <f>VLOOKUP(D265,Parts29Nov!$C$2:$C$37,1,FALSE)</f>
        <v>#N/A</v>
      </c>
      <c r="M265" s="12"/>
      <c r="AE265" s="12"/>
      <c r="AF265" s="14"/>
      <c r="AG265" s="18"/>
      <c r="AH265" s="18"/>
      <c r="AI265" s="18"/>
      <c r="AJ265" s="18"/>
      <c r="AK265" s="18"/>
      <c r="AL265" s="18"/>
      <c r="AM265" s="18"/>
      <c r="AN265" s="19"/>
      <c r="AO265" s="14"/>
      <c r="AS265" s="15"/>
      <c r="AT265" s="17"/>
    </row>
    <row r="266" spans="1:46" x14ac:dyDescent="0.35">
      <c r="A266" t="e">
        <f>VLOOKUP(D266,Parts29Nov!$C$2:$C$37,1,FALSE)</f>
        <v>#N/A</v>
      </c>
      <c r="M266" s="12"/>
      <c r="AE266" s="12"/>
      <c r="AF266" s="14"/>
      <c r="AG266" s="18"/>
      <c r="AH266" s="18"/>
      <c r="AI266" s="18"/>
      <c r="AJ266" s="18"/>
      <c r="AK266" s="18"/>
      <c r="AL266" s="18"/>
      <c r="AM266" s="18"/>
      <c r="AN266" s="19"/>
      <c r="AO266" s="14"/>
      <c r="AS266" s="15"/>
      <c r="AT266" s="17"/>
    </row>
    <row r="267" spans="1:46" x14ac:dyDescent="0.35">
      <c r="A267" t="e">
        <f>VLOOKUP(D267,Parts29Nov!$C$2:$C$37,1,FALSE)</f>
        <v>#N/A</v>
      </c>
      <c r="M267" s="12"/>
      <c r="AE267" s="12"/>
      <c r="AF267" s="14"/>
      <c r="AG267" s="18"/>
      <c r="AH267" s="18"/>
      <c r="AI267" s="18"/>
      <c r="AJ267" s="18"/>
      <c r="AK267" s="18"/>
      <c r="AL267" s="18"/>
      <c r="AM267" s="18"/>
      <c r="AN267" s="19"/>
      <c r="AO267" s="14"/>
      <c r="AS267" s="15"/>
      <c r="AT267" s="17"/>
    </row>
    <row r="268" spans="1:46" x14ac:dyDescent="0.35">
      <c r="A268" t="e">
        <f>VLOOKUP(D268,Parts29Nov!$C$2:$C$37,1,FALSE)</f>
        <v>#N/A</v>
      </c>
      <c r="M268" s="12"/>
      <c r="AE268" s="12"/>
      <c r="AF268" s="14"/>
      <c r="AG268" s="18"/>
      <c r="AH268" s="18"/>
      <c r="AI268" s="18"/>
      <c r="AJ268" s="18"/>
      <c r="AK268" s="18"/>
      <c r="AL268" s="18"/>
      <c r="AM268" s="18"/>
      <c r="AN268" s="19"/>
      <c r="AO268" s="14"/>
      <c r="AS268" s="15"/>
      <c r="AT268" s="17"/>
    </row>
    <row r="269" spans="1:46" x14ac:dyDescent="0.35">
      <c r="A269" t="e">
        <f>VLOOKUP(D269,Parts29Nov!$C$2:$C$37,1,FALSE)</f>
        <v>#N/A</v>
      </c>
      <c r="M269" s="12"/>
      <c r="AE269" s="12"/>
      <c r="AF269" s="14"/>
      <c r="AG269" s="18"/>
      <c r="AH269" s="18"/>
      <c r="AI269" s="18"/>
      <c r="AJ269" s="18"/>
      <c r="AK269" s="18"/>
      <c r="AL269" s="18"/>
      <c r="AM269" s="18"/>
      <c r="AN269" s="19"/>
      <c r="AO269" s="14"/>
      <c r="AS269" s="15"/>
      <c r="AT269" s="17"/>
    </row>
    <row r="270" spans="1:46" x14ac:dyDescent="0.35">
      <c r="A270" t="e">
        <f>VLOOKUP(D270,Parts29Nov!$C$2:$C$37,1,FALSE)</f>
        <v>#N/A</v>
      </c>
      <c r="M270" s="12"/>
      <c r="AE270" s="12"/>
      <c r="AF270" s="14"/>
      <c r="AG270" s="18"/>
      <c r="AH270" s="18"/>
      <c r="AI270" s="18"/>
      <c r="AJ270" s="18"/>
      <c r="AK270" s="18"/>
      <c r="AL270" s="18"/>
      <c r="AM270" s="18"/>
      <c r="AN270" s="19"/>
      <c r="AO270" s="14"/>
      <c r="AS270" s="15"/>
      <c r="AT270" s="17"/>
    </row>
    <row r="271" spans="1:46" x14ac:dyDescent="0.35">
      <c r="A271" t="e">
        <f>VLOOKUP(D271,Parts29Nov!$C$2:$C$37,1,FALSE)</f>
        <v>#N/A</v>
      </c>
      <c r="M271" s="12"/>
      <c r="AE271" s="12"/>
      <c r="AF271" s="14"/>
      <c r="AG271" s="18"/>
      <c r="AH271" s="18"/>
      <c r="AI271" s="18"/>
      <c r="AJ271" s="18"/>
      <c r="AK271" s="18"/>
      <c r="AL271" s="18"/>
      <c r="AM271" s="18"/>
      <c r="AN271" s="19"/>
      <c r="AO271" s="14"/>
      <c r="AS271" s="15"/>
      <c r="AT271" s="17"/>
    </row>
    <row r="272" spans="1:46" x14ac:dyDescent="0.35">
      <c r="A272" t="e">
        <f>VLOOKUP(D272,Parts29Nov!$C$2:$C$37,1,FALSE)</f>
        <v>#N/A</v>
      </c>
      <c r="M272" s="12"/>
      <c r="AE272" s="12"/>
      <c r="AF272" s="14"/>
      <c r="AG272" s="18"/>
      <c r="AH272" s="18"/>
      <c r="AI272" s="18"/>
      <c r="AJ272" s="18"/>
      <c r="AK272" s="18"/>
      <c r="AL272" s="18"/>
      <c r="AM272" s="18"/>
      <c r="AN272" s="19"/>
      <c r="AO272" s="14"/>
      <c r="AS272" s="15"/>
      <c r="AT272" s="17"/>
    </row>
    <row r="273" spans="1:46" x14ac:dyDescent="0.35">
      <c r="A273" t="e">
        <f>VLOOKUP(D273,Parts29Nov!$C$2:$C$37,1,FALSE)</f>
        <v>#N/A</v>
      </c>
      <c r="M273" s="12"/>
      <c r="AE273" s="12"/>
      <c r="AF273" s="14"/>
      <c r="AG273" s="18"/>
      <c r="AH273" s="18"/>
      <c r="AI273" s="18"/>
      <c r="AJ273" s="18"/>
      <c r="AK273" s="18"/>
      <c r="AL273" s="18"/>
      <c r="AM273" s="18"/>
      <c r="AN273" s="19"/>
      <c r="AO273" s="14"/>
      <c r="AS273" s="15"/>
      <c r="AT273" s="17"/>
    </row>
    <row r="274" spans="1:46" x14ac:dyDescent="0.35">
      <c r="A274" t="e">
        <f>VLOOKUP(D274,Parts29Nov!$C$2:$C$37,1,FALSE)</f>
        <v>#N/A</v>
      </c>
      <c r="M274" s="12"/>
      <c r="AE274" s="12"/>
      <c r="AF274" s="14"/>
      <c r="AG274" s="18"/>
      <c r="AH274" s="18"/>
      <c r="AI274" s="18"/>
      <c r="AJ274" s="18"/>
      <c r="AK274" s="18"/>
      <c r="AL274" s="18"/>
      <c r="AM274" s="18"/>
      <c r="AN274" s="19"/>
      <c r="AO274" s="14"/>
      <c r="AS274" s="15"/>
      <c r="AT274" s="17"/>
    </row>
    <row r="275" spans="1:46" x14ac:dyDescent="0.35">
      <c r="A275" t="e">
        <f>VLOOKUP(D275,Parts29Nov!$C$2:$C$37,1,FALSE)</f>
        <v>#N/A</v>
      </c>
      <c r="M275" s="12"/>
      <c r="AE275" s="12"/>
      <c r="AF275" s="14"/>
      <c r="AG275" s="18"/>
      <c r="AH275" s="18"/>
      <c r="AI275" s="18"/>
      <c r="AJ275" s="18"/>
      <c r="AK275" s="18"/>
      <c r="AL275" s="18"/>
      <c r="AM275" s="18"/>
      <c r="AN275" s="19"/>
      <c r="AO275" s="14"/>
      <c r="AS275" s="15"/>
      <c r="AT275" s="17"/>
    </row>
    <row r="276" spans="1:46" x14ac:dyDescent="0.35">
      <c r="A276" t="e">
        <f>VLOOKUP(D276,Parts29Nov!$C$2:$C$37,1,FALSE)</f>
        <v>#N/A</v>
      </c>
      <c r="M276" s="12"/>
      <c r="AE276" s="12"/>
      <c r="AF276" s="14"/>
      <c r="AG276" s="18"/>
      <c r="AH276" s="18"/>
      <c r="AI276" s="18"/>
      <c r="AJ276" s="18"/>
      <c r="AK276" s="18"/>
      <c r="AL276" s="18"/>
      <c r="AM276" s="18"/>
      <c r="AN276" s="19"/>
      <c r="AO276" s="14"/>
      <c r="AS276" s="15"/>
      <c r="AT276" s="17"/>
    </row>
    <row r="277" spans="1:46" x14ac:dyDescent="0.35">
      <c r="A277" t="e">
        <f>VLOOKUP(D277,Parts29Nov!$C$2:$C$37,1,FALSE)</f>
        <v>#N/A</v>
      </c>
      <c r="M277" s="12"/>
      <c r="AE277" s="12"/>
      <c r="AF277" s="14"/>
      <c r="AG277" s="18"/>
      <c r="AH277" s="18"/>
      <c r="AI277" s="18"/>
      <c r="AJ277" s="18"/>
      <c r="AK277" s="18"/>
      <c r="AL277" s="18"/>
      <c r="AM277" s="18"/>
      <c r="AN277" s="19"/>
      <c r="AO277" s="14"/>
      <c r="AS277" s="15"/>
      <c r="AT277" s="17"/>
    </row>
    <row r="278" spans="1:46" x14ac:dyDescent="0.35">
      <c r="A278" t="e">
        <f>VLOOKUP(D278,Parts29Nov!$C$2:$C$37,1,FALSE)</f>
        <v>#N/A</v>
      </c>
      <c r="M278" s="12"/>
      <c r="AE278" s="12"/>
      <c r="AF278" s="14"/>
      <c r="AG278" s="18"/>
      <c r="AH278" s="18"/>
      <c r="AI278" s="18"/>
      <c r="AJ278" s="18"/>
      <c r="AK278" s="18"/>
      <c r="AL278" s="18"/>
      <c r="AM278" s="18"/>
      <c r="AN278" s="19"/>
      <c r="AO278" s="14"/>
      <c r="AS278" s="15"/>
      <c r="AT278" s="17"/>
    </row>
    <row r="279" spans="1:46" x14ac:dyDescent="0.35">
      <c r="A279" t="e">
        <f>VLOOKUP(D279,Parts29Nov!$C$2:$C$37,1,FALSE)</f>
        <v>#N/A</v>
      </c>
      <c r="M279" s="12"/>
      <c r="AE279" s="12"/>
      <c r="AF279" s="14"/>
      <c r="AG279" s="18"/>
      <c r="AH279" s="18"/>
      <c r="AI279" s="18"/>
      <c r="AJ279" s="18"/>
      <c r="AK279" s="18"/>
      <c r="AL279" s="18"/>
      <c r="AM279" s="18"/>
      <c r="AN279" s="19"/>
      <c r="AO279" s="14"/>
      <c r="AS279" s="15"/>
      <c r="AT279" s="17"/>
    </row>
    <row r="280" spans="1:46" x14ac:dyDescent="0.35">
      <c r="A280" t="e">
        <f>VLOOKUP(D280,Parts29Nov!$C$2:$C$37,1,FALSE)</f>
        <v>#N/A</v>
      </c>
      <c r="M280" s="12"/>
      <c r="AE280" s="12"/>
      <c r="AF280" s="14"/>
      <c r="AG280" s="18"/>
      <c r="AH280" s="18"/>
      <c r="AI280" s="18"/>
      <c r="AJ280" s="18"/>
      <c r="AK280" s="18"/>
      <c r="AL280" s="18"/>
      <c r="AM280" s="18"/>
      <c r="AN280" s="19"/>
      <c r="AO280" s="14"/>
      <c r="AS280" s="15"/>
      <c r="AT280" s="17"/>
    </row>
    <row r="281" spans="1:46" x14ac:dyDescent="0.35">
      <c r="A281" t="e">
        <f>VLOOKUP(D281,Parts29Nov!$C$2:$C$37,1,FALSE)</f>
        <v>#N/A</v>
      </c>
      <c r="M281" s="12"/>
      <c r="AE281" s="12"/>
      <c r="AF281" s="14"/>
      <c r="AG281" s="18"/>
      <c r="AH281" s="18"/>
      <c r="AI281" s="18"/>
      <c r="AJ281" s="18"/>
      <c r="AK281" s="18"/>
      <c r="AL281" s="18"/>
      <c r="AM281" s="18"/>
      <c r="AN281" s="19"/>
      <c r="AO281" s="14"/>
      <c r="AS281" s="15"/>
      <c r="AT281" s="17"/>
    </row>
    <row r="282" spans="1:46" x14ac:dyDescent="0.35">
      <c r="A282" t="e">
        <f>VLOOKUP(D282,Parts29Nov!$C$2:$C$37,1,FALSE)</f>
        <v>#N/A</v>
      </c>
      <c r="M282" s="12"/>
      <c r="AE282" s="12"/>
      <c r="AF282" s="14"/>
      <c r="AG282" s="18"/>
      <c r="AH282" s="18"/>
      <c r="AI282" s="18"/>
      <c r="AJ282" s="18"/>
      <c r="AK282" s="18"/>
      <c r="AL282" s="18"/>
      <c r="AM282" s="18"/>
      <c r="AN282" s="19"/>
      <c r="AO282" s="14"/>
      <c r="AS282" s="15"/>
      <c r="AT282" s="17"/>
    </row>
    <row r="283" spans="1:46" x14ac:dyDescent="0.35">
      <c r="A283" t="e">
        <f>VLOOKUP(D283,Parts29Nov!$C$2:$C$37,1,FALSE)</f>
        <v>#N/A</v>
      </c>
      <c r="M283" s="12"/>
      <c r="AE283" s="12"/>
      <c r="AF283" s="14"/>
      <c r="AG283" s="18"/>
      <c r="AH283" s="18"/>
      <c r="AI283" s="18"/>
      <c r="AJ283" s="18"/>
      <c r="AK283" s="18"/>
      <c r="AL283" s="18"/>
      <c r="AM283" s="18"/>
      <c r="AN283" s="19"/>
      <c r="AO283" s="14"/>
      <c r="AS283" s="15"/>
      <c r="AT283" s="17"/>
    </row>
    <row r="284" spans="1:46" x14ac:dyDescent="0.35">
      <c r="A284" t="e">
        <f>VLOOKUP(D284,Parts29Nov!$C$2:$C$37,1,FALSE)</f>
        <v>#N/A</v>
      </c>
      <c r="M284" s="12"/>
      <c r="AE284" s="12"/>
      <c r="AF284" s="14"/>
      <c r="AG284" s="18"/>
      <c r="AH284" s="18"/>
      <c r="AI284" s="18"/>
      <c r="AJ284" s="18"/>
      <c r="AK284" s="18"/>
      <c r="AL284" s="18"/>
      <c r="AM284" s="18"/>
      <c r="AN284" s="19"/>
      <c r="AO284" s="14"/>
      <c r="AS284" s="15"/>
      <c r="AT284" s="17"/>
    </row>
    <row r="285" spans="1:46" x14ac:dyDescent="0.35">
      <c r="A285" t="e">
        <f>VLOOKUP(D285,Parts29Nov!$C$2:$C$37,1,FALSE)</f>
        <v>#N/A</v>
      </c>
      <c r="M285" s="12"/>
      <c r="AE285" s="12"/>
      <c r="AF285" s="14"/>
      <c r="AG285" s="18"/>
      <c r="AH285" s="18"/>
      <c r="AI285" s="18"/>
      <c r="AJ285" s="18"/>
      <c r="AK285" s="18"/>
      <c r="AL285" s="18"/>
      <c r="AM285" s="18"/>
      <c r="AN285" s="19"/>
      <c r="AO285" s="14"/>
      <c r="AS285" s="15"/>
      <c r="AT285" s="17"/>
    </row>
    <row r="286" spans="1:46" x14ac:dyDescent="0.35">
      <c r="A286" t="e">
        <f>VLOOKUP(D286,Parts29Nov!$C$2:$C$37,1,FALSE)</f>
        <v>#N/A</v>
      </c>
      <c r="M286" s="12"/>
      <c r="AE286" s="12"/>
      <c r="AF286" s="14"/>
      <c r="AG286" s="18"/>
      <c r="AH286" s="18"/>
      <c r="AI286" s="18"/>
      <c r="AJ286" s="18"/>
      <c r="AK286" s="18"/>
      <c r="AL286" s="18"/>
      <c r="AM286" s="18"/>
      <c r="AN286" s="19"/>
      <c r="AO286" s="14"/>
      <c r="AS286" s="15"/>
      <c r="AT286" s="17"/>
    </row>
    <row r="287" spans="1:46" x14ac:dyDescent="0.35">
      <c r="A287" t="e">
        <f>VLOOKUP(D287,Parts29Nov!$C$2:$C$37,1,FALSE)</f>
        <v>#N/A</v>
      </c>
      <c r="M287" s="12"/>
      <c r="AE287" s="12"/>
      <c r="AF287" s="14"/>
      <c r="AG287" s="18"/>
      <c r="AH287" s="18"/>
      <c r="AI287" s="18"/>
      <c r="AJ287" s="18"/>
      <c r="AK287" s="18"/>
      <c r="AL287" s="18"/>
      <c r="AM287" s="18"/>
      <c r="AN287" s="19"/>
      <c r="AO287" s="14"/>
      <c r="AS287" s="15"/>
      <c r="AT287" s="17"/>
    </row>
    <row r="288" spans="1:46" x14ac:dyDescent="0.35">
      <c r="A288" t="e">
        <f>VLOOKUP(D288,Parts29Nov!$C$2:$C$37,1,FALSE)</f>
        <v>#N/A</v>
      </c>
      <c r="M288" s="12"/>
      <c r="AE288" s="12"/>
      <c r="AF288" s="14"/>
      <c r="AG288" s="18"/>
      <c r="AH288" s="18"/>
      <c r="AI288" s="18"/>
      <c r="AJ288" s="18"/>
      <c r="AK288" s="18"/>
      <c r="AL288" s="18"/>
      <c r="AM288" s="18"/>
      <c r="AN288" s="19"/>
      <c r="AO288" s="14"/>
      <c r="AS288" s="15"/>
      <c r="AT288" s="17"/>
    </row>
    <row r="289" spans="1:46" x14ac:dyDescent="0.35">
      <c r="A289" t="e">
        <f>VLOOKUP(D289,Parts29Nov!$C$2:$C$37,1,FALSE)</f>
        <v>#N/A</v>
      </c>
      <c r="M289" s="12"/>
      <c r="AE289" s="12"/>
      <c r="AF289" s="14"/>
      <c r="AG289" s="18"/>
      <c r="AH289" s="18"/>
      <c r="AI289" s="18"/>
      <c r="AJ289" s="18"/>
      <c r="AK289" s="18"/>
      <c r="AL289" s="18"/>
      <c r="AM289" s="18"/>
      <c r="AN289" s="19"/>
      <c r="AO289" s="14"/>
      <c r="AS289" s="15"/>
      <c r="AT289" s="17"/>
    </row>
  </sheetData>
  <autoFilter ref="A1:AU289" xr:uid="{A5E35F71-F261-4243-A9D7-C25441189EC2}"/>
  <phoneticPr fontId="4" type="noConversion"/>
  <dataValidations count="4">
    <dataValidation type="whole" allowBlank="1" showInputMessage="1" showErrorMessage="1" sqref="P2:P289" xr:uid="{96BB0DB9-B2B7-4C58-8F48-970E70A268C9}">
      <formula1>0</formula1>
      <formula2>12</formula2>
    </dataValidation>
    <dataValidation type="list" allowBlank="1" showInputMessage="1" showErrorMessage="1" sqref="W2:W289" xr:uid="{60517796-EFF1-422E-B157-AD1B67F87809}">
      <formula1>"mk1PodUpgrade,mk2PodUpgrade,mk3PodUpgrade,mk4PodUpgrade"</formula1>
    </dataValidation>
    <dataValidation type="list" allowBlank="1" showInputMessage="1" showErrorMessage="1" sqref="AG2:AG289" xr:uid="{C38C90EA-499B-40A2-9B9C-EB4A90FA38B0}">
      <formula1>"No,Yes"</formula1>
    </dataValidation>
    <dataValidation type="list" allowBlank="1" showInputMessage="1" showErrorMessage="1" sqref="AC2:AC289" xr:uid="{C4EE0F21-D72D-47B9-B45A-73D6F1BD80C4}">
      <formula1>"Yes,No"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UpgradeTypes!$A$2:$A$13</xm:f>
          </x14:formula1>
          <xm:sqref>Q2:Q289</xm:sqref>
        </x14:dataValidation>
        <x14:dataValidation type="list" allowBlank="1" showInputMessage="1" showErrorMessage="1" xr:uid="{BD2AF8F5-D239-4203-A63C-1F4B7BBD5CAF}">
          <x14:formula1>
            <xm:f>UpgradeTypes!$A$2:$A$36</xm:f>
          </x14:formula1>
          <xm:sqref>Q2:Q289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AA2:AA289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AB2:AB289</xm:sqref>
        </x14:dataValidation>
        <x14:dataValidation type="list" allowBlank="1" showInputMessage="1" showErrorMessage="1" xr:uid="{52BE2B23-CB07-48E8-83AB-6241900F89C0}">
          <x14:formula1>
            <xm:f>EngineUpgrades!$A$2:$A$19</xm:f>
          </x14:formula1>
          <xm:sqref>X2:X289</xm:sqref>
        </x14:dataValidation>
        <x14:dataValidation type="list" allowBlank="1" showInputMessage="1" showErrorMessage="1" xr:uid="{C2C7DBC4-95A6-40AF-920C-71558FF5152D}">
          <x14:formula1>
            <xm:f>TechTree!$G$2:$G$43</xm:f>
          </x14:formula1>
          <xm:sqref>O2:O289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0679-1F3B-435F-AEEF-5F81E5BB55A0}">
  <sheetPr filterMode="1"/>
  <dimension ref="A1:R34"/>
  <sheetViews>
    <sheetView zoomScale="80" zoomScaleNormal="80" workbookViewId="0">
      <selection activeCell="R29" sqref="R29"/>
    </sheetView>
  </sheetViews>
  <sheetFormatPr defaultRowHeight="14.5" x14ac:dyDescent="0.35"/>
  <cols>
    <col min="1" max="1" width="87.7265625" style="7" customWidth="1"/>
    <col min="6" max="6" width="34.26953125" customWidth="1"/>
    <col min="16" max="16" width="26.08984375" style="7" bestFit="1" customWidth="1"/>
    <col min="17" max="17" width="35" bestFit="1" customWidth="1"/>
    <col min="18" max="18" width="151.54296875" style="7" bestFit="1" customWidth="1"/>
  </cols>
  <sheetData>
    <row r="1" spans="1:18" x14ac:dyDescent="0.35">
      <c r="A1" s="7" t="s">
        <v>319</v>
      </c>
      <c r="B1" t="s">
        <v>12</v>
      </c>
      <c r="C1" t="s">
        <v>198</v>
      </c>
      <c r="D1" t="s">
        <v>199</v>
      </c>
      <c r="E1" t="s">
        <v>237</v>
      </c>
      <c r="F1" t="s">
        <v>235</v>
      </c>
      <c r="G1" t="s">
        <v>233</v>
      </c>
      <c r="H1" t="s">
        <v>234</v>
      </c>
      <c r="I1" t="s">
        <v>236</v>
      </c>
      <c r="J1" t="s">
        <v>383</v>
      </c>
      <c r="K1" t="s">
        <v>287</v>
      </c>
      <c r="L1" t="s">
        <v>243</v>
      </c>
      <c r="M1" t="s">
        <v>286</v>
      </c>
      <c r="N1" t="s">
        <v>414</v>
      </c>
      <c r="O1" t="s">
        <v>308</v>
      </c>
      <c r="P1" s="7" t="s">
        <v>307</v>
      </c>
      <c r="Q1" t="s">
        <v>351</v>
      </c>
      <c r="R1" s="7" t="s">
        <v>320</v>
      </c>
    </row>
    <row r="2" spans="1:18" ht="406" hidden="1" x14ac:dyDescent="0.35">
      <c r="A2" s="7" t="s">
        <v>596</v>
      </c>
      <c r="B2" t="s">
        <v>77</v>
      </c>
      <c r="C2" t="s">
        <v>202</v>
      </c>
      <c r="D2">
        <v>1</v>
      </c>
      <c r="E2" t="s">
        <v>312</v>
      </c>
      <c r="K2" t="s">
        <v>242</v>
      </c>
      <c r="L2" t="s">
        <v>258</v>
      </c>
      <c r="M2" t="s">
        <v>559</v>
      </c>
      <c r="O2" t="s">
        <v>293</v>
      </c>
      <c r="P2" s="7" t="s">
        <v>302</v>
      </c>
      <c r="Q2" t="s">
        <v>328</v>
      </c>
      <c r="R2" s="7" t="s">
        <v>597</v>
      </c>
    </row>
    <row r="3" spans="1:18" ht="406" hidden="1" x14ac:dyDescent="0.35">
      <c r="A3" s="7" t="s">
        <v>594</v>
      </c>
      <c r="B3" t="s">
        <v>79</v>
      </c>
      <c r="C3" t="s">
        <v>202</v>
      </c>
      <c r="D3">
        <v>2</v>
      </c>
      <c r="E3" t="s">
        <v>312</v>
      </c>
      <c r="K3" t="s">
        <v>242</v>
      </c>
      <c r="L3" t="s">
        <v>258</v>
      </c>
      <c r="M3" t="s">
        <v>559</v>
      </c>
      <c r="O3" t="s">
        <v>293</v>
      </c>
      <c r="P3" s="7" t="s">
        <v>302</v>
      </c>
      <c r="Q3" t="s">
        <v>328</v>
      </c>
      <c r="R3" s="7" t="s">
        <v>595</v>
      </c>
    </row>
    <row r="4" spans="1:18" ht="406" hidden="1" x14ac:dyDescent="0.35">
      <c r="A4" s="7" t="s">
        <v>598</v>
      </c>
      <c r="B4" t="s">
        <v>79</v>
      </c>
      <c r="C4" t="s">
        <v>202</v>
      </c>
      <c r="D4">
        <v>2</v>
      </c>
      <c r="E4" t="s">
        <v>312</v>
      </c>
      <c r="K4" t="s">
        <v>242</v>
      </c>
      <c r="L4" t="s">
        <v>258</v>
      </c>
      <c r="M4" t="s">
        <v>559</v>
      </c>
      <c r="O4" t="s">
        <v>293</v>
      </c>
      <c r="P4" s="7" t="s">
        <v>302</v>
      </c>
      <c r="Q4" t="s">
        <v>328</v>
      </c>
      <c r="R4" s="7" t="s">
        <v>599</v>
      </c>
    </row>
    <row r="5" spans="1:18" ht="406" hidden="1" x14ac:dyDescent="0.35">
      <c r="A5" s="7" t="s">
        <v>592</v>
      </c>
      <c r="B5" t="s">
        <v>16</v>
      </c>
      <c r="C5" t="s">
        <v>202</v>
      </c>
      <c r="D5">
        <v>5</v>
      </c>
      <c r="E5" t="s">
        <v>312</v>
      </c>
      <c r="K5" t="s">
        <v>242</v>
      </c>
      <c r="L5" t="s">
        <v>373</v>
      </c>
      <c r="M5" t="s">
        <v>559</v>
      </c>
      <c r="O5" t="s">
        <v>293</v>
      </c>
      <c r="P5" s="7" t="s">
        <v>302</v>
      </c>
      <c r="Q5" t="s">
        <v>328</v>
      </c>
      <c r="R5" s="7" t="s">
        <v>593</v>
      </c>
    </row>
    <row r="6" spans="1:18" ht="406" hidden="1" x14ac:dyDescent="0.35">
      <c r="A6" s="7" t="s">
        <v>604</v>
      </c>
      <c r="B6" t="s">
        <v>29</v>
      </c>
      <c r="C6" t="s">
        <v>340</v>
      </c>
      <c r="D6">
        <v>7</v>
      </c>
      <c r="E6" t="s">
        <v>288</v>
      </c>
      <c r="K6" t="s">
        <v>242</v>
      </c>
      <c r="L6" t="s">
        <v>258</v>
      </c>
      <c r="M6" t="s">
        <v>559</v>
      </c>
      <c r="O6" t="s">
        <v>293</v>
      </c>
      <c r="P6" s="7" t="s">
        <v>302</v>
      </c>
      <c r="Q6" t="s">
        <v>328</v>
      </c>
      <c r="R6" s="7" t="s">
        <v>605</v>
      </c>
    </row>
    <row r="7" spans="1:18" ht="362.5" x14ac:dyDescent="0.35">
      <c r="A7" s="7" t="s">
        <v>566</v>
      </c>
      <c r="B7" t="s">
        <v>77</v>
      </c>
      <c r="C7" t="s">
        <v>228</v>
      </c>
      <c r="D7">
        <v>1</v>
      </c>
      <c r="E7" t="s">
        <v>9</v>
      </c>
      <c r="F7" t="s">
        <v>552</v>
      </c>
      <c r="K7" t="s">
        <v>242</v>
      </c>
      <c r="L7" t="s">
        <v>252</v>
      </c>
      <c r="M7" t="s">
        <v>555</v>
      </c>
      <c r="O7" t="s">
        <v>293</v>
      </c>
      <c r="P7" s="7" t="s">
        <v>302</v>
      </c>
      <c r="Q7" t="s">
        <v>328</v>
      </c>
      <c r="R7" s="7" t="s">
        <v>567</v>
      </c>
    </row>
    <row r="8" spans="1:18" ht="406" hidden="1" x14ac:dyDescent="0.35">
      <c r="A8" s="7" t="s">
        <v>606</v>
      </c>
      <c r="B8" t="s">
        <v>83</v>
      </c>
      <c r="C8" t="s">
        <v>228</v>
      </c>
      <c r="D8">
        <v>3</v>
      </c>
      <c r="E8" t="s">
        <v>288</v>
      </c>
      <c r="K8" t="s">
        <v>242</v>
      </c>
      <c r="L8" t="s">
        <v>258</v>
      </c>
      <c r="M8" t="s">
        <v>559</v>
      </c>
      <c r="O8" t="s">
        <v>293</v>
      </c>
      <c r="P8" s="7" t="s">
        <v>302</v>
      </c>
      <c r="Q8" t="s">
        <v>328</v>
      </c>
      <c r="R8" s="7" t="s">
        <v>607</v>
      </c>
    </row>
    <row r="9" spans="1:18" ht="406" hidden="1" x14ac:dyDescent="0.35">
      <c r="A9" s="7" t="s">
        <v>608</v>
      </c>
      <c r="B9" t="s">
        <v>83</v>
      </c>
      <c r="C9" t="s">
        <v>228</v>
      </c>
      <c r="D9">
        <v>3</v>
      </c>
      <c r="E9" t="s">
        <v>288</v>
      </c>
      <c r="K9" t="s">
        <v>242</v>
      </c>
      <c r="L9" t="s">
        <v>258</v>
      </c>
      <c r="M9" t="s">
        <v>559</v>
      </c>
      <c r="O9" t="s">
        <v>293</v>
      </c>
      <c r="P9" s="7" t="s">
        <v>302</v>
      </c>
      <c r="Q9" t="s">
        <v>328</v>
      </c>
      <c r="R9" s="7" t="s">
        <v>609</v>
      </c>
    </row>
    <row r="10" spans="1:18" ht="101.5" hidden="1" x14ac:dyDescent="0.35">
      <c r="A10" s="7" t="s">
        <v>572</v>
      </c>
      <c r="B10" t="s">
        <v>76</v>
      </c>
      <c r="C10" t="s">
        <v>203</v>
      </c>
      <c r="D10">
        <v>0</v>
      </c>
      <c r="E10" t="s">
        <v>6</v>
      </c>
      <c r="K10" t="s">
        <v>242</v>
      </c>
      <c r="L10" t="s">
        <v>258</v>
      </c>
      <c r="O10" t="s">
        <v>293</v>
      </c>
      <c r="P10" s="7" t="s">
        <v>302</v>
      </c>
      <c r="Q10" t="s">
        <v>328</v>
      </c>
      <c r="R10" s="7" t="s">
        <v>375</v>
      </c>
    </row>
    <row r="11" spans="1:18" ht="101.5" hidden="1" x14ac:dyDescent="0.35">
      <c r="A11" s="7" t="s">
        <v>573</v>
      </c>
      <c r="B11" t="s">
        <v>76</v>
      </c>
      <c r="C11" t="s">
        <v>203</v>
      </c>
      <c r="D11">
        <v>0</v>
      </c>
      <c r="E11" t="s">
        <v>6</v>
      </c>
      <c r="K11" t="s">
        <v>242</v>
      </c>
      <c r="L11" t="s">
        <v>258</v>
      </c>
      <c r="O11" t="s">
        <v>293</v>
      </c>
      <c r="P11" s="7" t="s">
        <v>302</v>
      </c>
      <c r="Q11" t="s">
        <v>328</v>
      </c>
      <c r="R11" s="7" t="s">
        <v>375</v>
      </c>
    </row>
    <row r="12" spans="1:18" ht="101.5" hidden="1" x14ac:dyDescent="0.35">
      <c r="A12" s="7" t="s">
        <v>574</v>
      </c>
      <c r="B12" t="s">
        <v>76</v>
      </c>
      <c r="C12" t="s">
        <v>203</v>
      </c>
      <c r="D12">
        <v>0</v>
      </c>
      <c r="E12" t="s">
        <v>6</v>
      </c>
      <c r="K12" t="s">
        <v>242</v>
      </c>
      <c r="L12" t="s">
        <v>258</v>
      </c>
      <c r="O12" t="s">
        <v>293</v>
      </c>
      <c r="P12" s="7" t="s">
        <v>302</v>
      </c>
      <c r="Q12" t="s">
        <v>328</v>
      </c>
      <c r="R12" s="7" t="s">
        <v>375</v>
      </c>
    </row>
    <row r="13" spans="1:18" ht="101.5" hidden="1" x14ac:dyDescent="0.35">
      <c r="A13" s="7" t="s">
        <v>575</v>
      </c>
      <c r="B13" t="s">
        <v>76</v>
      </c>
      <c r="C13" t="s">
        <v>203</v>
      </c>
      <c r="D13">
        <v>0</v>
      </c>
      <c r="E13" t="s">
        <v>6</v>
      </c>
      <c r="K13" t="s">
        <v>242</v>
      </c>
      <c r="L13" t="s">
        <v>258</v>
      </c>
      <c r="O13" t="s">
        <v>293</v>
      </c>
      <c r="P13" s="7" t="s">
        <v>302</v>
      </c>
      <c r="Q13" t="s">
        <v>328</v>
      </c>
      <c r="R13" s="7" t="s">
        <v>375</v>
      </c>
    </row>
    <row r="14" spans="1:18" ht="101.5" hidden="1" x14ac:dyDescent="0.35">
      <c r="A14" s="7" t="s">
        <v>576</v>
      </c>
      <c r="B14" t="s">
        <v>76</v>
      </c>
      <c r="C14" t="s">
        <v>203</v>
      </c>
      <c r="D14">
        <v>0</v>
      </c>
      <c r="E14" t="s">
        <v>6</v>
      </c>
      <c r="K14" t="s">
        <v>242</v>
      </c>
      <c r="L14" t="s">
        <v>258</v>
      </c>
      <c r="O14" t="s">
        <v>293</v>
      </c>
      <c r="P14" s="7" t="s">
        <v>302</v>
      </c>
      <c r="Q14" t="s">
        <v>328</v>
      </c>
      <c r="R14" s="7" t="s">
        <v>375</v>
      </c>
    </row>
    <row r="15" spans="1:18" ht="101.5" hidden="1" x14ac:dyDescent="0.35">
      <c r="A15" s="7" t="s">
        <v>577</v>
      </c>
      <c r="B15" t="s">
        <v>76</v>
      </c>
      <c r="C15" t="s">
        <v>203</v>
      </c>
      <c r="D15">
        <v>0</v>
      </c>
      <c r="E15" t="s">
        <v>6</v>
      </c>
      <c r="K15" t="s">
        <v>242</v>
      </c>
      <c r="L15" t="s">
        <v>258</v>
      </c>
      <c r="O15" t="s">
        <v>293</v>
      </c>
      <c r="P15" s="7" t="s">
        <v>302</v>
      </c>
      <c r="Q15" t="s">
        <v>328</v>
      </c>
      <c r="R15" s="7" t="s">
        <v>375</v>
      </c>
    </row>
    <row r="16" spans="1:18" ht="406" hidden="1" x14ac:dyDescent="0.35">
      <c r="A16" s="7" t="s">
        <v>579</v>
      </c>
      <c r="B16" t="s">
        <v>77</v>
      </c>
      <c r="C16" t="s">
        <v>203</v>
      </c>
      <c r="D16">
        <v>1</v>
      </c>
      <c r="E16" t="s">
        <v>288</v>
      </c>
      <c r="K16" t="s">
        <v>242</v>
      </c>
      <c r="L16" t="s">
        <v>258</v>
      </c>
      <c r="M16" t="s">
        <v>559</v>
      </c>
      <c r="O16" t="s">
        <v>293</v>
      </c>
      <c r="P16" s="7" t="s">
        <v>302</v>
      </c>
      <c r="Q16" t="s">
        <v>328</v>
      </c>
      <c r="R16" s="7" t="s">
        <v>580</v>
      </c>
    </row>
    <row r="17" spans="1:18" ht="406" hidden="1" x14ac:dyDescent="0.35">
      <c r="A17" s="7" t="s">
        <v>581</v>
      </c>
      <c r="B17" t="s">
        <v>77</v>
      </c>
      <c r="C17" t="s">
        <v>203</v>
      </c>
      <c r="D17">
        <v>1</v>
      </c>
      <c r="E17" t="s">
        <v>288</v>
      </c>
      <c r="K17" t="s">
        <v>242</v>
      </c>
      <c r="L17" t="s">
        <v>258</v>
      </c>
      <c r="M17" t="s">
        <v>559</v>
      </c>
      <c r="O17" t="s">
        <v>293</v>
      </c>
      <c r="P17" s="7" t="s">
        <v>302</v>
      </c>
      <c r="Q17" t="s">
        <v>328</v>
      </c>
      <c r="R17" s="7" t="s">
        <v>582</v>
      </c>
    </row>
    <row r="18" spans="1:18" ht="406" hidden="1" x14ac:dyDescent="0.35">
      <c r="A18" s="7" t="s">
        <v>583</v>
      </c>
      <c r="B18" t="s">
        <v>77</v>
      </c>
      <c r="C18" t="s">
        <v>203</v>
      </c>
      <c r="D18">
        <v>1</v>
      </c>
      <c r="E18" t="s">
        <v>288</v>
      </c>
      <c r="K18" t="s">
        <v>242</v>
      </c>
      <c r="L18" t="s">
        <v>377</v>
      </c>
      <c r="M18" t="s">
        <v>559</v>
      </c>
      <c r="O18" t="s">
        <v>293</v>
      </c>
      <c r="P18" s="7" t="s">
        <v>302</v>
      </c>
      <c r="Q18" t="s">
        <v>328</v>
      </c>
      <c r="R18" s="7" t="s">
        <v>584</v>
      </c>
    </row>
    <row r="19" spans="1:18" ht="406" hidden="1" x14ac:dyDescent="0.35">
      <c r="A19" s="7" t="s">
        <v>600</v>
      </c>
      <c r="B19" t="s">
        <v>110</v>
      </c>
      <c r="C19" t="s">
        <v>203</v>
      </c>
      <c r="D19">
        <v>4</v>
      </c>
      <c r="E19" t="s">
        <v>288</v>
      </c>
      <c r="K19" t="s">
        <v>242</v>
      </c>
      <c r="L19" t="s">
        <v>258</v>
      </c>
      <c r="M19" t="s">
        <v>559</v>
      </c>
      <c r="O19" t="s">
        <v>293</v>
      </c>
      <c r="P19" s="7" t="s">
        <v>302</v>
      </c>
      <c r="Q19" t="s">
        <v>328</v>
      </c>
      <c r="R19" s="7" t="s">
        <v>601</v>
      </c>
    </row>
    <row r="20" spans="1:18" ht="406" hidden="1" x14ac:dyDescent="0.35">
      <c r="A20" s="7" t="s">
        <v>602</v>
      </c>
      <c r="B20" t="s">
        <v>110</v>
      </c>
      <c r="C20" t="s">
        <v>203</v>
      </c>
      <c r="D20">
        <v>4</v>
      </c>
      <c r="E20" t="s">
        <v>288</v>
      </c>
      <c r="K20" t="s">
        <v>242</v>
      </c>
      <c r="L20" t="s">
        <v>258</v>
      </c>
      <c r="M20" t="s">
        <v>559</v>
      </c>
      <c r="O20" t="s">
        <v>293</v>
      </c>
      <c r="P20" s="7" t="s">
        <v>302</v>
      </c>
      <c r="Q20" t="s">
        <v>328</v>
      </c>
      <c r="R20" s="7" t="s">
        <v>603</v>
      </c>
    </row>
    <row r="21" spans="1:18" ht="406" hidden="1" x14ac:dyDescent="0.35">
      <c r="A21" s="7" t="s">
        <v>588</v>
      </c>
      <c r="B21" t="s">
        <v>13</v>
      </c>
      <c r="C21" t="s">
        <v>203</v>
      </c>
      <c r="D21">
        <v>5</v>
      </c>
      <c r="E21" t="s">
        <v>288</v>
      </c>
      <c r="K21" t="s">
        <v>242</v>
      </c>
      <c r="L21" t="s">
        <v>258</v>
      </c>
      <c r="M21" t="s">
        <v>559</v>
      </c>
      <c r="O21" t="s">
        <v>293</v>
      </c>
      <c r="P21" s="7" t="s">
        <v>302</v>
      </c>
      <c r="Q21" t="s">
        <v>328</v>
      </c>
      <c r="R21" s="7" t="s">
        <v>589</v>
      </c>
    </row>
    <row r="22" spans="1:18" ht="406" hidden="1" x14ac:dyDescent="0.35">
      <c r="A22" s="7" t="s">
        <v>590</v>
      </c>
      <c r="B22" t="s">
        <v>13</v>
      </c>
      <c r="C22" t="s">
        <v>203</v>
      </c>
      <c r="D22">
        <v>5</v>
      </c>
      <c r="E22" t="s">
        <v>288</v>
      </c>
      <c r="K22" t="s">
        <v>242</v>
      </c>
      <c r="L22" t="s">
        <v>258</v>
      </c>
      <c r="M22" t="s">
        <v>559</v>
      </c>
      <c r="O22" t="s">
        <v>293</v>
      </c>
      <c r="P22" s="7" t="s">
        <v>302</v>
      </c>
      <c r="Q22" t="s">
        <v>328</v>
      </c>
      <c r="R22" s="7" t="s">
        <v>591</v>
      </c>
    </row>
    <row r="23" spans="1:18" ht="101.5" hidden="1" x14ac:dyDescent="0.35">
      <c r="A23" s="7" t="s">
        <v>560</v>
      </c>
      <c r="B23" t="s">
        <v>83</v>
      </c>
      <c r="C23" t="s">
        <v>219</v>
      </c>
      <c r="D23">
        <v>3</v>
      </c>
      <c r="E23" t="s">
        <v>6</v>
      </c>
      <c r="K23" t="s">
        <v>242</v>
      </c>
      <c r="L23" t="s">
        <v>253</v>
      </c>
      <c r="O23" t="s">
        <v>293</v>
      </c>
      <c r="P23" s="7" t="s">
        <v>302</v>
      </c>
      <c r="Q23" t="s">
        <v>328</v>
      </c>
      <c r="R23" s="7" t="s">
        <v>375</v>
      </c>
    </row>
    <row r="24" spans="1:18" ht="101.5" hidden="1" x14ac:dyDescent="0.35">
      <c r="A24" s="7" t="s">
        <v>561</v>
      </c>
      <c r="B24" t="s">
        <v>83</v>
      </c>
      <c r="C24" t="s">
        <v>219</v>
      </c>
      <c r="D24">
        <v>3</v>
      </c>
      <c r="E24" t="s">
        <v>6</v>
      </c>
      <c r="K24" t="s">
        <v>242</v>
      </c>
      <c r="L24" t="s">
        <v>258</v>
      </c>
      <c r="O24" t="s">
        <v>293</v>
      </c>
      <c r="P24" s="7" t="s">
        <v>302</v>
      </c>
      <c r="Q24" t="s">
        <v>328</v>
      </c>
      <c r="R24" s="7" t="s">
        <v>375</v>
      </c>
    </row>
    <row r="25" spans="1:18" ht="101.5" hidden="1" x14ac:dyDescent="0.35">
      <c r="A25" s="7" t="s">
        <v>562</v>
      </c>
      <c r="B25" t="s">
        <v>83</v>
      </c>
      <c r="C25" t="s">
        <v>219</v>
      </c>
      <c r="D25">
        <v>3</v>
      </c>
      <c r="E25" t="s">
        <v>6</v>
      </c>
      <c r="K25" t="s">
        <v>242</v>
      </c>
      <c r="L25" t="s">
        <v>258</v>
      </c>
      <c r="O25" t="s">
        <v>293</v>
      </c>
      <c r="P25" s="7" t="s">
        <v>302</v>
      </c>
      <c r="Q25" t="s">
        <v>328</v>
      </c>
      <c r="R25" s="7" t="s">
        <v>375</v>
      </c>
    </row>
    <row r="26" spans="1:18" ht="101.5" hidden="1" x14ac:dyDescent="0.35">
      <c r="A26" s="7" t="s">
        <v>563</v>
      </c>
      <c r="B26" t="s">
        <v>83</v>
      </c>
      <c r="C26" t="s">
        <v>219</v>
      </c>
      <c r="D26">
        <v>3</v>
      </c>
      <c r="E26" t="s">
        <v>6</v>
      </c>
      <c r="K26" t="s">
        <v>242</v>
      </c>
      <c r="L26" t="s">
        <v>256</v>
      </c>
      <c r="O26" t="s">
        <v>293</v>
      </c>
      <c r="P26" s="7" t="s">
        <v>302</v>
      </c>
      <c r="Q26" t="s">
        <v>328</v>
      </c>
      <c r="R26" s="7" t="s">
        <v>375</v>
      </c>
    </row>
    <row r="27" spans="1:18" ht="101.5" hidden="1" x14ac:dyDescent="0.35">
      <c r="A27" s="7" t="s">
        <v>564</v>
      </c>
      <c r="B27" t="s">
        <v>83</v>
      </c>
      <c r="C27" t="s">
        <v>219</v>
      </c>
      <c r="D27">
        <v>3</v>
      </c>
      <c r="E27" t="s">
        <v>6</v>
      </c>
      <c r="K27" t="s">
        <v>242</v>
      </c>
      <c r="L27" t="s">
        <v>258</v>
      </c>
      <c r="O27" t="s">
        <v>293</v>
      </c>
      <c r="P27" s="7" t="s">
        <v>302</v>
      </c>
      <c r="Q27" t="s">
        <v>328</v>
      </c>
      <c r="R27" s="7" t="s">
        <v>375</v>
      </c>
    </row>
    <row r="28" spans="1:18" ht="101.5" hidden="1" x14ac:dyDescent="0.35">
      <c r="A28" s="7" t="s">
        <v>565</v>
      </c>
      <c r="B28" t="s">
        <v>83</v>
      </c>
      <c r="C28" t="s">
        <v>219</v>
      </c>
      <c r="D28">
        <v>3</v>
      </c>
      <c r="E28" t="s">
        <v>6</v>
      </c>
      <c r="K28" t="s">
        <v>242</v>
      </c>
      <c r="L28" t="s">
        <v>373</v>
      </c>
      <c r="O28" t="s">
        <v>293</v>
      </c>
      <c r="P28" s="7" t="s">
        <v>302</v>
      </c>
      <c r="Q28" t="s">
        <v>328</v>
      </c>
      <c r="R28" s="7" t="s">
        <v>375</v>
      </c>
    </row>
    <row r="29" spans="1:18" ht="409.5" x14ac:dyDescent="0.35">
      <c r="A29" s="7" t="s">
        <v>570</v>
      </c>
      <c r="B29" t="s">
        <v>20</v>
      </c>
      <c r="C29" t="s">
        <v>212</v>
      </c>
      <c r="D29">
        <v>1</v>
      </c>
      <c r="E29" t="s">
        <v>9</v>
      </c>
      <c r="F29" t="s">
        <v>556</v>
      </c>
      <c r="K29" t="s">
        <v>242</v>
      </c>
      <c r="L29" t="s">
        <v>258</v>
      </c>
      <c r="M29" t="s">
        <v>558</v>
      </c>
      <c r="O29" t="s">
        <v>293</v>
      </c>
      <c r="P29" s="7" t="s">
        <v>302</v>
      </c>
      <c r="Q29" t="s">
        <v>328</v>
      </c>
      <c r="R29" s="7" t="s">
        <v>571</v>
      </c>
    </row>
    <row r="30" spans="1:18" ht="409.5" x14ac:dyDescent="0.35">
      <c r="A30" s="7" t="s">
        <v>568</v>
      </c>
      <c r="B30" t="s">
        <v>178</v>
      </c>
      <c r="C30" t="s">
        <v>212</v>
      </c>
      <c r="D30">
        <v>2</v>
      </c>
      <c r="E30" t="s">
        <v>9</v>
      </c>
      <c r="F30" t="s">
        <v>557</v>
      </c>
      <c r="K30" t="s">
        <v>242</v>
      </c>
      <c r="L30" t="s">
        <v>253</v>
      </c>
      <c r="M30" t="s">
        <v>553</v>
      </c>
      <c r="O30" t="s">
        <v>293</v>
      </c>
      <c r="P30" s="7" t="s">
        <v>302</v>
      </c>
      <c r="Q30" t="s">
        <v>328</v>
      </c>
      <c r="R30" s="7" t="s">
        <v>569</v>
      </c>
    </row>
    <row r="31" spans="1:18" ht="116" hidden="1" x14ac:dyDescent="0.35">
      <c r="A31" s="7" t="s">
        <v>585</v>
      </c>
      <c r="B31" t="s">
        <v>20</v>
      </c>
      <c r="C31" t="s">
        <v>335</v>
      </c>
      <c r="D31">
        <v>1</v>
      </c>
      <c r="E31" t="s">
        <v>240</v>
      </c>
      <c r="K31" t="s">
        <v>242</v>
      </c>
      <c r="L31" t="s">
        <v>373</v>
      </c>
      <c r="O31" t="s">
        <v>293</v>
      </c>
      <c r="P31" s="7" t="s">
        <v>301</v>
      </c>
      <c r="Q31" t="s">
        <v>328</v>
      </c>
      <c r="R31" s="7" t="s">
        <v>375</v>
      </c>
    </row>
    <row r="32" spans="1:18" ht="116" hidden="1" x14ac:dyDescent="0.35">
      <c r="A32" s="7" t="s">
        <v>586</v>
      </c>
      <c r="B32" t="s">
        <v>20</v>
      </c>
      <c r="C32" t="s">
        <v>335</v>
      </c>
      <c r="D32">
        <v>1</v>
      </c>
      <c r="E32" t="s">
        <v>240</v>
      </c>
      <c r="K32" t="s">
        <v>242</v>
      </c>
      <c r="L32" t="s">
        <v>258</v>
      </c>
      <c r="O32" t="s">
        <v>293</v>
      </c>
      <c r="P32" s="7" t="s">
        <v>301</v>
      </c>
      <c r="Q32" t="s">
        <v>328</v>
      </c>
      <c r="R32" s="7" t="s">
        <v>375</v>
      </c>
    </row>
    <row r="33" spans="1:18" ht="116" hidden="1" x14ac:dyDescent="0.35">
      <c r="A33" s="7" t="s">
        <v>587</v>
      </c>
      <c r="B33" t="s">
        <v>20</v>
      </c>
      <c r="C33" t="s">
        <v>335</v>
      </c>
      <c r="D33">
        <v>1</v>
      </c>
      <c r="E33" t="s">
        <v>240</v>
      </c>
      <c r="K33" t="s">
        <v>242</v>
      </c>
      <c r="L33" t="s">
        <v>258</v>
      </c>
      <c r="O33" t="s">
        <v>293</v>
      </c>
      <c r="P33" s="7" t="s">
        <v>301</v>
      </c>
      <c r="Q33" t="s">
        <v>328</v>
      </c>
      <c r="R33" s="7" t="s">
        <v>375</v>
      </c>
    </row>
    <row r="34" spans="1:18" ht="101.5" hidden="1" x14ac:dyDescent="0.35">
      <c r="A34" s="7" t="s">
        <v>578</v>
      </c>
      <c r="B34" t="s">
        <v>146</v>
      </c>
      <c r="C34" t="s">
        <v>220</v>
      </c>
      <c r="D34">
        <v>2</v>
      </c>
      <c r="E34" t="s">
        <v>358</v>
      </c>
      <c r="K34" t="s">
        <v>242</v>
      </c>
      <c r="L34" t="s">
        <v>258</v>
      </c>
      <c r="O34" t="s">
        <v>293</v>
      </c>
      <c r="P34" s="7" t="s">
        <v>302</v>
      </c>
      <c r="Q34" t="s">
        <v>328</v>
      </c>
      <c r="R34" s="7" t="s">
        <v>375</v>
      </c>
    </row>
  </sheetData>
  <autoFilter ref="A1:R34" xr:uid="{84045D7D-AAF0-4DD0-B09A-704B24AA432D}">
    <filterColumn colId="4">
      <filters>
        <filter val="Engine"/>
      </filters>
    </filterColumn>
    <sortState xmlns:xlrd2="http://schemas.microsoft.com/office/spreadsheetml/2017/richdata2" ref="A2:R34">
      <sortCondition ref="C2:C34"/>
      <sortCondition ref="D2:D34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C770-F28C-4F52-A21F-9ED0499FF9D9}">
  <dimension ref="A1:R37"/>
  <sheetViews>
    <sheetView workbookViewId="0">
      <selection activeCell="A37" sqref="A37"/>
    </sheetView>
  </sheetViews>
  <sheetFormatPr defaultRowHeight="14.5" x14ac:dyDescent="0.35"/>
  <cols>
    <col min="1" max="1" width="75.7265625" customWidth="1"/>
    <col min="3" max="3" width="36.54296875" bestFit="1" customWidth="1"/>
  </cols>
  <sheetData>
    <row r="1" spans="1:18" x14ac:dyDescent="0.35">
      <c r="A1" t="s">
        <v>319</v>
      </c>
      <c r="B1" t="s">
        <v>12</v>
      </c>
      <c r="C1" t="s">
        <v>198</v>
      </c>
      <c r="D1" t="s">
        <v>199</v>
      </c>
      <c r="E1" t="s">
        <v>237</v>
      </c>
      <c r="F1" t="s">
        <v>235</v>
      </c>
      <c r="G1" t="s">
        <v>233</v>
      </c>
      <c r="H1" t="s">
        <v>234</v>
      </c>
      <c r="I1" t="s">
        <v>236</v>
      </c>
      <c r="J1" t="s">
        <v>383</v>
      </c>
      <c r="K1" t="s">
        <v>287</v>
      </c>
      <c r="L1" t="s">
        <v>243</v>
      </c>
      <c r="M1" t="s">
        <v>286</v>
      </c>
      <c r="N1" t="s">
        <v>414</v>
      </c>
      <c r="O1" t="s">
        <v>308</v>
      </c>
      <c r="P1" t="s">
        <v>307</v>
      </c>
      <c r="Q1" t="s">
        <v>351</v>
      </c>
      <c r="R1" t="s">
        <v>320</v>
      </c>
    </row>
    <row r="2" spans="1:18" ht="159.5" x14ac:dyDescent="0.35">
      <c r="A2" s="7" t="s">
        <v>596</v>
      </c>
      <c r="B2" t="s">
        <v>77</v>
      </c>
      <c r="C2" t="s">
        <v>202</v>
      </c>
      <c r="D2">
        <v>1</v>
      </c>
      <c r="E2" t="s">
        <v>312</v>
      </c>
      <c r="K2" t="s">
        <v>242</v>
      </c>
      <c r="L2" t="s">
        <v>258</v>
      </c>
      <c r="M2" t="s">
        <v>559</v>
      </c>
      <c r="O2" t="s">
        <v>293</v>
      </c>
      <c r="P2" t="s">
        <v>302</v>
      </c>
      <c r="Q2" t="s">
        <v>328</v>
      </c>
      <c r="R2" t="s">
        <v>597</v>
      </c>
    </row>
    <row r="3" spans="1:18" ht="159.5" x14ac:dyDescent="0.35">
      <c r="A3" s="7" t="s">
        <v>594</v>
      </c>
      <c r="B3" t="s">
        <v>79</v>
      </c>
      <c r="C3" t="s">
        <v>202</v>
      </c>
      <c r="D3">
        <v>2</v>
      </c>
      <c r="E3" t="s">
        <v>312</v>
      </c>
      <c r="K3" t="s">
        <v>242</v>
      </c>
      <c r="L3" t="s">
        <v>258</v>
      </c>
      <c r="M3" t="s">
        <v>559</v>
      </c>
      <c r="O3" t="s">
        <v>293</v>
      </c>
      <c r="P3" t="s">
        <v>302</v>
      </c>
      <c r="Q3" t="s">
        <v>328</v>
      </c>
      <c r="R3" t="s">
        <v>595</v>
      </c>
    </row>
    <row r="4" spans="1:18" ht="145" x14ac:dyDescent="0.35">
      <c r="A4" s="7" t="s">
        <v>598</v>
      </c>
      <c r="B4" t="s">
        <v>79</v>
      </c>
      <c r="C4" t="s">
        <v>202</v>
      </c>
      <c r="D4">
        <v>2</v>
      </c>
      <c r="E4" t="s">
        <v>312</v>
      </c>
      <c r="K4" t="s">
        <v>242</v>
      </c>
      <c r="L4" t="s">
        <v>258</v>
      </c>
      <c r="M4" t="s">
        <v>559</v>
      </c>
      <c r="O4" t="s">
        <v>293</v>
      </c>
      <c r="P4" t="s">
        <v>302</v>
      </c>
      <c r="Q4" t="s">
        <v>328</v>
      </c>
      <c r="R4" t="s">
        <v>599</v>
      </c>
    </row>
    <row r="5" spans="1:18" ht="145" x14ac:dyDescent="0.35">
      <c r="A5" s="7" t="s">
        <v>592</v>
      </c>
      <c r="B5" t="s">
        <v>16</v>
      </c>
      <c r="C5" t="s">
        <v>202</v>
      </c>
      <c r="D5">
        <v>5</v>
      </c>
      <c r="E5" t="s">
        <v>312</v>
      </c>
      <c r="K5" t="s">
        <v>242</v>
      </c>
      <c r="L5" t="s">
        <v>373</v>
      </c>
      <c r="M5" t="s">
        <v>559</v>
      </c>
      <c r="O5" t="s">
        <v>293</v>
      </c>
      <c r="P5" t="s">
        <v>302</v>
      </c>
      <c r="Q5" t="s">
        <v>328</v>
      </c>
      <c r="R5" t="s">
        <v>593</v>
      </c>
    </row>
    <row r="6" spans="1:18" ht="101.5" x14ac:dyDescent="0.35">
      <c r="A6" s="7" t="s">
        <v>604</v>
      </c>
      <c r="B6" t="s">
        <v>29</v>
      </c>
      <c r="C6" t="s">
        <v>340</v>
      </c>
      <c r="D6">
        <v>7</v>
      </c>
      <c r="E6" t="s">
        <v>288</v>
      </c>
      <c r="K6" t="s">
        <v>242</v>
      </c>
      <c r="L6" t="s">
        <v>258</v>
      </c>
      <c r="M6" t="s">
        <v>559</v>
      </c>
      <c r="O6" t="s">
        <v>293</v>
      </c>
      <c r="P6" t="s">
        <v>302</v>
      </c>
      <c r="Q6" t="s">
        <v>328</v>
      </c>
      <c r="R6" t="s">
        <v>605</v>
      </c>
    </row>
    <row r="7" spans="1:18" ht="333.5" x14ac:dyDescent="0.35">
      <c r="A7" s="7" t="s">
        <v>566</v>
      </c>
      <c r="B7" t="s">
        <v>77</v>
      </c>
      <c r="C7" t="s">
        <v>228</v>
      </c>
      <c r="D7">
        <v>1</v>
      </c>
      <c r="E7" t="s">
        <v>9</v>
      </c>
      <c r="F7" t="s">
        <v>552</v>
      </c>
      <c r="K7" t="s">
        <v>242</v>
      </c>
      <c r="L7" t="s">
        <v>252</v>
      </c>
      <c r="M7" t="s">
        <v>555</v>
      </c>
      <c r="O7" t="s">
        <v>293</v>
      </c>
      <c r="P7" t="s">
        <v>302</v>
      </c>
      <c r="Q7" t="s">
        <v>328</v>
      </c>
      <c r="R7" t="s">
        <v>567</v>
      </c>
    </row>
    <row r="8" spans="1:18" ht="101.5" x14ac:dyDescent="0.35">
      <c r="A8" s="7" t="s">
        <v>606</v>
      </c>
      <c r="B8" t="s">
        <v>83</v>
      </c>
      <c r="C8" t="s">
        <v>228</v>
      </c>
      <c r="D8">
        <v>3</v>
      </c>
      <c r="E8" t="s">
        <v>288</v>
      </c>
      <c r="K8" t="s">
        <v>242</v>
      </c>
      <c r="L8" t="s">
        <v>258</v>
      </c>
      <c r="M8" t="s">
        <v>559</v>
      </c>
      <c r="O8" t="s">
        <v>293</v>
      </c>
      <c r="P8" t="s">
        <v>302</v>
      </c>
      <c r="Q8" t="s">
        <v>328</v>
      </c>
      <c r="R8" t="s">
        <v>607</v>
      </c>
    </row>
    <row r="9" spans="1:18" ht="101.5" x14ac:dyDescent="0.35">
      <c r="A9" s="7" t="s">
        <v>608</v>
      </c>
      <c r="B9" t="s">
        <v>83</v>
      </c>
      <c r="C9" t="s">
        <v>228</v>
      </c>
      <c r="D9">
        <v>3</v>
      </c>
      <c r="E9" t="s">
        <v>288</v>
      </c>
      <c r="K9" t="s">
        <v>242</v>
      </c>
      <c r="L9" t="s">
        <v>258</v>
      </c>
      <c r="M9" t="s">
        <v>559</v>
      </c>
      <c r="O9" t="s">
        <v>293</v>
      </c>
      <c r="P9" t="s">
        <v>302</v>
      </c>
      <c r="Q9" t="s">
        <v>328</v>
      </c>
      <c r="R9" t="s">
        <v>609</v>
      </c>
    </row>
    <row r="10" spans="1:18" ht="101.5" x14ac:dyDescent="0.35">
      <c r="A10" s="7" t="s">
        <v>572</v>
      </c>
      <c r="B10" t="s">
        <v>76</v>
      </c>
      <c r="C10" t="s">
        <v>203</v>
      </c>
      <c r="D10">
        <v>0</v>
      </c>
      <c r="E10" t="s">
        <v>6</v>
      </c>
      <c r="K10" t="s">
        <v>242</v>
      </c>
      <c r="L10" t="s">
        <v>258</v>
      </c>
      <c r="O10" t="s">
        <v>293</v>
      </c>
      <c r="P10" t="s">
        <v>302</v>
      </c>
      <c r="Q10" t="s">
        <v>328</v>
      </c>
      <c r="R10" t="s">
        <v>375</v>
      </c>
    </row>
    <row r="11" spans="1:18" ht="101.5" x14ac:dyDescent="0.35">
      <c r="A11" s="7" t="s">
        <v>573</v>
      </c>
      <c r="B11" t="s">
        <v>76</v>
      </c>
      <c r="C11" t="s">
        <v>203</v>
      </c>
      <c r="D11">
        <v>0</v>
      </c>
      <c r="E11" t="s">
        <v>6</v>
      </c>
      <c r="K11" t="s">
        <v>242</v>
      </c>
      <c r="L11" t="s">
        <v>258</v>
      </c>
      <c r="O11" t="s">
        <v>293</v>
      </c>
      <c r="P11" t="s">
        <v>302</v>
      </c>
      <c r="Q11" t="s">
        <v>328</v>
      </c>
      <c r="R11" t="s">
        <v>375</v>
      </c>
    </row>
    <row r="12" spans="1:18" ht="101.5" x14ac:dyDescent="0.35">
      <c r="A12" s="7" t="s">
        <v>574</v>
      </c>
      <c r="B12" t="s">
        <v>76</v>
      </c>
      <c r="C12" t="s">
        <v>203</v>
      </c>
      <c r="D12">
        <v>0</v>
      </c>
      <c r="E12" t="s">
        <v>6</v>
      </c>
      <c r="K12" t="s">
        <v>242</v>
      </c>
      <c r="L12" t="s">
        <v>258</v>
      </c>
      <c r="O12" t="s">
        <v>293</v>
      </c>
      <c r="P12" t="s">
        <v>302</v>
      </c>
      <c r="Q12" t="s">
        <v>328</v>
      </c>
      <c r="R12" t="s">
        <v>375</v>
      </c>
    </row>
    <row r="13" spans="1:18" ht="101.5" x14ac:dyDescent="0.35">
      <c r="A13" s="7" t="s">
        <v>575</v>
      </c>
      <c r="B13" t="s">
        <v>76</v>
      </c>
      <c r="C13" t="s">
        <v>203</v>
      </c>
      <c r="D13">
        <v>0</v>
      </c>
      <c r="E13" t="s">
        <v>6</v>
      </c>
      <c r="K13" t="s">
        <v>242</v>
      </c>
      <c r="L13" t="s">
        <v>258</v>
      </c>
      <c r="O13" t="s">
        <v>293</v>
      </c>
      <c r="P13" t="s">
        <v>302</v>
      </c>
      <c r="Q13" t="s">
        <v>328</v>
      </c>
      <c r="R13" t="s">
        <v>375</v>
      </c>
    </row>
    <row r="14" spans="1:18" ht="101.5" x14ac:dyDescent="0.35">
      <c r="A14" s="7" t="s">
        <v>576</v>
      </c>
      <c r="B14" t="s">
        <v>76</v>
      </c>
      <c r="C14" t="s">
        <v>203</v>
      </c>
      <c r="D14">
        <v>0</v>
      </c>
      <c r="E14" t="s">
        <v>6</v>
      </c>
      <c r="K14" t="s">
        <v>242</v>
      </c>
      <c r="L14" t="s">
        <v>258</v>
      </c>
      <c r="O14" t="s">
        <v>293</v>
      </c>
      <c r="P14" t="s">
        <v>302</v>
      </c>
      <c r="Q14" t="s">
        <v>328</v>
      </c>
      <c r="R14" t="s">
        <v>375</v>
      </c>
    </row>
    <row r="15" spans="1:18" ht="101.5" x14ac:dyDescent="0.35">
      <c r="A15" s="7" t="s">
        <v>577</v>
      </c>
      <c r="B15" t="s">
        <v>76</v>
      </c>
      <c r="C15" t="s">
        <v>203</v>
      </c>
      <c r="D15">
        <v>0</v>
      </c>
      <c r="E15" t="s">
        <v>6</v>
      </c>
      <c r="K15" t="s">
        <v>242</v>
      </c>
      <c r="L15" t="s">
        <v>258</v>
      </c>
      <c r="O15" t="s">
        <v>293</v>
      </c>
      <c r="P15" t="s">
        <v>302</v>
      </c>
      <c r="Q15" t="s">
        <v>328</v>
      </c>
      <c r="R15" t="s">
        <v>375</v>
      </c>
    </row>
    <row r="16" spans="1:18" ht="116" x14ac:dyDescent="0.35">
      <c r="A16" s="7" t="s">
        <v>579</v>
      </c>
      <c r="B16" t="s">
        <v>77</v>
      </c>
      <c r="C16" t="s">
        <v>203</v>
      </c>
      <c r="D16">
        <v>1</v>
      </c>
      <c r="E16" t="s">
        <v>288</v>
      </c>
      <c r="K16" t="s">
        <v>242</v>
      </c>
      <c r="L16" t="s">
        <v>258</v>
      </c>
      <c r="M16" t="s">
        <v>559</v>
      </c>
      <c r="O16" t="s">
        <v>293</v>
      </c>
      <c r="P16" t="s">
        <v>302</v>
      </c>
      <c r="Q16" t="s">
        <v>328</v>
      </c>
      <c r="R16" t="s">
        <v>580</v>
      </c>
    </row>
    <row r="17" spans="1:18" ht="116" x14ac:dyDescent="0.35">
      <c r="A17" s="7" t="s">
        <v>581</v>
      </c>
      <c r="B17" t="s">
        <v>77</v>
      </c>
      <c r="C17" t="s">
        <v>203</v>
      </c>
      <c r="D17">
        <v>1</v>
      </c>
      <c r="E17" t="s">
        <v>288</v>
      </c>
      <c r="K17" t="s">
        <v>242</v>
      </c>
      <c r="L17" t="s">
        <v>258</v>
      </c>
      <c r="M17" t="s">
        <v>559</v>
      </c>
      <c r="O17" t="s">
        <v>293</v>
      </c>
      <c r="P17" t="s">
        <v>302</v>
      </c>
      <c r="Q17" t="s">
        <v>328</v>
      </c>
      <c r="R17" t="s">
        <v>582</v>
      </c>
    </row>
    <row r="18" spans="1:18" ht="116" x14ac:dyDescent="0.35">
      <c r="A18" s="7" t="s">
        <v>583</v>
      </c>
      <c r="B18" t="s">
        <v>77</v>
      </c>
      <c r="C18" t="s">
        <v>203</v>
      </c>
      <c r="D18">
        <v>1</v>
      </c>
      <c r="E18" t="s">
        <v>288</v>
      </c>
      <c r="K18" t="s">
        <v>242</v>
      </c>
      <c r="L18" t="s">
        <v>377</v>
      </c>
      <c r="M18" t="s">
        <v>559</v>
      </c>
      <c r="O18" t="s">
        <v>293</v>
      </c>
      <c r="P18" t="s">
        <v>302</v>
      </c>
      <c r="Q18" t="s">
        <v>328</v>
      </c>
      <c r="R18" t="s">
        <v>584</v>
      </c>
    </row>
    <row r="19" spans="1:18" ht="101.5" x14ac:dyDescent="0.35">
      <c r="A19" s="7" t="s">
        <v>637</v>
      </c>
      <c r="B19" t="s">
        <v>83</v>
      </c>
      <c r="C19" t="s">
        <v>203</v>
      </c>
      <c r="D19">
        <v>3</v>
      </c>
      <c r="E19" t="s">
        <v>288</v>
      </c>
      <c r="K19" t="s">
        <v>242</v>
      </c>
      <c r="L19" t="s">
        <v>258</v>
      </c>
      <c r="M19" t="s">
        <v>559</v>
      </c>
      <c r="O19" t="s">
        <v>293</v>
      </c>
      <c r="P19" t="s">
        <v>625</v>
      </c>
      <c r="Q19" t="s">
        <v>328</v>
      </c>
      <c r="R19" t="s">
        <v>638</v>
      </c>
    </row>
    <row r="20" spans="1:18" ht="101.5" x14ac:dyDescent="0.35">
      <c r="A20" s="7" t="s">
        <v>600</v>
      </c>
      <c r="B20" t="s">
        <v>110</v>
      </c>
      <c r="C20" t="s">
        <v>203</v>
      </c>
      <c r="D20">
        <v>4</v>
      </c>
      <c r="E20" t="s">
        <v>288</v>
      </c>
      <c r="K20" t="s">
        <v>242</v>
      </c>
      <c r="L20" t="s">
        <v>258</v>
      </c>
      <c r="M20" t="s">
        <v>559</v>
      </c>
      <c r="O20" t="s">
        <v>293</v>
      </c>
      <c r="P20" t="s">
        <v>302</v>
      </c>
      <c r="Q20" t="s">
        <v>328</v>
      </c>
      <c r="R20" t="s">
        <v>601</v>
      </c>
    </row>
    <row r="21" spans="1:18" ht="101.5" x14ac:dyDescent="0.35">
      <c r="A21" s="7" t="s">
        <v>602</v>
      </c>
      <c r="B21" t="s">
        <v>110</v>
      </c>
      <c r="C21" t="s">
        <v>203</v>
      </c>
      <c r="D21">
        <v>4</v>
      </c>
      <c r="E21" t="s">
        <v>288</v>
      </c>
      <c r="K21" t="s">
        <v>242</v>
      </c>
      <c r="L21" t="s">
        <v>258</v>
      </c>
      <c r="M21" t="s">
        <v>559</v>
      </c>
      <c r="O21" t="s">
        <v>293</v>
      </c>
      <c r="P21" t="s">
        <v>302</v>
      </c>
      <c r="Q21" t="s">
        <v>328</v>
      </c>
      <c r="R21" t="s">
        <v>603</v>
      </c>
    </row>
    <row r="22" spans="1:18" ht="116" x14ac:dyDescent="0.35">
      <c r="A22" s="7" t="s">
        <v>588</v>
      </c>
      <c r="B22" t="s">
        <v>13</v>
      </c>
      <c r="C22" t="s">
        <v>203</v>
      </c>
      <c r="D22">
        <v>5</v>
      </c>
      <c r="E22" t="s">
        <v>288</v>
      </c>
      <c r="K22" t="s">
        <v>242</v>
      </c>
      <c r="L22" t="s">
        <v>258</v>
      </c>
      <c r="M22" t="s">
        <v>559</v>
      </c>
      <c r="O22" t="s">
        <v>293</v>
      </c>
      <c r="P22" t="s">
        <v>302</v>
      </c>
      <c r="Q22" t="s">
        <v>328</v>
      </c>
      <c r="R22" t="s">
        <v>589</v>
      </c>
    </row>
    <row r="23" spans="1:18" ht="116" x14ac:dyDescent="0.35">
      <c r="A23" s="7" t="s">
        <v>590</v>
      </c>
      <c r="B23" t="s">
        <v>13</v>
      </c>
      <c r="C23" t="s">
        <v>203</v>
      </c>
      <c r="D23">
        <v>5</v>
      </c>
      <c r="E23" t="s">
        <v>288</v>
      </c>
      <c r="K23" t="s">
        <v>242</v>
      </c>
      <c r="L23" t="s">
        <v>258</v>
      </c>
      <c r="M23" t="s">
        <v>559</v>
      </c>
      <c r="O23" t="s">
        <v>293</v>
      </c>
      <c r="P23" t="s">
        <v>302</v>
      </c>
      <c r="Q23" t="s">
        <v>328</v>
      </c>
      <c r="R23" t="s">
        <v>591</v>
      </c>
    </row>
    <row r="24" spans="1:18" ht="116" x14ac:dyDescent="0.35">
      <c r="A24" s="7" t="s">
        <v>629</v>
      </c>
      <c r="B24" t="s">
        <v>79</v>
      </c>
      <c r="C24" t="s">
        <v>219</v>
      </c>
      <c r="D24">
        <v>2</v>
      </c>
      <c r="E24" t="s">
        <v>288</v>
      </c>
      <c r="K24" t="s">
        <v>242</v>
      </c>
      <c r="L24" t="s">
        <v>258</v>
      </c>
      <c r="M24" t="s">
        <v>559</v>
      </c>
      <c r="O24" t="s">
        <v>293</v>
      </c>
      <c r="P24" t="s">
        <v>303</v>
      </c>
      <c r="Q24" t="s">
        <v>328</v>
      </c>
      <c r="R24" t="s">
        <v>630</v>
      </c>
    </row>
    <row r="25" spans="1:18" ht="116" x14ac:dyDescent="0.35">
      <c r="A25" s="7" t="s">
        <v>631</v>
      </c>
      <c r="B25" t="s">
        <v>79</v>
      </c>
      <c r="C25" t="s">
        <v>219</v>
      </c>
      <c r="D25">
        <v>2</v>
      </c>
      <c r="E25" t="s">
        <v>288</v>
      </c>
      <c r="K25" t="s">
        <v>242</v>
      </c>
      <c r="L25" t="s">
        <v>258</v>
      </c>
      <c r="M25" t="s">
        <v>559</v>
      </c>
      <c r="O25" t="s">
        <v>293</v>
      </c>
      <c r="P25" t="s">
        <v>304</v>
      </c>
      <c r="Q25" t="s">
        <v>328</v>
      </c>
      <c r="R25" t="s">
        <v>632</v>
      </c>
    </row>
    <row r="26" spans="1:18" ht="116" x14ac:dyDescent="0.35">
      <c r="A26" s="7" t="s">
        <v>633</v>
      </c>
      <c r="B26" t="s">
        <v>79</v>
      </c>
      <c r="C26" t="s">
        <v>219</v>
      </c>
      <c r="D26">
        <v>2</v>
      </c>
      <c r="E26" t="s">
        <v>288</v>
      </c>
      <c r="K26" t="s">
        <v>242</v>
      </c>
      <c r="L26" t="s">
        <v>258</v>
      </c>
      <c r="M26" t="s">
        <v>559</v>
      </c>
      <c r="O26" t="s">
        <v>293</v>
      </c>
      <c r="P26" t="s">
        <v>306</v>
      </c>
      <c r="Q26" t="s">
        <v>328</v>
      </c>
      <c r="R26" t="s">
        <v>634</v>
      </c>
    </row>
    <row r="27" spans="1:18" ht="116" x14ac:dyDescent="0.35">
      <c r="A27" s="7" t="s">
        <v>635</v>
      </c>
      <c r="B27" t="s">
        <v>79</v>
      </c>
      <c r="C27" t="s">
        <v>219</v>
      </c>
      <c r="D27">
        <v>2</v>
      </c>
      <c r="E27" t="s">
        <v>288</v>
      </c>
      <c r="K27" t="s">
        <v>242</v>
      </c>
      <c r="L27" t="s">
        <v>258</v>
      </c>
      <c r="M27" t="s">
        <v>559</v>
      </c>
      <c r="O27" t="s">
        <v>293</v>
      </c>
      <c r="P27" t="s">
        <v>624</v>
      </c>
      <c r="Q27" t="s">
        <v>328</v>
      </c>
      <c r="R27" t="s">
        <v>636</v>
      </c>
    </row>
    <row r="28" spans="1:18" ht="116" x14ac:dyDescent="0.35">
      <c r="A28" s="7" t="s">
        <v>560</v>
      </c>
      <c r="B28" t="s">
        <v>83</v>
      </c>
      <c r="C28" t="s">
        <v>219</v>
      </c>
      <c r="D28">
        <v>3</v>
      </c>
      <c r="E28" t="s">
        <v>6</v>
      </c>
      <c r="K28" t="s">
        <v>242</v>
      </c>
      <c r="L28" t="s">
        <v>253</v>
      </c>
      <c r="O28" t="s">
        <v>293</v>
      </c>
      <c r="P28" t="s">
        <v>302</v>
      </c>
      <c r="Q28" t="s">
        <v>328</v>
      </c>
      <c r="R28" t="s">
        <v>375</v>
      </c>
    </row>
    <row r="29" spans="1:18" ht="101.5" x14ac:dyDescent="0.35">
      <c r="A29" s="7" t="s">
        <v>562</v>
      </c>
      <c r="B29" t="s">
        <v>83</v>
      </c>
      <c r="C29" t="s">
        <v>219</v>
      </c>
      <c r="D29">
        <v>3</v>
      </c>
      <c r="E29" t="s">
        <v>6</v>
      </c>
      <c r="K29" t="s">
        <v>242</v>
      </c>
      <c r="L29" t="s">
        <v>258</v>
      </c>
      <c r="O29" t="s">
        <v>293</v>
      </c>
      <c r="P29" t="s">
        <v>302</v>
      </c>
      <c r="Q29" t="s">
        <v>328</v>
      </c>
      <c r="R29" t="s">
        <v>375</v>
      </c>
    </row>
    <row r="30" spans="1:18" ht="116" x14ac:dyDescent="0.35">
      <c r="A30" s="7" t="s">
        <v>563</v>
      </c>
      <c r="B30" t="s">
        <v>83</v>
      </c>
      <c r="C30" t="s">
        <v>219</v>
      </c>
      <c r="D30">
        <v>3</v>
      </c>
      <c r="E30" t="s">
        <v>6</v>
      </c>
      <c r="K30" t="s">
        <v>242</v>
      </c>
      <c r="L30" t="s">
        <v>256</v>
      </c>
      <c r="O30" t="s">
        <v>293</v>
      </c>
      <c r="P30" t="s">
        <v>302</v>
      </c>
      <c r="Q30" t="s">
        <v>328</v>
      </c>
      <c r="R30" t="s">
        <v>375</v>
      </c>
    </row>
    <row r="31" spans="1:18" ht="116" x14ac:dyDescent="0.35">
      <c r="A31" s="7" t="s">
        <v>565</v>
      </c>
      <c r="B31" t="s">
        <v>83</v>
      </c>
      <c r="C31" t="s">
        <v>219</v>
      </c>
      <c r="D31">
        <v>3</v>
      </c>
      <c r="E31" t="s">
        <v>6</v>
      </c>
      <c r="K31" t="s">
        <v>242</v>
      </c>
      <c r="L31" t="s">
        <v>373</v>
      </c>
      <c r="O31" t="s">
        <v>293</v>
      </c>
      <c r="P31" t="s">
        <v>302</v>
      </c>
      <c r="Q31" t="s">
        <v>328</v>
      </c>
      <c r="R31" t="s">
        <v>375</v>
      </c>
    </row>
    <row r="32" spans="1:18" ht="409.5" x14ac:dyDescent="0.35">
      <c r="A32" s="7" t="s">
        <v>570</v>
      </c>
      <c r="B32" t="s">
        <v>20</v>
      </c>
      <c r="C32" t="s">
        <v>212</v>
      </c>
      <c r="D32">
        <v>1</v>
      </c>
      <c r="E32" t="s">
        <v>9</v>
      </c>
      <c r="F32" t="s">
        <v>556</v>
      </c>
      <c r="K32" t="s">
        <v>242</v>
      </c>
      <c r="L32" t="s">
        <v>258</v>
      </c>
      <c r="M32" t="s">
        <v>558</v>
      </c>
      <c r="O32" t="s">
        <v>293</v>
      </c>
      <c r="P32" t="s">
        <v>302</v>
      </c>
      <c r="Q32" t="s">
        <v>328</v>
      </c>
      <c r="R32" t="s">
        <v>571</v>
      </c>
    </row>
    <row r="33" spans="1:18" ht="409.5" x14ac:dyDescent="0.35">
      <c r="A33" s="7" t="s">
        <v>568</v>
      </c>
      <c r="B33" t="s">
        <v>178</v>
      </c>
      <c r="C33" t="s">
        <v>212</v>
      </c>
      <c r="D33">
        <v>2</v>
      </c>
      <c r="E33" t="s">
        <v>9</v>
      </c>
      <c r="F33" t="s">
        <v>557</v>
      </c>
      <c r="K33" t="s">
        <v>242</v>
      </c>
      <c r="L33" t="s">
        <v>253</v>
      </c>
      <c r="M33" t="s">
        <v>553</v>
      </c>
      <c r="O33" t="s">
        <v>293</v>
      </c>
      <c r="P33" t="s">
        <v>302</v>
      </c>
      <c r="Q33" t="s">
        <v>328</v>
      </c>
      <c r="R33" t="s">
        <v>569</v>
      </c>
    </row>
    <row r="34" spans="1:18" ht="116" x14ac:dyDescent="0.35">
      <c r="A34" s="7" t="s">
        <v>627</v>
      </c>
      <c r="B34" t="s">
        <v>125</v>
      </c>
      <c r="C34" t="s">
        <v>335</v>
      </c>
      <c r="D34">
        <v>2</v>
      </c>
      <c r="E34" t="s">
        <v>240</v>
      </c>
      <c r="K34" t="s">
        <v>242</v>
      </c>
      <c r="L34" t="s">
        <v>258</v>
      </c>
      <c r="O34" t="s">
        <v>293</v>
      </c>
      <c r="P34" t="s">
        <v>301</v>
      </c>
      <c r="Q34" t="s">
        <v>328</v>
      </c>
      <c r="R34" t="s">
        <v>375</v>
      </c>
    </row>
    <row r="35" spans="1:18" ht="130.5" x14ac:dyDescent="0.35">
      <c r="A35" s="7" t="s">
        <v>628</v>
      </c>
      <c r="B35" t="s">
        <v>125</v>
      </c>
      <c r="C35" t="s">
        <v>335</v>
      </c>
      <c r="D35">
        <v>2</v>
      </c>
      <c r="E35" t="s">
        <v>240</v>
      </c>
      <c r="K35" t="s">
        <v>242</v>
      </c>
      <c r="L35" t="s">
        <v>258</v>
      </c>
      <c r="O35" t="s">
        <v>293</v>
      </c>
      <c r="P35" t="s">
        <v>301</v>
      </c>
      <c r="Q35" t="s">
        <v>328</v>
      </c>
      <c r="R35" t="s">
        <v>375</v>
      </c>
    </row>
    <row r="36" spans="1:18" ht="116" x14ac:dyDescent="0.35">
      <c r="A36" s="7" t="s">
        <v>626</v>
      </c>
      <c r="B36" t="s">
        <v>97</v>
      </c>
      <c r="C36" t="s">
        <v>335</v>
      </c>
      <c r="D36">
        <v>3</v>
      </c>
      <c r="E36" t="s">
        <v>240</v>
      </c>
      <c r="K36" t="s">
        <v>242</v>
      </c>
      <c r="L36" t="s">
        <v>373</v>
      </c>
      <c r="O36" t="s">
        <v>293</v>
      </c>
      <c r="P36" t="s">
        <v>301</v>
      </c>
      <c r="Q36" t="s">
        <v>328</v>
      </c>
      <c r="R36" t="s">
        <v>375</v>
      </c>
    </row>
    <row r="37" spans="1:18" ht="101.5" x14ac:dyDescent="0.35">
      <c r="A37" s="7" t="s">
        <v>578</v>
      </c>
      <c r="B37" t="s">
        <v>146</v>
      </c>
      <c r="C37" t="s">
        <v>220</v>
      </c>
      <c r="D37">
        <v>2</v>
      </c>
      <c r="E37" t="s">
        <v>358</v>
      </c>
      <c r="K37" t="s">
        <v>242</v>
      </c>
      <c r="L37" t="s">
        <v>258</v>
      </c>
      <c r="O37" t="s">
        <v>293</v>
      </c>
      <c r="P37" t="s">
        <v>302</v>
      </c>
      <c r="Q37" t="s">
        <v>328</v>
      </c>
      <c r="R37" t="s">
        <v>375</v>
      </c>
    </row>
  </sheetData>
  <autoFilter ref="A1:R37" xr:uid="{7FFDF88B-703B-4D83-A7DB-9317C27E5C5E}">
    <sortState xmlns:xlrd2="http://schemas.microsoft.com/office/spreadsheetml/2017/richdata2" ref="A2:R37">
      <sortCondition ref="C2:C37"/>
      <sortCondition ref="D2:D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5806-826C-475F-8BCF-07F69B88AC8D}">
  <dimension ref="A1:K38"/>
  <sheetViews>
    <sheetView workbookViewId="0">
      <selection activeCell="J11" sqref="A11:J11"/>
    </sheetView>
  </sheetViews>
  <sheetFormatPr defaultRowHeight="14.5" x14ac:dyDescent="0.35"/>
  <cols>
    <col min="1" max="1" width="9.26953125" bestFit="1" customWidth="1"/>
    <col min="3" max="3" width="32.08984375" bestFit="1" customWidth="1"/>
  </cols>
  <sheetData>
    <row r="1" spans="1:11" x14ac:dyDescent="0.35">
      <c r="A1" t="s">
        <v>610</v>
      </c>
      <c r="B1" t="s">
        <v>352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10</v>
      </c>
      <c r="I1" t="s">
        <v>11</v>
      </c>
      <c r="J1" t="s">
        <v>12</v>
      </c>
    </row>
    <row r="2" spans="1:11" x14ac:dyDescent="0.35">
      <c r="A2" t="s">
        <v>457</v>
      </c>
      <c r="B2" t="s">
        <v>611</v>
      </c>
      <c r="C2" t="s">
        <v>612</v>
      </c>
      <c r="D2" t="s">
        <v>613</v>
      </c>
      <c r="E2" t="s">
        <v>461</v>
      </c>
      <c r="F2" t="s">
        <v>412</v>
      </c>
      <c r="G2">
        <v>1500</v>
      </c>
      <c r="H2">
        <v>150</v>
      </c>
      <c r="I2">
        <v>0.02</v>
      </c>
      <c r="J2" t="s">
        <v>79</v>
      </c>
      <c r="K2" t="str">
        <f>VLOOKUP(C2,Parts!$D$2:$D$45,1,FALSE)</f>
        <v>blue_steel_landing_skid_srf_3_small</v>
      </c>
    </row>
    <row r="3" spans="1:11" x14ac:dyDescent="0.35">
      <c r="A3" t="s">
        <v>457</v>
      </c>
      <c r="B3" t="s">
        <v>458</v>
      </c>
      <c r="C3" t="s">
        <v>459</v>
      </c>
      <c r="D3" t="s">
        <v>640</v>
      </c>
      <c r="E3" t="s">
        <v>461</v>
      </c>
      <c r="F3" t="s">
        <v>412</v>
      </c>
      <c r="G3">
        <v>1500</v>
      </c>
      <c r="H3">
        <v>320</v>
      </c>
      <c r="I3">
        <v>4.4999999999999998E-2</v>
      </c>
      <c r="J3" t="s">
        <v>83</v>
      </c>
      <c r="K3" t="str">
        <f>VLOOKUP(C3,Parts!$D$2:$D$45,1,FALSE)</f>
        <v>blue_steel_landing_skid_srf_3</v>
      </c>
    </row>
    <row r="4" spans="1:11" x14ac:dyDescent="0.35">
      <c r="A4" t="s">
        <v>457</v>
      </c>
      <c r="B4" t="s">
        <v>614</v>
      </c>
      <c r="C4" t="s">
        <v>615</v>
      </c>
      <c r="D4" t="s">
        <v>613</v>
      </c>
      <c r="E4" t="s">
        <v>461</v>
      </c>
      <c r="F4" t="s">
        <v>412</v>
      </c>
      <c r="G4">
        <v>1500</v>
      </c>
      <c r="H4">
        <v>150</v>
      </c>
      <c r="I4">
        <v>0.02</v>
      </c>
      <c r="J4" t="s">
        <v>79</v>
      </c>
      <c r="K4" t="str">
        <f>VLOOKUP(C4,Parts!$D$2:$D$45,1,FALSE)</f>
        <v>blue_steel_landing_skid_srf_1_small</v>
      </c>
    </row>
    <row r="5" spans="1:11" x14ac:dyDescent="0.35">
      <c r="A5" t="s">
        <v>457</v>
      </c>
      <c r="B5" t="s">
        <v>462</v>
      </c>
      <c r="C5" t="s">
        <v>463</v>
      </c>
      <c r="D5" t="s">
        <v>641</v>
      </c>
      <c r="E5" t="s">
        <v>461</v>
      </c>
      <c r="F5" t="s">
        <v>412</v>
      </c>
      <c r="G5">
        <v>1500</v>
      </c>
      <c r="H5">
        <v>320</v>
      </c>
      <c r="I5">
        <v>4.4999999999999998E-2</v>
      </c>
      <c r="J5" t="s">
        <v>83</v>
      </c>
      <c r="K5" t="str">
        <f>VLOOKUP(C5,Parts!$D$2:$D$45,1,FALSE)</f>
        <v>blue_steel_landing_skid_srf_1</v>
      </c>
    </row>
    <row r="6" spans="1:11" x14ac:dyDescent="0.35">
      <c r="A6" t="s">
        <v>457</v>
      </c>
      <c r="B6" t="s">
        <v>616</v>
      </c>
      <c r="C6" t="s">
        <v>617</v>
      </c>
      <c r="D6" t="s">
        <v>618</v>
      </c>
      <c r="E6" t="s">
        <v>461</v>
      </c>
      <c r="F6" t="s">
        <v>412</v>
      </c>
      <c r="G6">
        <v>1500</v>
      </c>
      <c r="H6">
        <v>180</v>
      </c>
      <c r="I6">
        <v>0.02</v>
      </c>
      <c r="J6" t="s">
        <v>79</v>
      </c>
      <c r="K6" t="str">
        <f>VLOOKUP(C6,Parts!$D$2:$D$45,1,FALSE)</f>
        <v>blue_steel_landing_gear_srf_3_small</v>
      </c>
    </row>
    <row r="7" spans="1:11" x14ac:dyDescent="0.35">
      <c r="A7" t="s">
        <v>457</v>
      </c>
      <c r="B7" t="s">
        <v>465</v>
      </c>
      <c r="C7" t="s">
        <v>466</v>
      </c>
      <c r="D7" t="s">
        <v>642</v>
      </c>
      <c r="E7" t="s">
        <v>461</v>
      </c>
      <c r="F7" t="s">
        <v>412</v>
      </c>
      <c r="G7">
        <v>1500</v>
      </c>
      <c r="H7">
        <v>350</v>
      </c>
      <c r="I7">
        <v>4.4999999999999998E-2</v>
      </c>
      <c r="J7" t="s">
        <v>83</v>
      </c>
      <c r="K7" t="str">
        <f>VLOOKUP(C7,Parts!$D$2:$D$45,1,FALSE)</f>
        <v>blue_steel_landing_gear_srf_3</v>
      </c>
    </row>
    <row r="8" spans="1:11" x14ac:dyDescent="0.35">
      <c r="A8" t="s">
        <v>457</v>
      </c>
      <c r="B8" t="s">
        <v>619</v>
      </c>
      <c r="C8" t="s">
        <v>620</v>
      </c>
      <c r="D8" t="s">
        <v>618</v>
      </c>
      <c r="E8" t="s">
        <v>461</v>
      </c>
      <c r="F8" t="s">
        <v>412</v>
      </c>
      <c r="G8">
        <v>1500</v>
      </c>
      <c r="H8">
        <v>180</v>
      </c>
      <c r="I8">
        <v>0.02</v>
      </c>
      <c r="J8" t="s">
        <v>79</v>
      </c>
      <c r="K8" t="str">
        <f>VLOOKUP(C8,Parts!$D$2:$D$45,1,FALSE)</f>
        <v>blue_steel_landing_gear_srf_1_small</v>
      </c>
    </row>
    <row r="9" spans="1:11" x14ac:dyDescent="0.35">
      <c r="A9" t="s">
        <v>457</v>
      </c>
      <c r="B9" t="s">
        <v>468</v>
      </c>
      <c r="C9" t="s">
        <v>469</v>
      </c>
      <c r="D9" t="s">
        <v>643</v>
      </c>
      <c r="E9" t="s">
        <v>461</v>
      </c>
      <c r="F9" t="s">
        <v>412</v>
      </c>
      <c r="G9">
        <v>1500</v>
      </c>
      <c r="H9">
        <v>350</v>
      </c>
      <c r="I9">
        <v>4.4999999999999998E-2</v>
      </c>
      <c r="J9" t="s">
        <v>83</v>
      </c>
      <c r="K9" t="str">
        <f>VLOOKUP(C9,Parts!$D$2:$D$45,1,FALSE)</f>
        <v>blue_steel_landing_gear_srf_1</v>
      </c>
    </row>
    <row r="10" spans="1:11" x14ac:dyDescent="0.35">
      <c r="A10" t="s">
        <v>457</v>
      </c>
      <c r="B10" t="s">
        <v>471</v>
      </c>
      <c r="C10" t="s">
        <v>472</v>
      </c>
      <c r="D10" t="s">
        <v>552</v>
      </c>
      <c r="E10" t="s">
        <v>461</v>
      </c>
      <c r="F10" t="s">
        <v>370</v>
      </c>
      <c r="G10">
        <v>1800</v>
      </c>
      <c r="H10">
        <v>150</v>
      </c>
      <c r="I10">
        <v>0.05</v>
      </c>
      <c r="J10" t="s">
        <v>77</v>
      </c>
      <c r="K10" t="str">
        <f>VLOOKUP(C10,Parts!$D$2:$D$45,1,FALSE)</f>
        <v>blue_steel_engine_turbojet_s00</v>
      </c>
    </row>
    <row r="11" spans="1:11" x14ac:dyDescent="0.35">
      <c r="A11" t="s">
        <v>457</v>
      </c>
      <c r="B11" t="s">
        <v>644</v>
      </c>
      <c r="C11" t="s">
        <v>645</v>
      </c>
      <c r="D11" t="s">
        <v>646</v>
      </c>
      <c r="E11" t="s">
        <v>461</v>
      </c>
      <c r="F11" t="s">
        <v>370</v>
      </c>
      <c r="G11">
        <v>5000</v>
      </c>
      <c r="H11">
        <v>1050</v>
      </c>
      <c r="I11">
        <v>0.45</v>
      </c>
      <c r="J11" t="s">
        <v>143</v>
      </c>
      <c r="K11" t="str">
        <f>VLOOKUP(C11,Parts!$D$2:$D$45,1,FALSE)</f>
        <v>blue_steel_engine_sabre_s00</v>
      </c>
    </row>
    <row r="12" spans="1:11" x14ac:dyDescent="0.35">
      <c r="A12" t="s">
        <v>457</v>
      </c>
      <c r="B12" t="s">
        <v>474</v>
      </c>
      <c r="C12" t="s">
        <v>475</v>
      </c>
      <c r="D12" t="s">
        <v>476</v>
      </c>
      <c r="E12" t="s">
        <v>461</v>
      </c>
      <c r="F12" t="s">
        <v>370</v>
      </c>
      <c r="G12">
        <v>3000</v>
      </c>
      <c r="H12">
        <v>800</v>
      </c>
      <c r="I12">
        <v>0.2</v>
      </c>
      <c r="J12" t="s">
        <v>178</v>
      </c>
      <c r="K12" t="str">
        <f>VLOOKUP(C12,Parts!$D$2:$D$45,1,FALSE)</f>
        <v>blue_steel_engine_s1_1</v>
      </c>
    </row>
    <row r="13" spans="1:11" x14ac:dyDescent="0.35">
      <c r="A13" t="s">
        <v>457</v>
      </c>
      <c r="B13" t="s">
        <v>477</v>
      </c>
      <c r="C13" t="s">
        <v>478</v>
      </c>
      <c r="D13" t="s">
        <v>556</v>
      </c>
      <c r="E13" t="s">
        <v>461</v>
      </c>
      <c r="F13" t="s">
        <v>370</v>
      </c>
      <c r="G13">
        <v>950</v>
      </c>
      <c r="H13">
        <v>250</v>
      </c>
      <c r="I13">
        <v>0.15</v>
      </c>
      <c r="J13" t="s">
        <v>20</v>
      </c>
      <c r="K13" t="str">
        <f>VLOOKUP(C13,Parts!$D$2:$D$45,1,FALSE)</f>
        <v>blue_steel_engine_s0_1</v>
      </c>
    </row>
    <row r="14" spans="1:11" x14ac:dyDescent="0.35">
      <c r="A14" t="s">
        <v>457</v>
      </c>
      <c r="B14" t="s">
        <v>480</v>
      </c>
      <c r="C14" t="s">
        <v>481</v>
      </c>
      <c r="D14" t="s">
        <v>647</v>
      </c>
      <c r="E14" t="s">
        <v>461</v>
      </c>
      <c r="F14" t="s">
        <v>368</v>
      </c>
      <c r="G14">
        <v>750</v>
      </c>
      <c r="H14">
        <v>380</v>
      </c>
      <c r="I14">
        <v>0.08</v>
      </c>
      <c r="J14" t="s">
        <v>76</v>
      </c>
      <c r="K14" t="str">
        <f>VLOOKUP(C14,Parts!$D$2:$D$45,1,FALSE)</f>
        <v>blue_steel_winglet_srf_6</v>
      </c>
    </row>
    <row r="15" spans="1:11" x14ac:dyDescent="0.35">
      <c r="A15" t="s">
        <v>457</v>
      </c>
      <c r="B15" t="s">
        <v>483</v>
      </c>
      <c r="C15" t="s">
        <v>484</v>
      </c>
      <c r="D15" t="s">
        <v>648</v>
      </c>
      <c r="E15" t="s">
        <v>461</v>
      </c>
      <c r="F15" t="s">
        <v>368</v>
      </c>
      <c r="G15">
        <v>750</v>
      </c>
      <c r="H15">
        <v>180</v>
      </c>
      <c r="I15">
        <v>0.05</v>
      </c>
      <c r="J15" t="s">
        <v>76</v>
      </c>
      <c r="K15" t="str">
        <f>VLOOKUP(C15,Parts!$D$2:$D$45,1,FALSE)</f>
        <v>blue_steel_winglet_srf_5</v>
      </c>
    </row>
    <row r="16" spans="1:11" x14ac:dyDescent="0.35">
      <c r="A16" t="s">
        <v>457</v>
      </c>
      <c r="B16" t="s">
        <v>486</v>
      </c>
      <c r="C16" t="s">
        <v>487</v>
      </c>
      <c r="D16" t="s">
        <v>488</v>
      </c>
      <c r="E16" t="s">
        <v>461</v>
      </c>
      <c r="F16" t="s">
        <v>368</v>
      </c>
      <c r="G16">
        <v>750</v>
      </c>
      <c r="H16">
        <v>80</v>
      </c>
      <c r="I16">
        <v>0.01</v>
      </c>
      <c r="J16" t="s">
        <v>76</v>
      </c>
      <c r="K16" t="str">
        <f>VLOOKUP(C16,Parts!$D$2:$D$45,1,FALSE)</f>
        <v>blue_steel_winglet_srf_4</v>
      </c>
    </row>
    <row r="17" spans="1:11" x14ac:dyDescent="0.35">
      <c r="A17" t="s">
        <v>457</v>
      </c>
      <c r="B17" t="s">
        <v>489</v>
      </c>
      <c r="C17" t="s">
        <v>490</v>
      </c>
      <c r="D17" t="s">
        <v>649</v>
      </c>
      <c r="E17" t="s">
        <v>461</v>
      </c>
      <c r="F17" t="s">
        <v>368</v>
      </c>
      <c r="G17">
        <v>750</v>
      </c>
      <c r="H17">
        <v>350</v>
      </c>
      <c r="I17">
        <v>0.08</v>
      </c>
      <c r="J17" t="s">
        <v>76</v>
      </c>
      <c r="K17" t="str">
        <f>VLOOKUP(C17,Parts!$D$2:$D$45,1,FALSE)</f>
        <v>blue_steel_winglet_srf_3</v>
      </c>
    </row>
    <row r="18" spans="1:11" x14ac:dyDescent="0.35">
      <c r="A18" t="s">
        <v>457</v>
      </c>
      <c r="B18" t="s">
        <v>492</v>
      </c>
      <c r="C18" t="s">
        <v>493</v>
      </c>
      <c r="D18" t="s">
        <v>494</v>
      </c>
      <c r="E18" t="s">
        <v>461</v>
      </c>
      <c r="F18" t="s">
        <v>368</v>
      </c>
      <c r="G18">
        <v>750</v>
      </c>
      <c r="H18">
        <v>300</v>
      </c>
      <c r="I18">
        <v>0.06</v>
      </c>
      <c r="J18" t="s">
        <v>76</v>
      </c>
      <c r="K18" t="str">
        <f>VLOOKUP(C18,Parts!$D$2:$D$45,1,FALSE)</f>
        <v>blue_steel_winglet_srf_2</v>
      </c>
    </row>
    <row r="19" spans="1:11" x14ac:dyDescent="0.35">
      <c r="A19" t="s">
        <v>457</v>
      </c>
      <c r="B19" t="s">
        <v>495</v>
      </c>
      <c r="C19" t="s">
        <v>496</v>
      </c>
      <c r="D19" t="s">
        <v>497</v>
      </c>
      <c r="E19" t="s">
        <v>461</v>
      </c>
      <c r="F19" t="s">
        <v>368</v>
      </c>
      <c r="G19">
        <v>750</v>
      </c>
      <c r="H19">
        <v>200</v>
      </c>
      <c r="I19">
        <v>0.04</v>
      </c>
      <c r="J19" t="s">
        <v>76</v>
      </c>
      <c r="K19" t="str">
        <f>VLOOKUP(C19,Parts!$D$2:$D$45,1,FALSE)</f>
        <v>blue_steel_winglet_srf_1</v>
      </c>
    </row>
    <row r="20" spans="1:11" x14ac:dyDescent="0.35">
      <c r="A20" t="s">
        <v>457</v>
      </c>
      <c r="B20" t="s">
        <v>498</v>
      </c>
      <c r="C20" t="s">
        <v>499</v>
      </c>
      <c r="D20" t="s">
        <v>500</v>
      </c>
      <c r="E20" t="s">
        <v>461</v>
      </c>
      <c r="F20" t="s">
        <v>7</v>
      </c>
      <c r="G20">
        <v>225</v>
      </c>
      <c r="H20">
        <v>45</v>
      </c>
      <c r="I20">
        <v>0.02</v>
      </c>
      <c r="J20" t="s">
        <v>146</v>
      </c>
      <c r="K20" t="str">
        <f>VLOOKUP(C20,Parts!$D$2:$D$45,1,FALSE)</f>
        <v>BlueSteel_RCS_srf</v>
      </c>
    </row>
    <row r="21" spans="1:11" x14ac:dyDescent="0.35">
      <c r="A21" t="s">
        <v>457</v>
      </c>
      <c r="B21" t="s">
        <v>501</v>
      </c>
      <c r="C21" t="s">
        <v>502</v>
      </c>
      <c r="D21" t="s">
        <v>650</v>
      </c>
      <c r="E21" t="s">
        <v>461</v>
      </c>
      <c r="F21" t="s">
        <v>369</v>
      </c>
      <c r="G21">
        <v>700</v>
      </c>
      <c r="H21">
        <v>400</v>
      </c>
      <c r="I21">
        <v>0.125</v>
      </c>
      <c r="J21" t="s">
        <v>77</v>
      </c>
      <c r="K21" t="str">
        <f>VLOOKUP(C21,Parts!$D$2:$D$45,1,FALSE)</f>
        <v>blue_steel_liquidfuel_tank_s1</v>
      </c>
    </row>
    <row r="22" spans="1:11" x14ac:dyDescent="0.35">
      <c r="A22" t="s">
        <v>457</v>
      </c>
      <c r="B22" t="s">
        <v>504</v>
      </c>
      <c r="C22" t="s">
        <v>505</v>
      </c>
      <c r="D22" t="s">
        <v>651</v>
      </c>
      <c r="E22" t="s">
        <v>461</v>
      </c>
      <c r="F22" t="s">
        <v>369</v>
      </c>
      <c r="G22">
        <v>650</v>
      </c>
      <c r="H22">
        <v>500</v>
      </c>
      <c r="I22">
        <v>0.185</v>
      </c>
      <c r="J22" t="s">
        <v>77</v>
      </c>
      <c r="K22" t="str">
        <f>VLOOKUP(C22,Parts!$D$2:$D$45,1,FALSE)</f>
        <v>blue_steel_fuel_tank_tail_s1</v>
      </c>
    </row>
    <row r="23" spans="1:11" x14ac:dyDescent="0.35">
      <c r="A23" t="s">
        <v>457</v>
      </c>
      <c r="B23" t="s">
        <v>507</v>
      </c>
      <c r="C23" t="s">
        <v>508</v>
      </c>
      <c r="D23" t="s">
        <v>652</v>
      </c>
      <c r="E23" t="s">
        <v>461</v>
      </c>
      <c r="F23" t="s">
        <v>369</v>
      </c>
      <c r="G23">
        <v>750</v>
      </c>
      <c r="H23">
        <v>550</v>
      </c>
      <c r="I23">
        <v>0.185</v>
      </c>
      <c r="J23" t="s">
        <v>77</v>
      </c>
      <c r="K23" t="str">
        <f>VLOOKUP(C23,Parts!$D$2:$D$45,1,FALSE)</f>
        <v>blue_steel_fuel_tank_tail_curved_s1</v>
      </c>
    </row>
    <row r="24" spans="1:11" x14ac:dyDescent="0.35">
      <c r="A24" t="s">
        <v>457</v>
      </c>
      <c r="B24" t="s">
        <v>510</v>
      </c>
      <c r="C24" t="s">
        <v>511</v>
      </c>
      <c r="D24" t="s">
        <v>653</v>
      </c>
      <c r="E24" t="s">
        <v>461</v>
      </c>
      <c r="F24" t="s">
        <v>369</v>
      </c>
      <c r="G24">
        <v>650</v>
      </c>
      <c r="H24">
        <v>180</v>
      </c>
      <c r="I24">
        <v>0.125</v>
      </c>
      <c r="J24" t="s">
        <v>97</v>
      </c>
      <c r="K24" t="str">
        <f>VLOOKUP(C24,Parts!$D$2:$D$45,1,FALSE)</f>
        <v>blue_steel_fuel_tank_s1_2</v>
      </c>
    </row>
    <row r="25" spans="1:11" x14ac:dyDescent="0.35">
      <c r="A25" t="s">
        <v>457</v>
      </c>
      <c r="B25" t="s">
        <v>513</v>
      </c>
      <c r="C25" t="s">
        <v>514</v>
      </c>
      <c r="D25" t="s">
        <v>654</v>
      </c>
      <c r="E25" t="s">
        <v>461</v>
      </c>
      <c r="F25" t="s">
        <v>369</v>
      </c>
      <c r="G25">
        <v>650</v>
      </c>
      <c r="H25">
        <v>150</v>
      </c>
      <c r="I25">
        <v>6.25E-2</v>
      </c>
      <c r="J25" t="s">
        <v>125</v>
      </c>
      <c r="K25" t="str">
        <f>VLOOKUP(C25,Parts!$D$2:$D$45,1,FALSE)</f>
        <v>blue_steel_fuel_tank_s1_1</v>
      </c>
    </row>
    <row r="26" spans="1:11" x14ac:dyDescent="0.35">
      <c r="A26" t="s">
        <v>457</v>
      </c>
      <c r="B26" t="s">
        <v>516</v>
      </c>
      <c r="C26" t="s">
        <v>517</v>
      </c>
      <c r="D26" t="s">
        <v>655</v>
      </c>
      <c r="E26" t="s">
        <v>461</v>
      </c>
      <c r="F26" t="s">
        <v>369</v>
      </c>
      <c r="G26">
        <v>600</v>
      </c>
      <c r="H26">
        <v>80</v>
      </c>
      <c r="I26">
        <v>2.5000000000000001E-2</v>
      </c>
      <c r="J26" t="s">
        <v>125</v>
      </c>
      <c r="K26" t="str">
        <f>VLOOKUP(C26,Parts!$D$2:$D$45,1,FALSE)</f>
        <v>blue_steel_fuel_tank_s0_1</v>
      </c>
    </row>
    <row r="27" spans="1:11" x14ac:dyDescent="0.35">
      <c r="A27" t="s">
        <v>457</v>
      </c>
      <c r="B27" t="s">
        <v>519</v>
      </c>
      <c r="C27" t="s">
        <v>520</v>
      </c>
      <c r="D27" t="s">
        <v>656</v>
      </c>
      <c r="E27" t="s">
        <v>461</v>
      </c>
      <c r="F27" t="s">
        <v>371</v>
      </c>
      <c r="G27">
        <v>1200</v>
      </c>
      <c r="H27">
        <v>750</v>
      </c>
      <c r="I27">
        <v>0.3</v>
      </c>
      <c r="J27" t="s">
        <v>13</v>
      </c>
      <c r="K27" t="str">
        <f>VLOOKUP(C27,Parts!$D$2:$D$45,1,FALSE)</f>
        <v>blue_steel_docking_adapter_s1_2</v>
      </c>
    </row>
    <row r="28" spans="1:11" x14ac:dyDescent="0.35">
      <c r="A28" t="s">
        <v>457</v>
      </c>
      <c r="B28" t="s">
        <v>522</v>
      </c>
      <c r="C28" t="s">
        <v>523</v>
      </c>
      <c r="D28" t="s">
        <v>657</v>
      </c>
      <c r="E28" t="s">
        <v>461</v>
      </c>
      <c r="F28" t="s">
        <v>371</v>
      </c>
      <c r="G28">
        <v>1200</v>
      </c>
      <c r="H28">
        <v>750</v>
      </c>
      <c r="I28">
        <v>0.15</v>
      </c>
      <c r="J28" t="s">
        <v>13</v>
      </c>
      <c r="K28" t="str">
        <f>VLOOKUP(C28,Parts!$D$2:$D$45,1,FALSE)</f>
        <v>blue_steel_docking_adapter_s1_1</v>
      </c>
    </row>
    <row r="29" spans="1:11" x14ac:dyDescent="0.35">
      <c r="A29" t="s">
        <v>457</v>
      </c>
      <c r="B29" t="s">
        <v>525</v>
      </c>
      <c r="C29" t="s">
        <v>526</v>
      </c>
      <c r="D29" t="s">
        <v>658</v>
      </c>
      <c r="E29" t="s">
        <v>461</v>
      </c>
      <c r="F29" t="s">
        <v>5</v>
      </c>
      <c r="G29">
        <v>5000</v>
      </c>
      <c r="H29">
        <v>1000</v>
      </c>
      <c r="I29">
        <v>0.95</v>
      </c>
      <c r="J29" t="s">
        <v>16</v>
      </c>
      <c r="K29" t="str">
        <f>VLOOKUP(C29,Parts!$D$2:$D$45,1,FALSE)</f>
        <v>blue_steel_crew_s1_1</v>
      </c>
    </row>
    <row r="30" spans="1:11" x14ac:dyDescent="0.35">
      <c r="A30" t="s">
        <v>457</v>
      </c>
      <c r="B30" t="s">
        <v>528</v>
      </c>
      <c r="C30" t="s">
        <v>529</v>
      </c>
      <c r="D30" t="s">
        <v>659</v>
      </c>
      <c r="E30" t="s">
        <v>461</v>
      </c>
      <c r="F30" t="s">
        <v>371</v>
      </c>
      <c r="G30">
        <v>1200</v>
      </c>
      <c r="H30">
        <v>700</v>
      </c>
      <c r="I30">
        <v>0.95</v>
      </c>
      <c r="J30" t="s">
        <v>79</v>
      </c>
      <c r="K30" t="str">
        <f>VLOOKUP(C30,Parts!$D$2:$D$45,1,FALSE)</f>
        <v>blue_steel_crew_bay_s1_2</v>
      </c>
    </row>
    <row r="31" spans="1:11" x14ac:dyDescent="0.35">
      <c r="A31" t="s">
        <v>457</v>
      </c>
      <c r="B31" t="s">
        <v>531</v>
      </c>
      <c r="C31" t="s">
        <v>532</v>
      </c>
      <c r="D31" t="s">
        <v>660</v>
      </c>
      <c r="E31" t="s">
        <v>461</v>
      </c>
      <c r="F31" t="s">
        <v>5</v>
      </c>
      <c r="G31">
        <v>2000</v>
      </c>
      <c r="H31">
        <v>600</v>
      </c>
      <c r="I31">
        <v>0.95</v>
      </c>
      <c r="J31" t="s">
        <v>77</v>
      </c>
      <c r="K31" t="str">
        <f>VLOOKUP(C31,Parts!$D$2:$D$45,1,FALSE)</f>
        <v>blue_steel_cockpit_s0</v>
      </c>
    </row>
    <row r="32" spans="1:11" x14ac:dyDescent="0.35">
      <c r="A32" t="s">
        <v>457</v>
      </c>
      <c r="B32" t="s">
        <v>534</v>
      </c>
      <c r="C32" t="s">
        <v>535</v>
      </c>
      <c r="D32" t="s">
        <v>661</v>
      </c>
      <c r="E32" t="s">
        <v>461</v>
      </c>
      <c r="F32" t="s">
        <v>5</v>
      </c>
      <c r="G32">
        <v>5000</v>
      </c>
      <c r="H32">
        <v>1200</v>
      </c>
      <c r="I32">
        <v>0.95</v>
      </c>
      <c r="J32" t="s">
        <v>79</v>
      </c>
      <c r="K32" t="str">
        <f>VLOOKUP(C32,Parts!$D$2:$D$45,1,FALSE)</f>
        <v>blue_steel_cockpit_mk1</v>
      </c>
    </row>
    <row r="33" spans="1:11" x14ac:dyDescent="0.35">
      <c r="A33" t="s">
        <v>457</v>
      </c>
      <c r="B33" t="s">
        <v>537</v>
      </c>
      <c r="C33" t="s">
        <v>538</v>
      </c>
      <c r="D33" t="s">
        <v>662</v>
      </c>
      <c r="E33" t="s">
        <v>461</v>
      </c>
      <c r="F33" t="s">
        <v>367</v>
      </c>
      <c r="G33">
        <v>1250</v>
      </c>
      <c r="H33">
        <v>600</v>
      </c>
      <c r="I33">
        <v>6.25E-2</v>
      </c>
      <c r="J33" t="s">
        <v>110</v>
      </c>
      <c r="K33" t="str">
        <f>VLOOKUP(C33,Parts!$D$2:$D$45,1,FALSE)</f>
        <v>blue_steel_cargo_bay_s1_2</v>
      </c>
    </row>
    <row r="34" spans="1:11" x14ac:dyDescent="0.35">
      <c r="A34" t="s">
        <v>457</v>
      </c>
      <c r="B34" t="s">
        <v>540</v>
      </c>
      <c r="C34" t="s">
        <v>541</v>
      </c>
      <c r="D34" t="s">
        <v>663</v>
      </c>
      <c r="E34" t="s">
        <v>461</v>
      </c>
      <c r="F34" t="s">
        <v>367</v>
      </c>
      <c r="G34">
        <v>1250</v>
      </c>
      <c r="H34">
        <v>500</v>
      </c>
      <c r="I34">
        <v>6.25E-2</v>
      </c>
      <c r="J34" t="s">
        <v>110</v>
      </c>
      <c r="K34" t="str">
        <f>VLOOKUP(C34,Parts!$D$2:$D$45,1,FALSE)</f>
        <v>blue_steel_cargo_bay_s1_1</v>
      </c>
    </row>
    <row r="35" spans="1:11" x14ac:dyDescent="0.35">
      <c r="A35" t="s">
        <v>457</v>
      </c>
      <c r="B35" t="s">
        <v>621</v>
      </c>
      <c r="C35" t="s">
        <v>622</v>
      </c>
      <c r="D35" t="s">
        <v>623</v>
      </c>
      <c r="E35" t="s">
        <v>461</v>
      </c>
      <c r="F35" t="s">
        <v>367</v>
      </c>
      <c r="G35">
        <v>1200</v>
      </c>
      <c r="H35">
        <v>300</v>
      </c>
      <c r="I35">
        <v>0.03</v>
      </c>
      <c r="J35" t="s">
        <v>83</v>
      </c>
      <c r="K35" t="str">
        <f>VLOOKUP(C35,Parts!$D$2:$D$45,1,FALSE)</f>
        <v>blue_steel_cargo_bay_s0</v>
      </c>
    </row>
    <row r="36" spans="1:11" x14ac:dyDescent="0.35">
      <c r="A36" t="s">
        <v>457</v>
      </c>
      <c r="B36" t="s">
        <v>543</v>
      </c>
      <c r="C36" t="s">
        <v>544</v>
      </c>
      <c r="D36" t="s">
        <v>664</v>
      </c>
      <c r="E36" t="s">
        <v>461</v>
      </c>
      <c r="F36" t="s">
        <v>367</v>
      </c>
      <c r="G36">
        <v>1500</v>
      </c>
      <c r="H36">
        <v>300</v>
      </c>
      <c r="I36">
        <v>2.5000000000000001E-2</v>
      </c>
      <c r="J36" t="s">
        <v>29</v>
      </c>
      <c r="K36" t="str">
        <f>VLOOKUP(C36,Parts!$D$2:$D$45,1,FALSE)</f>
        <v>blue_steel_avionics_s0_1</v>
      </c>
    </row>
    <row r="37" spans="1:11" x14ac:dyDescent="0.35">
      <c r="A37" t="s">
        <v>457</v>
      </c>
      <c r="B37" t="s">
        <v>546</v>
      </c>
      <c r="C37" t="s">
        <v>547</v>
      </c>
      <c r="D37" t="s">
        <v>548</v>
      </c>
      <c r="E37" t="s">
        <v>461</v>
      </c>
      <c r="F37" t="s">
        <v>368</v>
      </c>
      <c r="G37">
        <v>8800</v>
      </c>
      <c r="H37">
        <v>680</v>
      </c>
      <c r="I37">
        <v>0.12</v>
      </c>
      <c r="J37" t="s">
        <v>83</v>
      </c>
      <c r="K37" t="str">
        <f>VLOOKUP(C37,Parts!$D$2:$D$45,1,FALSE)</f>
        <v>blue_steel_air_intake_mount_s2</v>
      </c>
    </row>
    <row r="38" spans="1:11" x14ac:dyDescent="0.35">
      <c r="A38" t="s">
        <v>457</v>
      </c>
      <c r="B38" t="s">
        <v>549</v>
      </c>
      <c r="C38" t="s">
        <v>550</v>
      </c>
      <c r="D38" t="s">
        <v>551</v>
      </c>
      <c r="E38" t="s">
        <v>461</v>
      </c>
      <c r="F38" t="s">
        <v>368</v>
      </c>
      <c r="G38">
        <v>8800</v>
      </c>
      <c r="H38">
        <v>580</v>
      </c>
      <c r="I38">
        <v>0.1</v>
      </c>
      <c r="J38" t="s">
        <v>83</v>
      </c>
      <c r="K38" t="str">
        <f>VLOOKUP(C38,Parts!$D$2:$D$45,1,FALSE)</f>
        <v>blue_steel_air_intake_mount_s1</v>
      </c>
    </row>
  </sheetData>
  <autoFilter ref="A1:K37" xr:uid="{E346EDF2-48F8-4F81-B6EA-12267596CD5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34A2B-A34B-4B23-AC41-C6E081996DF8}">
  <dimension ref="A2:J38"/>
  <sheetViews>
    <sheetView workbookViewId="0">
      <selection activeCell="A2" sqref="A2:J38"/>
    </sheetView>
  </sheetViews>
  <sheetFormatPr defaultRowHeight="14.5" x14ac:dyDescent="0.35"/>
  <sheetData>
    <row r="2" spans="1:10" x14ac:dyDescent="0.35">
      <c r="A2" t="s">
        <v>457</v>
      </c>
      <c r="B2" t="s">
        <v>611</v>
      </c>
      <c r="C2" t="s">
        <v>612</v>
      </c>
      <c r="D2" t="s">
        <v>613</v>
      </c>
      <c r="E2" t="s">
        <v>461</v>
      </c>
      <c r="F2" t="s">
        <v>412</v>
      </c>
      <c r="G2">
        <v>1500</v>
      </c>
      <c r="H2">
        <v>150</v>
      </c>
      <c r="I2">
        <v>0.02</v>
      </c>
      <c r="J2" t="s">
        <v>79</v>
      </c>
    </row>
    <row r="3" spans="1:10" x14ac:dyDescent="0.35">
      <c r="A3" t="s">
        <v>457</v>
      </c>
      <c r="B3" t="s">
        <v>458</v>
      </c>
      <c r="C3" t="s">
        <v>459</v>
      </c>
      <c r="D3" t="s">
        <v>640</v>
      </c>
      <c r="E3" t="s">
        <v>461</v>
      </c>
      <c r="F3" t="s">
        <v>412</v>
      </c>
      <c r="G3">
        <v>1500</v>
      </c>
      <c r="H3">
        <v>320</v>
      </c>
      <c r="I3">
        <v>4.4999999999999998E-2</v>
      </c>
      <c r="J3" t="s">
        <v>83</v>
      </c>
    </row>
    <row r="4" spans="1:10" x14ac:dyDescent="0.35">
      <c r="A4" t="s">
        <v>457</v>
      </c>
      <c r="B4" t="s">
        <v>614</v>
      </c>
      <c r="C4" t="s">
        <v>615</v>
      </c>
      <c r="D4" t="s">
        <v>613</v>
      </c>
      <c r="E4" t="s">
        <v>461</v>
      </c>
      <c r="F4" t="s">
        <v>412</v>
      </c>
      <c r="G4">
        <v>1500</v>
      </c>
      <c r="H4">
        <v>150</v>
      </c>
      <c r="I4">
        <v>0.02</v>
      </c>
      <c r="J4" t="s">
        <v>79</v>
      </c>
    </row>
    <row r="5" spans="1:10" x14ac:dyDescent="0.35">
      <c r="A5" t="s">
        <v>457</v>
      </c>
      <c r="B5" t="s">
        <v>462</v>
      </c>
      <c r="C5" t="s">
        <v>463</v>
      </c>
      <c r="D5" t="s">
        <v>641</v>
      </c>
      <c r="E5" t="s">
        <v>461</v>
      </c>
      <c r="F5" t="s">
        <v>412</v>
      </c>
      <c r="G5">
        <v>1500</v>
      </c>
      <c r="H5">
        <v>320</v>
      </c>
      <c r="I5">
        <v>4.4999999999999998E-2</v>
      </c>
      <c r="J5" t="s">
        <v>83</v>
      </c>
    </row>
    <row r="6" spans="1:10" x14ac:dyDescent="0.35">
      <c r="A6" t="s">
        <v>457</v>
      </c>
      <c r="B6" t="s">
        <v>616</v>
      </c>
      <c r="C6" t="s">
        <v>617</v>
      </c>
      <c r="D6" t="s">
        <v>618</v>
      </c>
      <c r="E6" t="s">
        <v>461</v>
      </c>
      <c r="F6" t="s">
        <v>412</v>
      </c>
      <c r="G6">
        <v>1500</v>
      </c>
      <c r="H6">
        <v>180</v>
      </c>
      <c r="I6">
        <v>0.02</v>
      </c>
      <c r="J6" t="s">
        <v>79</v>
      </c>
    </row>
    <row r="7" spans="1:10" x14ac:dyDescent="0.35">
      <c r="A7" t="s">
        <v>457</v>
      </c>
      <c r="B7" t="s">
        <v>465</v>
      </c>
      <c r="C7" t="s">
        <v>466</v>
      </c>
      <c r="D7" t="s">
        <v>642</v>
      </c>
      <c r="E7" t="s">
        <v>461</v>
      </c>
      <c r="F7" t="s">
        <v>412</v>
      </c>
      <c r="G7">
        <v>1500</v>
      </c>
      <c r="H7">
        <v>350</v>
      </c>
      <c r="I7">
        <v>4.4999999999999998E-2</v>
      </c>
      <c r="J7" t="s">
        <v>83</v>
      </c>
    </row>
    <row r="8" spans="1:10" x14ac:dyDescent="0.35">
      <c r="A8" t="s">
        <v>457</v>
      </c>
      <c r="B8" t="s">
        <v>619</v>
      </c>
      <c r="C8" t="s">
        <v>620</v>
      </c>
      <c r="D8" t="s">
        <v>618</v>
      </c>
      <c r="E8" t="s">
        <v>461</v>
      </c>
      <c r="F8" t="s">
        <v>412</v>
      </c>
      <c r="G8">
        <v>1500</v>
      </c>
      <c r="H8">
        <v>180</v>
      </c>
      <c r="I8">
        <v>0.02</v>
      </c>
      <c r="J8" t="s">
        <v>79</v>
      </c>
    </row>
    <row r="9" spans="1:10" x14ac:dyDescent="0.35">
      <c r="A9" t="s">
        <v>457</v>
      </c>
      <c r="B9" t="s">
        <v>468</v>
      </c>
      <c r="C9" t="s">
        <v>469</v>
      </c>
      <c r="D9" t="s">
        <v>643</v>
      </c>
      <c r="E9" t="s">
        <v>461</v>
      </c>
      <c r="F9" t="s">
        <v>412</v>
      </c>
      <c r="G9">
        <v>1500</v>
      </c>
      <c r="H9">
        <v>350</v>
      </c>
      <c r="I9">
        <v>4.4999999999999998E-2</v>
      </c>
      <c r="J9" t="s">
        <v>83</v>
      </c>
    </row>
    <row r="10" spans="1:10" x14ac:dyDescent="0.35">
      <c r="A10" t="s">
        <v>457</v>
      </c>
      <c r="B10" t="s">
        <v>471</v>
      </c>
      <c r="C10" t="s">
        <v>472</v>
      </c>
      <c r="D10" t="s">
        <v>552</v>
      </c>
      <c r="E10" t="s">
        <v>461</v>
      </c>
      <c r="F10" t="s">
        <v>370</v>
      </c>
      <c r="G10">
        <v>1800</v>
      </c>
      <c r="H10">
        <v>150</v>
      </c>
      <c r="I10">
        <v>0.05</v>
      </c>
      <c r="J10" t="s">
        <v>77</v>
      </c>
    </row>
    <row r="11" spans="1:10" x14ac:dyDescent="0.35">
      <c r="A11" t="s">
        <v>457</v>
      </c>
      <c r="B11" t="s">
        <v>644</v>
      </c>
      <c r="C11" t="s">
        <v>645</v>
      </c>
      <c r="D11" t="s">
        <v>646</v>
      </c>
      <c r="E11" t="s">
        <v>461</v>
      </c>
      <c r="F11" t="s">
        <v>370</v>
      </c>
      <c r="G11">
        <v>5000</v>
      </c>
      <c r="H11">
        <v>1050</v>
      </c>
      <c r="I11">
        <v>0.45</v>
      </c>
      <c r="J11" t="s">
        <v>143</v>
      </c>
    </row>
    <row r="12" spans="1:10" x14ac:dyDescent="0.35">
      <c r="A12" t="s">
        <v>457</v>
      </c>
      <c r="B12" t="s">
        <v>474</v>
      </c>
      <c r="C12" t="s">
        <v>475</v>
      </c>
      <c r="D12" t="s">
        <v>476</v>
      </c>
      <c r="E12" t="s">
        <v>461</v>
      </c>
      <c r="F12" t="s">
        <v>370</v>
      </c>
      <c r="G12">
        <v>3000</v>
      </c>
      <c r="H12">
        <v>800</v>
      </c>
      <c r="I12">
        <v>0.2</v>
      </c>
      <c r="J12" t="s">
        <v>178</v>
      </c>
    </row>
    <row r="13" spans="1:10" x14ac:dyDescent="0.35">
      <c r="A13" t="s">
        <v>457</v>
      </c>
      <c r="B13" t="s">
        <v>477</v>
      </c>
      <c r="C13" t="s">
        <v>478</v>
      </c>
      <c r="D13" t="s">
        <v>556</v>
      </c>
      <c r="E13" t="s">
        <v>461</v>
      </c>
      <c r="F13" t="s">
        <v>370</v>
      </c>
      <c r="G13">
        <v>950</v>
      </c>
      <c r="H13">
        <v>250</v>
      </c>
      <c r="I13">
        <v>0.15</v>
      </c>
      <c r="J13" t="s">
        <v>20</v>
      </c>
    </row>
    <row r="14" spans="1:10" x14ac:dyDescent="0.35">
      <c r="A14" t="s">
        <v>457</v>
      </c>
      <c r="B14" t="s">
        <v>480</v>
      </c>
      <c r="C14" t="s">
        <v>481</v>
      </c>
      <c r="D14" t="s">
        <v>647</v>
      </c>
      <c r="E14" t="s">
        <v>461</v>
      </c>
      <c r="F14" t="s">
        <v>368</v>
      </c>
      <c r="G14">
        <v>750</v>
      </c>
      <c r="H14">
        <v>380</v>
      </c>
      <c r="I14">
        <v>0.08</v>
      </c>
      <c r="J14" t="s">
        <v>76</v>
      </c>
    </row>
    <row r="15" spans="1:10" x14ac:dyDescent="0.35">
      <c r="A15" t="s">
        <v>457</v>
      </c>
      <c r="B15" t="s">
        <v>483</v>
      </c>
      <c r="C15" t="s">
        <v>484</v>
      </c>
      <c r="D15" t="s">
        <v>648</v>
      </c>
      <c r="E15" t="s">
        <v>461</v>
      </c>
      <c r="F15" t="s">
        <v>368</v>
      </c>
      <c r="G15">
        <v>750</v>
      </c>
      <c r="H15">
        <v>180</v>
      </c>
      <c r="I15">
        <v>0.05</v>
      </c>
      <c r="J15" t="s">
        <v>76</v>
      </c>
    </row>
    <row r="16" spans="1:10" x14ac:dyDescent="0.35">
      <c r="A16" t="s">
        <v>457</v>
      </c>
      <c r="B16" t="s">
        <v>486</v>
      </c>
      <c r="C16" t="s">
        <v>487</v>
      </c>
      <c r="D16" t="s">
        <v>488</v>
      </c>
      <c r="E16" t="s">
        <v>461</v>
      </c>
      <c r="F16" t="s">
        <v>368</v>
      </c>
      <c r="G16">
        <v>750</v>
      </c>
      <c r="H16">
        <v>80</v>
      </c>
      <c r="I16">
        <v>0.01</v>
      </c>
      <c r="J16" t="s">
        <v>76</v>
      </c>
    </row>
    <row r="17" spans="1:10" x14ac:dyDescent="0.35">
      <c r="A17" t="s">
        <v>457</v>
      </c>
      <c r="B17" t="s">
        <v>489</v>
      </c>
      <c r="C17" t="s">
        <v>490</v>
      </c>
      <c r="D17" t="s">
        <v>649</v>
      </c>
      <c r="E17" t="s">
        <v>461</v>
      </c>
      <c r="F17" t="s">
        <v>368</v>
      </c>
      <c r="G17">
        <v>750</v>
      </c>
      <c r="H17">
        <v>350</v>
      </c>
      <c r="I17">
        <v>0.08</v>
      </c>
      <c r="J17" t="s">
        <v>76</v>
      </c>
    </row>
    <row r="18" spans="1:10" x14ac:dyDescent="0.35">
      <c r="A18" t="s">
        <v>457</v>
      </c>
      <c r="B18" t="s">
        <v>492</v>
      </c>
      <c r="C18" t="s">
        <v>493</v>
      </c>
      <c r="D18" t="s">
        <v>494</v>
      </c>
      <c r="E18" t="s">
        <v>461</v>
      </c>
      <c r="F18" t="s">
        <v>368</v>
      </c>
      <c r="G18">
        <v>750</v>
      </c>
      <c r="H18">
        <v>300</v>
      </c>
      <c r="I18">
        <v>0.06</v>
      </c>
      <c r="J18" t="s">
        <v>76</v>
      </c>
    </row>
    <row r="19" spans="1:10" x14ac:dyDescent="0.35">
      <c r="A19" t="s">
        <v>457</v>
      </c>
      <c r="B19" t="s">
        <v>495</v>
      </c>
      <c r="C19" t="s">
        <v>496</v>
      </c>
      <c r="D19" t="s">
        <v>497</v>
      </c>
      <c r="E19" t="s">
        <v>461</v>
      </c>
      <c r="F19" t="s">
        <v>368</v>
      </c>
      <c r="G19">
        <v>750</v>
      </c>
      <c r="H19">
        <v>200</v>
      </c>
      <c r="I19">
        <v>0.04</v>
      </c>
      <c r="J19" t="s">
        <v>76</v>
      </c>
    </row>
    <row r="20" spans="1:10" x14ac:dyDescent="0.35">
      <c r="A20" t="s">
        <v>457</v>
      </c>
      <c r="B20" t="s">
        <v>498</v>
      </c>
      <c r="C20" t="s">
        <v>499</v>
      </c>
      <c r="D20" t="s">
        <v>500</v>
      </c>
      <c r="E20" t="s">
        <v>461</v>
      </c>
      <c r="F20" t="s">
        <v>7</v>
      </c>
      <c r="G20">
        <v>225</v>
      </c>
      <c r="H20">
        <v>45</v>
      </c>
      <c r="I20">
        <v>0.02</v>
      </c>
      <c r="J20" t="s">
        <v>146</v>
      </c>
    </row>
    <row r="21" spans="1:10" x14ac:dyDescent="0.35">
      <c r="A21" t="s">
        <v>457</v>
      </c>
      <c r="B21" t="s">
        <v>501</v>
      </c>
      <c r="C21" t="s">
        <v>502</v>
      </c>
      <c r="D21" t="s">
        <v>650</v>
      </c>
      <c r="E21" t="s">
        <v>461</v>
      </c>
      <c r="F21" t="s">
        <v>369</v>
      </c>
      <c r="G21">
        <v>700</v>
      </c>
      <c r="H21">
        <v>400</v>
      </c>
      <c r="I21">
        <v>0.125</v>
      </c>
      <c r="J21" t="s">
        <v>77</v>
      </c>
    </row>
    <row r="22" spans="1:10" x14ac:dyDescent="0.35">
      <c r="A22" t="s">
        <v>457</v>
      </c>
      <c r="B22" t="s">
        <v>504</v>
      </c>
      <c r="C22" t="s">
        <v>505</v>
      </c>
      <c r="D22" t="s">
        <v>651</v>
      </c>
      <c r="E22" t="s">
        <v>461</v>
      </c>
      <c r="F22" t="s">
        <v>369</v>
      </c>
      <c r="G22">
        <v>650</v>
      </c>
      <c r="H22">
        <v>500</v>
      </c>
      <c r="I22">
        <v>0.185</v>
      </c>
      <c r="J22" t="s">
        <v>77</v>
      </c>
    </row>
    <row r="23" spans="1:10" x14ac:dyDescent="0.35">
      <c r="A23" t="s">
        <v>457</v>
      </c>
      <c r="B23" t="s">
        <v>507</v>
      </c>
      <c r="C23" t="s">
        <v>508</v>
      </c>
      <c r="D23" t="s">
        <v>652</v>
      </c>
      <c r="E23" t="s">
        <v>461</v>
      </c>
      <c r="F23" t="s">
        <v>369</v>
      </c>
      <c r="G23">
        <v>750</v>
      </c>
      <c r="H23">
        <v>550</v>
      </c>
      <c r="I23">
        <v>0.185</v>
      </c>
      <c r="J23" t="s">
        <v>77</v>
      </c>
    </row>
    <row r="24" spans="1:10" x14ac:dyDescent="0.35">
      <c r="A24" t="s">
        <v>457</v>
      </c>
      <c r="B24" t="s">
        <v>510</v>
      </c>
      <c r="C24" t="s">
        <v>511</v>
      </c>
      <c r="D24" t="s">
        <v>653</v>
      </c>
      <c r="E24" t="s">
        <v>461</v>
      </c>
      <c r="F24" t="s">
        <v>369</v>
      </c>
      <c r="G24">
        <v>650</v>
      </c>
      <c r="H24">
        <v>180</v>
      </c>
      <c r="I24">
        <v>0.125</v>
      </c>
      <c r="J24" t="s">
        <v>97</v>
      </c>
    </row>
    <row r="25" spans="1:10" x14ac:dyDescent="0.35">
      <c r="A25" t="s">
        <v>457</v>
      </c>
      <c r="B25" t="s">
        <v>513</v>
      </c>
      <c r="C25" t="s">
        <v>514</v>
      </c>
      <c r="D25" t="s">
        <v>654</v>
      </c>
      <c r="E25" t="s">
        <v>461</v>
      </c>
      <c r="F25" t="s">
        <v>369</v>
      </c>
      <c r="G25">
        <v>650</v>
      </c>
      <c r="H25">
        <v>150</v>
      </c>
      <c r="I25">
        <v>6.25E-2</v>
      </c>
      <c r="J25" t="s">
        <v>125</v>
      </c>
    </row>
    <row r="26" spans="1:10" x14ac:dyDescent="0.35">
      <c r="A26" t="s">
        <v>457</v>
      </c>
      <c r="B26" t="s">
        <v>516</v>
      </c>
      <c r="C26" t="s">
        <v>517</v>
      </c>
      <c r="D26" t="s">
        <v>655</v>
      </c>
      <c r="E26" t="s">
        <v>461</v>
      </c>
      <c r="F26" t="s">
        <v>369</v>
      </c>
      <c r="G26">
        <v>600</v>
      </c>
      <c r="H26">
        <v>80</v>
      </c>
      <c r="I26">
        <v>2.5000000000000001E-2</v>
      </c>
      <c r="J26" t="s">
        <v>125</v>
      </c>
    </row>
    <row r="27" spans="1:10" x14ac:dyDescent="0.35">
      <c r="A27" t="s">
        <v>457</v>
      </c>
      <c r="B27" t="s">
        <v>519</v>
      </c>
      <c r="C27" t="s">
        <v>520</v>
      </c>
      <c r="D27" t="s">
        <v>656</v>
      </c>
      <c r="E27" t="s">
        <v>461</v>
      </c>
      <c r="F27" t="s">
        <v>371</v>
      </c>
      <c r="G27">
        <v>1200</v>
      </c>
      <c r="H27">
        <v>750</v>
      </c>
      <c r="I27">
        <v>0.3</v>
      </c>
      <c r="J27" t="s">
        <v>13</v>
      </c>
    </row>
    <row r="28" spans="1:10" x14ac:dyDescent="0.35">
      <c r="A28" t="s">
        <v>457</v>
      </c>
      <c r="B28" t="s">
        <v>522</v>
      </c>
      <c r="C28" t="s">
        <v>523</v>
      </c>
      <c r="D28" t="s">
        <v>657</v>
      </c>
      <c r="E28" t="s">
        <v>461</v>
      </c>
      <c r="F28" t="s">
        <v>371</v>
      </c>
      <c r="G28">
        <v>1200</v>
      </c>
      <c r="H28">
        <v>750</v>
      </c>
      <c r="I28">
        <v>0.15</v>
      </c>
      <c r="J28" t="s">
        <v>13</v>
      </c>
    </row>
    <row r="29" spans="1:10" x14ac:dyDescent="0.35">
      <c r="A29" t="s">
        <v>457</v>
      </c>
      <c r="B29" t="s">
        <v>525</v>
      </c>
      <c r="C29" t="s">
        <v>526</v>
      </c>
      <c r="D29" t="s">
        <v>658</v>
      </c>
      <c r="E29" t="s">
        <v>461</v>
      </c>
      <c r="F29" t="s">
        <v>5</v>
      </c>
      <c r="G29">
        <v>5000</v>
      </c>
      <c r="H29">
        <v>1000</v>
      </c>
      <c r="I29">
        <v>0.95</v>
      </c>
      <c r="J29" t="s">
        <v>16</v>
      </c>
    </row>
    <row r="30" spans="1:10" x14ac:dyDescent="0.35">
      <c r="A30" t="s">
        <v>457</v>
      </c>
      <c r="B30" t="s">
        <v>528</v>
      </c>
      <c r="C30" t="s">
        <v>529</v>
      </c>
      <c r="D30" t="s">
        <v>659</v>
      </c>
      <c r="E30" t="s">
        <v>461</v>
      </c>
      <c r="F30" t="s">
        <v>371</v>
      </c>
      <c r="G30">
        <v>1200</v>
      </c>
      <c r="H30">
        <v>700</v>
      </c>
      <c r="I30">
        <v>0.95</v>
      </c>
      <c r="J30" t="s">
        <v>79</v>
      </c>
    </row>
    <row r="31" spans="1:10" x14ac:dyDescent="0.35">
      <c r="A31" t="s">
        <v>457</v>
      </c>
      <c r="B31" t="s">
        <v>531</v>
      </c>
      <c r="C31" t="s">
        <v>532</v>
      </c>
      <c r="D31" t="s">
        <v>660</v>
      </c>
      <c r="E31" t="s">
        <v>461</v>
      </c>
      <c r="F31" t="s">
        <v>5</v>
      </c>
      <c r="G31">
        <v>2000</v>
      </c>
      <c r="H31">
        <v>600</v>
      </c>
      <c r="I31">
        <v>0.95</v>
      </c>
      <c r="J31" t="s">
        <v>77</v>
      </c>
    </row>
    <row r="32" spans="1:10" x14ac:dyDescent="0.35">
      <c r="A32" t="s">
        <v>457</v>
      </c>
      <c r="B32" t="s">
        <v>534</v>
      </c>
      <c r="C32" t="s">
        <v>535</v>
      </c>
      <c r="D32" t="s">
        <v>661</v>
      </c>
      <c r="E32" t="s">
        <v>461</v>
      </c>
      <c r="F32" t="s">
        <v>5</v>
      </c>
      <c r="G32">
        <v>5000</v>
      </c>
      <c r="H32">
        <v>1200</v>
      </c>
      <c r="I32">
        <v>0.95</v>
      </c>
      <c r="J32" t="s">
        <v>79</v>
      </c>
    </row>
    <row r="33" spans="1:10" x14ac:dyDescent="0.35">
      <c r="A33" t="s">
        <v>457</v>
      </c>
      <c r="B33" t="s">
        <v>537</v>
      </c>
      <c r="C33" t="s">
        <v>538</v>
      </c>
      <c r="D33" t="s">
        <v>662</v>
      </c>
      <c r="E33" t="s">
        <v>461</v>
      </c>
      <c r="F33" t="s">
        <v>367</v>
      </c>
      <c r="G33">
        <v>1250</v>
      </c>
      <c r="H33">
        <v>600</v>
      </c>
      <c r="I33">
        <v>6.25E-2</v>
      </c>
      <c r="J33" t="s">
        <v>110</v>
      </c>
    </row>
    <row r="34" spans="1:10" x14ac:dyDescent="0.35">
      <c r="A34" t="s">
        <v>457</v>
      </c>
      <c r="B34" t="s">
        <v>540</v>
      </c>
      <c r="C34" t="s">
        <v>541</v>
      </c>
      <c r="D34" t="s">
        <v>663</v>
      </c>
      <c r="E34" t="s">
        <v>461</v>
      </c>
      <c r="F34" t="s">
        <v>367</v>
      </c>
      <c r="G34">
        <v>1250</v>
      </c>
      <c r="H34">
        <v>500</v>
      </c>
      <c r="I34">
        <v>6.25E-2</v>
      </c>
      <c r="J34" t="s">
        <v>110</v>
      </c>
    </row>
    <row r="35" spans="1:10" x14ac:dyDescent="0.35">
      <c r="A35" t="s">
        <v>457</v>
      </c>
      <c r="B35" t="s">
        <v>621</v>
      </c>
      <c r="C35" t="s">
        <v>622</v>
      </c>
      <c r="D35" t="s">
        <v>623</v>
      </c>
      <c r="E35" t="s">
        <v>461</v>
      </c>
      <c r="F35" t="s">
        <v>367</v>
      </c>
      <c r="G35">
        <v>1200</v>
      </c>
      <c r="H35">
        <v>300</v>
      </c>
      <c r="I35">
        <v>0.03</v>
      </c>
      <c r="J35" t="s">
        <v>83</v>
      </c>
    </row>
    <row r="36" spans="1:10" x14ac:dyDescent="0.35">
      <c r="A36" t="s">
        <v>457</v>
      </c>
      <c r="B36" t="s">
        <v>543</v>
      </c>
      <c r="C36" t="s">
        <v>544</v>
      </c>
      <c r="D36" t="s">
        <v>664</v>
      </c>
      <c r="E36" t="s">
        <v>461</v>
      </c>
      <c r="F36" t="s">
        <v>367</v>
      </c>
      <c r="G36">
        <v>1500</v>
      </c>
      <c r="H36">
        <v>300</v>
      </c>
      <c r="I36">
        <v>2.5000000000000001E-2</v>
      </c>
      <c r="J36" t="s">
        <v>29</v>
      </c>
    </row>
    <row r="37" spans="1:10" x14ac:dyDescent="0.35">
      <c r="A37" t="s">
        <v>457</v>
      </c>
      <c r="B37" t="s">
        <v>546</v>
      </c>
      <c r="C37" t="s">
        <v>547</v>
      </c>
      <c r="D37" t="s">
        <v>548</v>
      </c>
      <c r="E37" t="s">
        <v>461</v>
      </c>
      <c r="F37" t="s">
        <v>368</v>
      </c>
      <c r="G37">
        <v>8800</v>
      </c>
      <c r="H37">
        <v>680</v>
      </c>
      <c r="I37">
        <v>0.12</v>
      </c>
      <c r="J37" t="s">
        <v>83</v>
      </c>
    </row>
    <row r="38" spans="1:10" x14ac:dyDescent="0.35">
      <c r="A38" t="s">
        <v>457</v>
      </c>
      <c r="B38" t="s">
        <v>549</v>
      </c>
      <c r="C38" t="s">
        <v>550</v>
      </c>
      <c r="D38" t="s">
        <v>551</v>
      </c>
      <c r="E38" t="s">
        <v>461</v>
      </c>
      <c r="F38" t="s">
        <v>368</v>
      </c>
      <c r="G38">
        <v>8800</v>
      </c>
      <c r="H38">
        <v>580</v>
      </c>
      <c r="I38">
        <v>0.1</v>
      </c>
      <c r="J38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J437"/>
  <sheetViews>
    <sheetView showGridLines="0" topLeftCell="G1" zoomScaleNormal="100" workbookViewId="0">
      <selection activeCell="J36" sqref="J36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5" max="5" width="5.90625" customWidth="1"/>
    <col min="6" max="6" width="2.453125" customWidth="1"/>
    <col min="7" max="7" width="36.54296875" bestFit="1" customWidth="1"/>
    <col min="8" max="8" width="25.7265625" bestFit="1" customWidth="1"/>
    <col min="9" max="9" width="93.54296875" bestFit="1" customWidth="1"/>
    <col min="10" max="10" width="82.08984375" customWidth="1"/>
  </cols>
  <sheetData>
    <row r="1" spans="1:10" x14ac:dyDescent="0.35">
      <c r="A1" s="5" t="s">
        <v>198</v>
      </c>
      <c r="B1" t="s">
        <v>199</v>
      </c>
      <c r="C1" s="1" t="s">
        <v>227</v>
      </c>
      <c r="D1" t="s">
        <v>12</v>
      </c>
      <c r="E1" t="s">
        <v>411</v>
      </c>
      <c r="G1" s="2" t="s">
        <v>226</v>
      </c>
      <c r="H1" t="s">
        <v>417</v>
      </c>
    </row>
    <row r="2" spans="1:10" x14ac:dyDescent="0.35">
      <c r="A2" s="5" t="s">
        <v>200</v>
      </c>
      <c r="B2">
        <v>0</v>
      </c>
      <c r="C2" s="1" t="str">
        <f>_xlfn.CONCAT(A2,B2)</f>
        <v>Actuator0</v>
      </c>
      <c r="D2" t="s">
        <v>76</v>
      </c>
      <c r="E2" t="str">
        <f>IFERROR(VLOOKUP(D2,BaseTechNodes!$A$1:$A$238,1,FALSE),"Not Valid")</f>
        <v>start</v>
      </c>
      <c r="G2" s="3" t="s">
        <v>200</v>
      </c>
      <c r="H2" t="s">
        <v>31</v>
      </c>
      <c r="I2" s="23" t="str">
        <f>_xlfn.CONCAT("    ",UPPER(H2),CHAR(10),"    {",CHAR(10),"        COST_MULTIPLIER = 1.0",CHAR(10),"        ENTRYCOST_MULTIPLIER = 1.0",CHAR(10),"    }")</f>
        <v xml:space="preserve">    ACTUATORS
    {
        COST_MULTIPLIER = 1.0
        ENTRYCOST_MULTIPLIER = 1.0
    }</v>
      </c>
      <c r="J2" s="23" t="str">
        <f>_xlfn.CONCAT("@PART[*]:HAS[techBranch[",H2,"]]:FOR[zKiwiTechTree]",CHAR(10),"{",CHAR(10),"    multiplierExist = yes",CHAR(10),"    costMultiplier = #$@KIWI_COST_MULTIPLIERS/",UPPER(H2),"/COST_MULTIPLIER$",CHAR(10),"    entryCostMultiplier = #$@KIWI_COST_MULTIPLIERS/",UPPER(H2),"/ENTRYCOST_MULTIPLIER$",CHAR(10),"}")</f>
        <v>@PART[*]:HAS[techBranch[actuators]]:FOR[zKiwiTechTree]
{
    multiplierExist = yes
    costMultiplier = #$@KIWI_COST_MULTIPLIERS/ACTUATORS/COST_MULTIPLIER$
    entryCostMultiplier = #$@KIWI_COST_MULTIPLIERS/ACTUATORS/ENTRYCOST_MULTIPLIER$
}</v>
      </c>
    </row>
    <row r="3" spans="1:10" x14ac:dyDescent="0.35">
      <c r="A3" s="5" t="s">
        <v>200</v>
      </c>
      <c r="B3">
        <v>1</v>
      </c>
      <c r="C3" s="1" t="str">
        <f t="shared" ref="C3:C66" si="0">_xlfn.CONCAT(A3,B3)</f>
        <v>Actuator1</v>
      </c>
      <c r="D3" t="s">
        <v>20</v>
      </c>
      <c r="E3" t="str">
        <f>IFERROR(VLOOKUP(D3,BaseTechNodes!$A$1:$A$238,1,FALSE),"Not Valid")</f>
        <v>basicRocketry</v>
      </c>
      <c r="G3" s="4" t="s">
        <v>206</v>
      </c>
      <c r="H3" t="s">
        <v>422</v>
      </c>
      <c r="I3" s="23" t="str">
        <f t="shared" ref="I3:I43" si="1">_xlfn.CONCAT("    ",UPPER(H3),CHAR(10),"    {",CHAR(10),"        COST_MULTIPLIER = 1.0",CHAR(10),"        ENTRYCOST_MULTIPLIER = 1.0",CHAR(10),"    }")</f>
        <v xml:space="preserve">    ADAPTERSETAL
    {
        COST_MULTIPLIER = 1.0
        ENTRYCOST_MULTIPLIER = 1.0
    }</v>
      </c>
      <c r="J3" s="23" t="str">
        <f t="shared" ref="J3:J43" si="2">_xlfn.CONCAT("@PART[*]:HAS[techBranch[",H3,"]]:FOR[zKiwiTechTree]",CHAR(10),"{",CHAR(10),"    multiplierExist = yes",CHAR(10),"    costMultiplier = #$@KIWI_COST_MULTIPLIERS/",UPPER(H3),"/COST_MULTIPLIER$",CHAR(10),"    entryCostMultiplier = #$@KIWI_COST_MULTIPLIERS/",UPPER(H3),"/ENTRYCOST_MULTIPLIER$",CHAR(10),"}")</f>
        <v>@PART[*]:HAS[techBranch[adaptersEtAl]]:FOR[zKiwiTechTree]
{
    multiplierExist = yes
    costMultiplier = #$@KIWI_COST_MULTIPLIERS/ADAPTERSETAL/COST_MULTIPLIER$
    entryCostMultiplier = #$@KIWI_COST_MULTIPLIERS/ADAPTERSETAL/ENTRYCOST_MULTIPLIER$
}</v>
      </c>
    </row>
    <row r="4" spans="1:10" x14ac:dyDescent="0.35">
      <c r="A4" s="5" t="s">
        <v>200</v>
      </c>
      <c r="B4">
        <v>2</v>
      </c>
      <c r="C4" s="1" t="str">
        <f t="shared" si="0"/>
        <v>Actuator2</v>
      </c>
      <c r="D4" t="s">
        <v>19</v>
      </c>
      <c r="E4" t="str">
        <f>IFERROR(VLOOKUP(D4,BaseTechNodes!$A$1:$A$238,1,FALSE),"Not Valid")</f>
        <v>basicConstruction</v>
      </c>
      <c r="G4" s="4" t="s">
        <v>217</v>
      </c>
      <c r="H4" t="s">
        <v>419</v>
      </c>
      <c r="I4" s="23" t="str">
        <f t="shared" si="1"/>
        <v xml:space="preserve">    ANTENNA
    {
        COST_MULTIPLIER = 1.0
        ENTRYCOST_MULTIPLIER = 1.0
    }</v>
      </c>
      <c r="J4" s="23" t="str">
        <f t="shared" si="2"/>
        <v>@PART[*]:HAS[techBranch[antenna]]:FOR[zKiwiTechTree]
{
    multiplierExist = yes
    costMultiplier = #$@KIWI_COST_MULTIPLIERS/ANTENNA/COST_MULTIPLIER$
    entryCostMultiplier = #$@KIWI_COST_MULTIPLIERS/ANTENNA/ENTRYCOST_MULTIPLIER$
}</v>
      </c>
    </row>
    <row r="5" spans="1:10" x14ac:dyDescent="0.35">
      <c r="A5" s="5" t="s">
        <v>200</v>
      </c>
      <c r="B5">
        <v>3</v>
      </c>
      <c r="C5" s="1" t="str">
        <f t="shared" si="0"/>
        <v>Actuator3</v>
      </c>
      <c r="D5" t="s">
        <v>78</v>
      </c>
      <c r="E5" t="str">
        <f>IFERROR(VLOOKUP(D5,BaseTechNodes!$A$1:$A$238,1,FALSE),"Not Valid")</f>
        <v>generalConstruction</v>
      </c>
      <c r="G5" s="4" t="s">
        <v>209</v>
      </c>
      <c r="H5" t="s">
        <v>420</v>
      </c>
      <c r="I5" s="23" t="str">
        <f t="shared" si="1"/>
        <v xml:space="preserve">    BATTERIES
    {
        COST_MULTIPLIER = 1.0
        ENTRYCOST_MULTIPLIER = 1.0
    }</v>
      </c>
      <c r="J5" s="23" t="str">
        <f t="shared" si="2"/>
        <v>@PART[*]:HAS[techBranch[batteries]]:FOR[zKiwiTechTree]
{
    multiplierExist = yes
    costMultiplier = #$@KIWI_COST_MULTIPLIERS/BATTERIES/COST_MULTIPLIER$
    entryCostMultiplier = #$@KIWI_COST_MULTIPLIERS/BATTERIES/ENTRYCOST_MULTIPLIER$
}</v>
      </c>
    </row>
    <row r="6" spans="1:10" x14ac:dyDescent="0.35">
      <c r="A6" s="5" t="s">
        <v>200</v>
      </c>
      <c r="B6">
        <v>4</v>
      </c>
      <c r="C6" s="1" t="str">
        <f t="shared" si="0"/>
        <v>Actuator4</v>
      </c>
      <c r="D6" t="s">
        <v>87</v>
      </c>
      <c r="E6" t="str">
        <f>IFERROR(VLOOKUP(D6,BaseTechNodes!$A$1:$A$238,1,FALSE),"Not Valid")</f>
        <v>advConstruction</v>
      </c>
      <c r="G6" s="4" t="s">
        <v>353</v>
      </c>
      <c r="H6" t="s">
        <v>421</v>
      </c>
      <c r="I6" s="23" t="str">
        <f t="shared" si="1"/>
        <v xml:space="preserve">    BEAMEDPOWER
    {
        COST_MULTIPLIER = 1.0
        ENTRYCOST_MULTIPLIER = 1.0
    }</v>
      </c>
      <c r="J6" s="23" t="str">
        <f t="shared" si="2"/>
        <v>@PART[*]:HAS[techBranch[beamedPower]]:FOR[zKiwiTechTree]
{
    multiplierExist = yes
    costMultiplier = #$@KIWI_COST_MULTIPLIERS/BEAMEDPOWER/COST_MULTIPLIER$
    entryCostMultiplier = #$@KIWI_COST_MULTIPLIERS/BEAMEDPOWER/ENTRYCOST_MULTIPLIER$
}</v>
      </c>
    </row>
    <row r="7" spans="1:10" x14ac:dyDescent="0.35">
      <c r="A7" s="5" t="s">
        <v>200</v>
      </c>
      <c r="B7">
        <v>5</v>
      </c>
      <c r="C7" s="1" t="str">
        <f t="shared" si="0"/>
        <v>Actuator5</v>
      </c>
      <c r="D7" t="s">
        <v>31</v>
      </c>
      <c r="E7" t="str">
        <f>IFERROR(VLOOKUP(D7,BaseTechNodes!$A$1:$A$238,1,FALSE),"Not Valid")</f>
        <v>actuators</v>
      </c>
      <c r="G7" s="4" t="s">
        <v>202</v>
      </c>
      <c r="H7" t="s">
        <v>424</v>
      </c>
      <c r="I7" s="23" t="str">
        <f t="shared" si="1"/>
        <v xml:space="preserve">    COCKPITS
    {
        COST_MULTIPLIER = 1.0
        ENTRYCOST_MULTIPLIER = 1.0
    }</v>
      </c>
      <c r="J7" s="23" t="str">
        <f t="shared" si="2"/>
        <v>@PART[*]:HAS[techBranch[cockpits]]:FOR[zKiwiTechTree]
{
    multiplierExist = yes
    costMultiplier = #$@KIWI_COST_MULTIPLIERS/COCKPITS/COST_MULTIPLIER$
    entryCostMultiplier = #$@KIWI_COST_MULTIPLIERS/COCKPITS/ENTRYCOST_MULTIPLIER$
}</v>
      </c>
    </row>
    <row r="8" spans="1:10" x14ac:dyDescent="0.35">
      <c r="A8" s="5" t="s">
        <v>200</v>
      </c>
      <c r="B8">
        <v>6</v>
      </c>
      <c r="C8" s="1" t="str">
        <f t="shared" si="0"/>
        <v>Actuator6</v>
      </c>
      <c r="D8" t="s">
        <v>72</v>
      </c>
      <c r="E8" t="str">
        <f>IFERROR(VLOOKUP(D8,BaseTechNodes!$A$1:$A$238,1,FALSE),"Not Valid")</f>
        <v>advActuators</v>
      </c>
      <c r="G8" s="4" t="s">
        <v>204</v>
      </c>
      <c r="H8" t="s">
        <v>24</v>
      </c>
      <c r="I8" s="23" t="str">
        <f t="shared" si="1"/>
        <v xml:space="preserve">    COMMANDMODULES
    {
        COST_MULTIPLIER = 1.0
        ENTRYCOST_MULTIPLIER = 1.0
    }</v>
      </c>
      <c r="J8" s="23" t="str">
        <f t="shared" si="2"/>
        <v>@PART[*]:HAS[techBranch[commandModules]]:FOR[zKiwiTechTree]
{
    multiplierExist = yes
    costMultiplier = #$@KIWI_COST_MULTIPLIERS/COMMANDMODULES/COST_MULTIPLIER$
    entryCostMultiplier = #$@KIWI_COST_MULTIPLIERS/COMMANDMODULES/ENTRYCOST_MULTIPLIER$
}</v>
      </c>
    </row>
    <row r="9" spans="1:10" x14ac:dyDescent="0.35">
      <c r="A9" s="5" t="s">
        <v>200</v>
      </c>
      <c r="B9">
        <v>7</v>
      </c>
      <c r="C9" s="1" t="str">
        <f t="shared" si="0"/>
        <v>Actuator7</v>
      </c>
      <c r="D9" t="s">
        <v>80</v>
      </c>
      <c r="E9" t="str">
        <f>IFERROR(VLOOKUP(D9,BaseTechNodes!$A$1:$A$238,1,FALSE),"Not Valid")</f>
        <v>experimentalActuators</v>
      </c>
      <c r="G9" s="4" t="s">
        <v>229</v>
      </c>
      <c r="H9" t="s">
        <v>22</v>
      </c>
      <c r="I9" s="23" t="str">
        <f t="shared" si="1"/>
        <v xml:space="preserve">    COMMANDMODULESEXTENSIONS
    {
        COST_MULTIPLIER = 1.0
        ENTRYCOST_MULTIPLIER = 1.0
    }</v>
      </c>
      <c r="J9" s="23" t="str">
        <f t="shared" si="2"/>
        <v>@PART[*]:HAS[techBranch[commandModulesExtensions]]:FOR[zKiwiTechTree]
{
    multiplierExist = yes
    costMultiplier = #$@KIWI_COST_MULTIPLIERS/COMMANDMODULESEXTENSIONS/COST_MULTIPLIER$
    entryCostMultiplier = #$@KIWI_COST_MULTIPLIERS/COMMANDMODULESEXTENSIONS/ENTRYCOST_MULTIPLIER$
}</v>
      </c>
    </row>
    <row r="10" spans="1:10" x14ac:dyDescent="0.35">
      <c r="A10" s="5" t="s">
        <v>200</v>
      </c>
      <c r="B10">
        <v>8</v>
      </c>
      <c r="C10" s="1" t="str">
        <f t="shared" si="0"/>
        <v>Actuator8</v>
      </c>
      <c r="D10" t="s">
        <v>201</v>
      </c>
      <c r="E10" t="str">
        <f>IFERROR(VLOOKUP(D10,BaseTechNodes!$A$1:$A$238,1,FALSE),"Not Valid")</f>
        <v>offworldManufacturing</v>
      </c>
      <c r="G10" s="4" t="s">
        <v>213</v>
      </c>
      <c r="H10" t="s">
        <v>434</v>
      </c>
      <c r="I10" s="23" t="str">
        <f t="shared" si="1"/>
        <v xml:space="preserve">    CRYOENGINES
    {
        COST_MULTIPLIER = 1.0
        ENTRYCOST_MULTIPLIER = 1.0
    }</v>
      </c>
      <c r="J10" s="23" t="str">
        <f t="shared" si="2"/>
        <v>@PART[*]:HAS[techBranch[cryoEngines]]:FOR[zKiwiTechTree]
{
    multiplierExist = yes
    costMultiplier = #$@KIWI_COST_MULTIPLIERS/CRYOENGINES/COST_MULTIPLIER$
    entryCostMultiplier = #$@KIWI_COST_MULTIPLIERS/CRYOENGINES/ENTRYCOST_MULTIPLIER$
}</v>
      </c>
    </row>
    <row r="11" spans="1:10" x14ac:dyDescent="0.35">
      <c r="A11" s="5" t="s">
        <v>206</v>
      </c>
      <c r="B11">
        <v>0</v>
      </c>
      <c r="C11" s="1" t="str">
        <f t="shared" si="0"/>
        <v>Adapters Fairings Nose Cones0</v>
      </c>
      <c r="D11" t="s">
        <v>76</v>
      </c>
      <c r="E11" t="str">
        <f>IFERROR(VLOOKUP(D11,BaseTechNodes!$A$1:$A$238,1,FALSE),"Not Valid")</f>
        <v>start</v>
      </c>
      <c r="G11" s="4" t="s">
        <v>211</v>
      </c>
      <c r="H11" t="s">
        <v>418</v>
      </c>
      <c r="I11" s="23" t="str">
        <f t="shared" si="1"/>
        <v xml:space="preserve">    DECOUPLERS
    {
        COST_MULTIPLIER = 1.0
        ENTRYCOST_MULTIPLIER = 1.0
    }</v>
      </c>
      <c r="J11" s="23" t="str">
        <f t="shared" si="2"/>
        <v>@PART[*]:HAS[techBranch[decouplers]]:FOR[zKiwiTechTree]
{
    multiplierExist = yes
    costMultiplier = #$@KIWI_COST_MULTIPLIERS/DECOUPLERS/COST_MULTIPLIER$
    entryCostMultiplier = #$@KIWI_COST_MULTIPLIERS/DECOUPLERS/ENTRYCOST_MULTIPLIER$
}</v>
      </c>
    </row>
    <row r="12" spans="1:10" x14ac:dyDescent="0.35">
      <c r="A12" s="5" t="s">
        <v>206</v>
      </c>
      <c r="B12">
        <v>1</v>
      </c>
      <c r="C12" s="1" t="str">
        <f t="shared" si="0"/>
        <v>Adapters Fairings Nose Cones1</v>
      </c>
      <c r="D12" t="s">
        <v>20</v>
      </c>
      <c r="E12" t="str">
        <f>IFERROR(VLOOKUP(D12,BaseTechNodes!$A$1:$A$238,1,FALSE),"Not Valid")</f>
        <v>basicRocketry</v>
      </c>
      <c r="G12" s="4" t="s">
        <v>340</v>
      </c>
      <c r="H12" t="s">
        <v>429</v>
      </c>
      <c r="I12" s="23" t="str">
        <f t="shared" si="1"/>
        <v xml:space="preserve">    DRONECORE
    {
        COST_MULTIPLIER = 1.0
        ENTRYCOST_MULTIPLIER = 1.0
    }</v>
      </c>
      <c r="J12" s="23" t="str">
        <f t="shared" si="2"/>
        <v>@PART[*]:HAS[techBranch[droneCore]]:FOR[zKiwiTechTree]
{
    multiplierExist = yes
    costMultiplier = #$@KIWI_COST_MULTIPLIERS/DRONECORE/COST_MULTIPLIER$
    entryCostMultiplier = #$@KIWI_COST_MULTIPLIERS/DRONECORE/ENTRYCOST_MULTIPLIER$
}</v>
      </c>
    </row>
    <row r="13" spans="1:10" x14ac:dyDescent="0.35">
      <c r="A13" s="5" t="s">
        <v>206</v>
      </c>
      <c r="B13">
        <v>2</v>
      </c>
      <c r="C13" s="1" t="str">
        <f t="shared" si="0"/>
        <v>Adapters Fairings Nose Cones2</v>
      </c>
      <c r="D13" t="s">
        <v>19</v>
      </c>
      <c r="E13" t="str">
        <f>IFERROR(VLOOKUP(D13,BaseTechNodes!$A$1:$A$238,1,FALSE),"Not Valid")</f>
        <v>basicConstruction</v>
      </c>
      <c r="G13" s="4" t="s">
        <v>454</v>
      </c>
      <c r="H13" t="s">
        <v>455</v>
      </c>
      <c r="I13" s="23" t="str">
        <f t="shared" si="1"/>
        <v xml:space="preserve">    HYPERGOLICENGINES
    {
        COST_MULTIPLIER = 1.0
        ENTRYCOST_MULTIPLIER = 1.0
    }</v>
      </c>
      <c r="J13" s="23" t="str">
        <f t="shared" si="2"/>
        <v>@PART[*]:HAS[techBranch[hypergolicEngines]]:FOR[zKiwiTechTree]
{
    multiplierExist = yes
    costMultiplier = #$@KIWI_COST_MULTIPLIERS/HYPERGOLICENGINES/COST_MULTIPLIER$
    entryCostMultiplier = #$@KIWI_COST_MULTIPLIERS/HYPERGOLICENGINES/ENTRYCOST_MULTIPLIER$
}</v>
      </c>
    </row>
    <row r="14" spans="1:10" x14ac:dyDescent="0.35">
      <c r="A14" s="5" t="s">
        <v>206</v>
      </c>
      <c r="B14">
        <v>3</v>
      </c>
      <c r="C14" s="1" t="str">
        <f t="shared" si="0"/>
        <v>Adapters Fairings Nose Cones3</v>
      </c>
      <c r="D14" t="s">
        <v>78</v>
      </c>
      <c r="E14" t="str">
        <f>IFERROR(VLOOKUP(D14,BaseTechNodes!$A$1:$A$238,1,FALSE),"Not Valid")</f>
        <v>generalConstruction</v>
      </c>
      <c r="G14" s="4" t="s">
        <v>230</v>
      </c>
      <c r="H14" t="s">
        <v>435</v>
      </c>
      <c r="I14" s="23" t="str">
        <f t="shared" si="1"/>
        <v xml:space="preserve">    IONENGINES
    {
        COST_MULTIPLIER = 1.0
        ENTRYCOST_MULTIPLIER = 1.0
    }</v>
      </c>
      <c r="J14" s="23" t="str">
        <f t="shared" si="2"/>
        <v>@PART[*]:HAS[techBranch[ionEngines]]:FOR[zKiwiTechTree]
{
    multiplierExist = yes
    costMultiplier = #$@KIWI_COST_MULTIPLIERS/IONENGINES/COST_MULTIPLIER$
    entryCostMultiplier = #$@KIWI_COST_MULTIPLIERS/IONENGINES/ENTRYCOST_MULTIPLIER$
}</v>
      </c>
    </row>
    <row r="15" spans="1:10" x14ac:dyDescent="0.35">
      <c r="A15" s="5" t="s">
        <v>206</v>
      </c>
      <c r="B15">
        <v>4</v>
      </c>
      <c r="C15" s="1" t="str">
        <f t="shared" si="0"/>
        <v>Adapters Fairings Nose Cones4</v>
      </c>
      <c r="D15" t="s">
        <v>87</v>
      </c>
      <c r="E15" t="str">
        <f>IFERROR(VLOOKUP(D15,BaseTechNodes!$A$1:$A$238,1,FALSE),"Not Valid")</f>
        <v>advConstruction</v>
      </c>
      <c r="G15" s="4" t="s">
        <v>228</v>
      </c>
      <c r="H15" t="s">
        <v>436</v>
      </c>
      <c r="I15" s="23" t="str">
        <f t="shared" si="1"/>
        <v xml:space="preserve">    JETENGINES
    {
        COST_MULTIPLIER = 1.0
        ENTRYCOST_MULTIPLIER = 1.0
    }</v>
      </c>
      <c r="J15" s="23" t="str">
        <f t="shared" si="2"/>
        <v>@PART[*]:HAS[techBranch[jetEngines]]:FOR[zKiwiTechTree]
{
    multiplierExist = yes
    costMultiplier = #$@KIWI_COST_MULTIPLIERS/JETENGINES/COST_MULTIPLIER$
    entryCostMultiplier = #$@KIWI_COST_MULTIPLIERS/JETENGINES/ENTRYCOST_MULTIPLIER$
}</v>
      </c>
    </row>
    <row r="16" spans="1:10" x14ac:dyDescent="0.35">
      <c r="A16" s="5" t="s">
        <v>206</v>
      </c>
      <c r="B16">
        <v>5</v>
      </c>
      <c r="C16" s="1" t="str">
        <f t="shared" si="0"/>
        <v>Adapters Fairings Nose Cones5</v>
      </c>
      <c r="D16" t="s">
        <v>70</v>
      </c>
      <c r="E16" t="str">
        <f>IFERROR(VLOOKUP(D16,BaseTechNodes!$A$1:$A$238,1,FALSE),"Not Valid")</f>
        <v>specializedConstruction</v>
      </c>
      <c r="G16" s="4" t="s">
        <v>203</v>
      </c>
      <c r="H16" t="s">
        <v>437</v>
      </c>
      <c r="I16" s="23" t="str">
        <f t="shared" si="1"/>
        <v xml:space="preserve">    JETPARTS
    {
        COST_MULTIPLIER = 1.0
        ENTRYCOST_MULTIPLIER = 1.0
    }</v>
      </c>
      <c r="J16" s="23" t="str">
        <f t="shared" si="2"/>
        <v>@PART[*]:HAS[techBranch[jetParts]]:FOR[zKiwiTechTree]
{
    multiplierExist = yes
    costMultiplier = #$@KIWI_COST_MULTIPLIERS/JETPARTS/COST_MULTIPLIER$
    entryCostMultiplier = #$@KIWI_COST_MULTIPLIERS/JETPARTS/ENTRYCOST_MULTIPLIER$
}</v>
      </c>
    </row>
    <row r="17" spans="1:10" x14ac:dyDescent="0.35">
      <c r="A17" s="5" t="s">
        <v>206</v>
      </c>
      <c r="B17">
        <v>6</v>
      </c>
      <c r="C17" s="1" t="str">
        <f t="shared" si="0"/>
        <v>Adapters Fairings Nose Cones6</v>
      </c>
      <c r="D17" t="s">
        <v>68</v>
      </c>
      <c r="E17" t="str">
        <f>IFERROR(VLOOKUP(D17,BaseTechNodes!$A$1:$A$238,1,FALSE),"Not Valid")</f>
        <v>advMetalworks</v>
      </c>
      <c r="G17" s="4" t="s">
        <v>222</v>
      </c>
      <c r="H17" t="s">
        <v>430</v>
      </c>
      <c r="I17" s="23" t="str">
        <f t="shared" si="1"/>
        <v xml:space="preserve">    LADDERSLIGHTS
    {
        COST_MULTIPLIER = 1.0
        ENTRYCOST_MULTIPLIER = 1.0
    }</v>
      </c>
      <c r="J17" s="23" t="str">
        <f t="shared" si="2"/>
        <v>@PART[*]:HAS[techBranch[laddersLights]]:FOR[zKiwiTechTree]
{
    multiplierExist = yes
    costMultiplier = #$@KIWI_COST_MULTIPLIERS/LADDERSLIGHTS/COST_MULTIPLIER$
    entryCostMultiplier = #$@KIWI_COST_MULTIPLIERS/LADDERSLIGHTS/ENTRYCOST_MULTIPLIER$
}</v>
      </c>
    </row>
    <row r="18" spans="1:10" x14ac:dyDescent="0.35">
      <c r="A18" s="5" t="s">
        <v>206</v>
      </c>
      <c r="B18">
        <v>7</v>
      </c>
      <c r="C18" s="1" t="str">
        <f t="shared" si="0"/>
        <v>Adapters Fairings Nose Cones7</v>
      </c>
      <c r="D18" t="s">
        <v>65</v>
      </c>
      <c r="E18" t="str">
        <f>IFERROR(VLOOKUP(D18,BaseTechNodes!$A$1:$A$238,1,FALSE),"Not Valid")</f>
        <v>nanolathing</v>
      </c>
      <c r="G18" s="4" t="s">
        <v>219</v>
      </c>
      <c r="H18" t="s">
        <v>438</v>
      </c>
      <c r="I18" s="23" t="str">
        <f t="shared" si="1"/>
        <v xml:space="preserve">    LANDINGGEAR
    {
        COST_MULTIPLIER = 1.0
        ENTRYCOST_MULTIPLIER = 1.0
    }</v>
      </c>
      <c r="J18" s="23" t="str">
        <f t="shared" si="2"/>
        <v>@PART[*]:HAS[techBranch[landingGear]]:FOR[zKiwiTechTree]
{
    multiplierExist = yes
    costMultiplier = #$@KIWI_COST_MULTIPLIERS/LANDINGGEAR/COST_MULTIPLIER$
    entryCostMultiplier = #$@KIWI_COST_MULTIPLIERS/LANDINGGEAR/ENTRYCOST_MULTIPLIER$
}</v>
      </c>
    </row>
    <row r="19" spans="1:10" x14ac:dyDescent="0.35">
      <c r="A19" s="5" t="s">
        <v>206</v>
      </c>
      <c r="B19">
        <v>8</v>
      </c>
      <c r="C19" s="1" t="str">
        <f t="shared" si="0"/>
        <v>Adapters Fairings Nose Cones8</v>
      </c>
      <c r="D19" t="s">
        <v>168</v>
      </c>
      <c r="E19" t="str">
        <f>IFERROR(VLOOKUP(D19,BaseTechNodes!$A$1:$A$238,1,FALSE),"Not Valid")</f>
        <v>exoticAlloys</v>
      </c>
      <c r="G19" s="4" t="s">
        <v>212</v>
      </c>
      <c r="H19" t="s">
        <v>439</v>
      </c>
      <c r="I19" s="23" t="str">
        <f t="shared" si="1"/>
        <v xml:space="preserve">    KEROLOXENGINES
    {
        COST_MULTIPLIER = 1.0
        ENTRYCOST_MULTIPLIER = 1.0
    }</v>
      </c>
      <c r="J19" s="23" t="str">
        <f t="shared" si="2"/>
        <v>@PART[*]:HAS[techBranch[keroloxEngines]]:FOR[zKiwiTechTree]
{
    multiplierExist = yes
    costMultiplier = #$@KIWI_COST_MULTIPLIERS/KEROLOXENGINES/COST_MULTIPLIER$
    entryCostMultiplier = #$@KIWI_COST_MULTIPLIERS/KEROLOXENGINES/ENTRYCOST_MULTIPLIER$
}</v>
      </c>
    </row>
    <row r="20" spans="1:10" x14ac:dyDescent="0.35">
      <c r="A20" s="5" t="s">
        <v>206</v>
      </c>
      <c r="B20">
        <v>9</v>
      </c>
      <c r="C20" s="1" t="str">
        <f t="shared" si="0"/>
        <v>Adapters Fairings Nose Cones9</v>
      </c>
      <c r="D20" t="s">
        <v>196</v>
      </c>
      <c r="E20" t="str">
        <f>IFERROR(VLOOKUP(D20,BaseTechNodes!$A$1:$A$238,1,FALSE),"Not Valid")</f>
        <v>aerographite</v>
      </c>
      <c r="G20" s="4" t="s">
        <v>335</v>
      </c>
      <c r="H20" t="s">
        <v>440</v>
      </c>
      <c r="I20" s="23" t="str">
        <f t="shared" si="1"/>
        <v xml:space="preserve">    LIQUIDFUELTANKS
    {
        COST_MULTIPLIER = 1.0
        ENTRYCOST_MULTIPLIER = 1.0
    }</v>
      </c>
      <c r="J20" s="23" t="str">
        <f t="shared" si="2"/>
        <v>@PART[*]:HAS[techBranch[liquidFuelTanks]]:FOR[zKiwiTechTree]
{
    multiplierExist = yes
    costMultiplier = #$@KIWI_COST_MULTIPLIERS/LIQUIDFUELTANKS/COST_MULTIPLIER$
    entryCostMultiplier = #$@KIWI_COST_MULTIPLIERS/LIQUIDFUELTANKS/ENTRYCOST_MULTIPLIER$
}</v>
      </c>
    </row>
    <row r="21" spans="1:10" x14ac:dyDescent="0.35">
      <c r="A21" s="6" t="s">
        <v>217</v>
      </c>
      <c r="B21">
        <v>0</v>
      </c>
      <c r="C21" s="1" t="str">
        <f t="shared" si="0"/>
        <v>Antenna0</v>
      </c>
      <c r="D21" t="s">
        <v>76</v>
      </c>
      <c r="E21" t="str">
        <f>IFERROR(VLOOKUP(D21,BaseTechNodes!$A$1:$A$238,1,FALSE),"Not Valid")</f>
        <v>start</v>
      </c>
      <c r="G21" s="4" t="s">
        <v>337</v>
      </c>
      <c r="H21" t="s">
        <v>441</v>
      </c>
      <c r="I21" s="23" t="str">
        <f t="shared" si="1"/>
        <v xml:space="preserve">    MONOPROPELLANTTANKS
    {
        COST_MULTIPLIER = 1.0
        ENTRYCOST_MULTIPLIER = 1.0
    }</v>
      </c>
      <c r="J21" s="23" t="str">
        <f t="shared" si="2"/>
        <v>@PART[*]:HAS[techBranch[monoPropellantTanks]]:FOR[zKiwiTechTree]
{
    multiplierExist = yes
    costMultiplier = #$@KIWI_COST_MULTIPLIERS/MONOPROPELLANTTANKS/COST_MULTIPLIER$
    entryCostMultiplier = #$@KIWI_COST_MULTIPLIERS/MONOPROPELLANTTANKS/ENTRYCOST_MULTIPLIER$
}</v>
      </c>
    </row>
    <row r="22" spans="1:10" x14ac:dyDescent="0.35">
      <c r="A22" s="6" t="s">
        <v>217</v>
      </c>
      <c r="B22">
        <v>1</v>
      </c>
      <c r="C22" s="1" t="str">
        <f t="shared" si="0"/>
        <v>Antenna1</v>
      </c>
      <c r="D22" t="s">
        <v>116</v>
      </c>
      <c r="E22" t="str">
        <f>IFERROR(VLOOKUP(D22,BaseTechNodes!$A$1:$A$238,1,FALSE),"Not Valid")</f>
        <v>engineering101</v>
      </c>
      <c r="G22" s="4" t="s">
        <v>336</v>
      </c>
      <c r="H22" t="s">
        <v>442</v>
      </c>
      <c r="I22" s="23" t="str">
        <f t="shared" si="1"/>
        <v xml:space="preserve">    IONTANKS
    {
        COST_MULTIPLIER = 1.0
        ENTRYCOST_MULTIPLIER = 1.0
    }</v>
      </c>
      <c r="J22" s="23" t="str">
        <f t="shared" si="2"/>
        <v>@PART[*]:HAS[techBranch[ionTanks]]:FOR[zKiwiTechTree]
{
    multiplierExist = yes
    costMultiplier = #$@KIWI_COST_MULTIPLIERS/IONTANKS/COST_MULTIPLIER$
    entryCostMultiplier = #$@KIWI_COST_MULTIPLIERS/IONTANKS/ENTRYCOST_MULTIPLIER$
}</v>
      </c>
    </row>
    <row r="23" spans="1:10" x14ac:dyDescent="0.35">
      <c r="A23" s="6" t="s">
        <v>217</v>
      </c>
      <c r="B23">
        <v>2</v>
      </c>
      <c r="C23" s="1" t="str">
        <f t="shared" si="0"/>
        <v>Antenna2</v>
      </c>
      <c r="D23" t="s">
        <v>44</v>
      </c>
      <c r="E23" t="str">
        <f>IFERROR(VLOOKUP(D23,BaseTechNodes!$A$1:$A$238,1,FALSE),"Not Valid")</f>
        <v>science201</v>
      </c>
      <c r="G23" s="4" t="s">
        <v>334</v>
      </c>
      <c r="H23" t="s">
        <v>443</v>
      </c>
      <c r="I23" s="23" t="str">
        <f t="shared" si="1"/>
        <v xml:space="preserve">    NUCLEARTANKS
    {
        COST_MULTIPLIER = 1.0
        ENTRYCOST_MULTIPLIER = 1.0
    }</v>
      </c>
      <c r="J23" s="23" t="str">
        <f t="shared" si="2"/>
        <v>@PART[*]:HAS[techBranch[nuclearTanks]]:FOR[zKiwiTechTree]
{
    multiplierExist = yes
    costMultiplier = #$@KIWI_COST_MULTIPLIERS/NUCLEARTANKS/COST_MULTIPLIER$
    entryCostMultiplier = #$@KIWI_COST_MULTIPLIERS/NUCLEARTANKS/ENTRYCOST_MULTIPLIER$
}</v>
      </c>
    </row>
    <row r="24" spans="1:10" x14ac:dyDescent="0.35">
      <c r="A24" s="6" t="s">
        <v>217</v>
      </c>
      <c r="B24">
        <v>3</v>
      </c>
      <c r="C24" s="1" t="str">
        <f t="shared" si="0"/>
        <v>Antenna3</v>
      </c>
      <c r="D24" t="s">
        <v>37</v>
      </c>
      <c r="E24" t="str">
        <f>IFERROR(VLOOKUP(D24,BaseTechNodes!$A$1:$A$238,1,FALSE),"Not Valid")</f>
        <v>basicScience</v>
      </c>
      <c r="G24" s="4" t="s">
        <v>359</v>
      </c>
      <c r="H24" t="s">
        <v>360</v>
      </c>
      <c r="I24" s="23" t="str">
        <f t="shared" si="1"/>
        <v xml:space="preserve">    NUCLEARPOWER
    {
        COST_MULTIPLIER = 1.0
        ENTRYCOST_MULTIPLIER = 1.0
    }</v>
      </c>
      <c r="J24" s="23" t="str">
        <f t="shared" si="2"/>
        <v>@PART[*]:HAS[techBranch[nuclearPower]]:FOR[zKiwiTechTree]
{
    multiplierExist = yes
    costMultiplier = #$@KIWI_COST_MULTIPLIERS/NUCLEARPOWER/COST_MULTIPLIER$
    entryCostMultiplier = #$@KIWI_COST_MULTIPLIERS/NUCLEARPOWER/ENTRYCOST_MULTIPLIER$
}</v>
      </c>
    </row>
    <row r="25" spans="1:10" x14ac:dyDescent="0.35">
      <c r="A25" s="6" t="s">
        <v>217</v>
      </c>
      <c r="B25">
        <v>4</v>
      </c>
      <c r="C25" s="1" t="str">
        <f t="shared" si="0"/>
        <v>Antenna4</v>
      </c>
      <c r="D25" t="s">
        <v>52</v>
      </c>
      <c r="E25" t="str">
        <f>IFERROR(VLOOKUP(D25,BaseTechNodes!$A$1:$A$238,1,FALSE),"Not Valid")</f>
        <v>earlyProbes</v>
      </c>
      <c r="G25" s="4" t="s">
        <v>218</v>
      </c>
      <c r="H25" t="s">
        <v>444</v>
      </c>
      <c r="I25" s="23" t="str">
        <f t="shared" si="1"/>
        <v xml:space="preserve">    NUCLEARENGINES
    {
        COST_MULTIPLIER = 1.0
        ENTRYCOST_MULTIPLIER = 1.0
    }</v>
      </c>
      <c r="J25" s="23" t="str">
        <f t="shared" si="2"/>
        <v>@PART[*]:HAS[techBranch[nuclearEngines]]:FOR[zKiwiTechTree]
{
    multiplierExist = yes
    costMultiplier = #$@KIWI_COST_MULTIPLIERS/NUCLEARENGINES/COST_MULTIPLIER$
    entryCostMultiplier = #$@KIWI_COST_MULTIPLIERS/NUCLEARENGINES/ENTRYCOST_MULTIPLIER$
}</v>
      </c>
    </row>
    <row r="26" spans="1:10" x14ac:dyDescent="0.35">
      <c r="A26" s="6" t="s">
        <v>217</v>
      </c>
      <c r="B26">
        <v>5</v>
      </c>
      <c r="C26" s="1" t="str">
        <f t="shared" si="0"/>
        <v>Antenna5</v>
      </c>
      <c r="D26" t="s">
        <v>85</v>
      </c>
      <c r="E26" t="str">
        <f>IFERROR(VLOOKUP(D26,BaseTechNodes!$A$1:$A$238,1,FALSE),"Not Valid")</f>
        <v>communicationSatellites</v>
      </c>
      <c r="G26" s="4" t="s">
        <v>350</v>
      </c>
      <c r="H26" t="s">
        <v>425</v>
      </c>
      <c r="I26" s="23" t="str">
        <f t="shared" si="1"/>
        <v xml:space="preserve">    OTHER
    {
        COST_MULTIPLIER = 1.0
        ENTRYCOST_MULTIPLIER = 1.0
    }</v>
      </c>
      <c r="J26" s="23" t="str">
        <f t="shared" si="2"/>
        <v>@PART[*]:HAS[techBranch[other]]:FOR[zKiwiTechTree]
{
    multiplierExist = yes
    costMultiplier = #$@KIWI_COST_MULTIPLIERS/OTHER/COST_MULTIPLIER$
    entryCostMultiplier = #$@KIWI_COST_MULTIPLIERS/OTHER/ENTRYCOST_MULTIPLIER$
}</v>
      </c>
    </row>
    <row r="27" spans="1:10" x14ac:dyDescent="0.35">
      <c r="A27" s="6" t="s">
        <v>217</v>
      </c>
      <c r="B27">
        <v>6</v>
      </c>
      <c r="C27" s="1" t="str">
        <f t="shared" si="0"/>
        <v>Antenna6</v>
      </c>
      <c r="D27" t="s">
        <v>174</v>
      </c>
      <c r="E27" t="str">
        <f>IFERROR(VLOOKUP(D27,BaseTechNodes!$A$1:$A$238,1,FALSE),"Not Valid")</f>
        <v>highGainCommunications</v>
      </c>
      <c r="G27" s="4" t="s">
        <v>224</v>
      </c>
      <c r="H27" t="s">
        <v>426</v>
      </c>
      <c r="I27" s="23" t="str">
        <f t="shared" si="1"/>
        <v xml:space="preserve">    PARACHUTES
    {
        COST_MULTIPLIER = 1.0
        ENTRYCOST_MULTIPLIER = 1.0
    }</v>
      </c>
      <c r="J27" s="23" t="str">
        <f t="shared" si="2"/>
        <v>@PART[*]:HAS[techBranch[parachutes]]:FOR[zKiwiTechTree]
{
    multiplierExist = yes
    costMultiplier = #$@KIWI_COST_MULTIPLIERS/PARACHUTES/COST_MULTIPLIER$
    entryCostMultiplier = #$@KIWI_COST_MULTIPLIERS/PARACHUTES/ENTRYCOST_MULTIPLIER$
}</v>
      </c>
    </row>
    <row r="28" spans="1:10" x14ac:dyDescent="0.35">
      <c r="A28" s="6" t="s">
        <v>217</v>
      </c>
      <c r="B28">
        <v>7</v>
      </c>
      <c r="C28" s="1" t="str">
        <f t="shared" si="0"/>
        <v>Antenna7</v>
      </c>
      <c r="D28" t="s">
        <v>106</v>
      </c>
      <c r="E28" t="str">
        <f>IFERROR(VLOOKUP(D28,BaseTechNodes!$A$1:$A$238,1,FALSE),"Not Valid")</f>
        <v>signalProcessing</v>
      </c>
      <c r="G28" s="4" t="s">
        <v>332</v>
      </c>
      <c r="H28" t="s">
        <v>445</v>
      </c>
      <c r="I28" s="23" t="str">
        <f t="shared" si="1"/>
        <v xml:space="preserve">    PLASMAENGINES
    {
        COST_MULTIPLIER = 1.0
        ENTRYCOST_MULTIPLIER = 1.0
    }</v>
      </c>
      <c r="J28" s="23" t="str">
        <f t="shared" si="2"/>
        <v>@PART[*]:HAS[techBranch[plasmaEngines]]:FOR[zKiwiTechTree]
{
    multiplierExist = yes
    costMultiplier = #$@KIWI_COST_MULTIPLIERS/PLASMAENGINES/COST_MULTIPLIER$
    entryCostMultiplier = #$@KIWI_COST_MULTIPLIERS/PLASMAENGINES/ENTRYCOST_MULTIPLIER$
}</v>
      </c>
    </row>
    <row r="29" spans="1:10" x14ac:dyDescent="0.35">
      <c r="A29" s="6" t="s">
        <v>217</v>
      </c>
      <c r="B29">
        <v>8</v>
      </c>
      <c r="C29" s="1" t="str">
        <f t="shared" si="0"/>
        <v>Antenna8</v>
      </c>
      <c r="D29" t="s">
        <v>105</v>
      </c>
      <c r="E29" t="str">
        <f>IFERROR(VLOOKUP(D29,BaseTechNodes!$A$1:$A$238,1,FALSE),"Not Valid")</f>
        <v>digitalSignalProcessing</v>
      </c>
      <c r="G29" s="4" t="s">
        <v>216</v>
      </c>
      <c r="H29" t="s">
        <v>427</v>
      </c>
      <c r="I29" s="23" t="str">
        <f t="shared" si="1"/>
        <v xml:space="preserve">    PROBES
    {
        COST_MULTIPLIER = 1.0
        ENTRYCOST_MULTIPLIER = 1.0
    }</v>
      </c>
      <c r="J29" s="23" t="str">
        <f t="shared" si="2"/>
        <v>@PART[*]:HAS[techBranch[probes]]:FOR[zKiwiTechTree]
{
    multiplierExist = yes
    costMultiplier = #$@KIWI_COST_MULTIPLIERS/PROBES/COST_MULTIPLIER$
    entryCostMultiplier = #$@KIWI_COST_MULTIPLIERS/PROBES/ENTRYCOST_MULTIPLIER$
}</v>
      </c>
    </row>
    <row r="30" spans="1:10" x14ac:dyDescent="0.35">
      <c r="A30" s="6" t="s">
        <v>217</v>
      </c>
      <c r="B30">
        <v>9</v>
      </c>
      <c r="C30" s="1" t="str">
        <f t="shared" si="0"/>
        <v>Antenna9</v>
      </c>
      <c r="D30" t="s">
        <v>107</v>
      </c>
      <c r="E30" t="str">
        <f>IFERROR(VLOOKUP(D30,BaseTechNodes!$A$1:$A$238,1,FALSE),"Not Valid")</f>
        <v>xBandCommunications</v>
      </c>
      <c r="G30" s="4" t="s">
        <v>231</v>
      </c>
      <c r="H30" t="s">
        <v>431</v>
      </c>
      <c r="I30" s="23" t="str">
        <f t="shared" si="1"/>
        <v xml:space="preserve">    RESOURCEDETECTION
    {
        COST_MULTIPLIER = 1.0
        ENTRYCOST_MULTIPLIER = 1.0
    }</v>
      </c>
      <c r="J30" s="23" t="str">
        <f t="shared" si="2"/>
        <v>@PART[*]:HAS[techBranch[resourceDetection]]:FOR[zKiwiTechTree]
{
    multiplierExist = yes
    costMultiplier = #$@KIWI_COST_MULTIPLIERS/RESOURCEDETECTION/COST_MULTIPLIER$
    entryCostMultiplier = #$@KIWI_COST_MULTIPLIERS/RESOURCEDETECTION/ENTRYCOST_MULTIPLIER$
}</v>
      </c>
    </row>
    <row r="31" spans="1:10" x14ac:dyDescent="0.35">
      <c r="A31" s="6" t="s">
        <v>217</v>
      </c>
      <c r="B31">
        <v>10</v>
      </c>
      <c r="C31" s="1" t="str">
        <f t="shared" si="0"/>
        <v>Antenna10</v>
      </c>
      <c r="D31" t="s">
        <v>175</v>
      </c>
      <c r="E31" t="str">
        <f>IFERROR(VLOOKUP(D31,BaseTechNodes!$A$1:$A$238,1,FALSE),"Not Valid")</f>
        <v>deepSpaceOpticalCommunications</v>
      </c>
      <c r="G31" s="4" t="s">
        <v>220</v>
      </c>
      <c r="H31" t="s">
        <v>423</v>
      </c>
      <c r="I31" s="23" t="str">
        <f t="shared" si="1"/>
        <v xml:space="preserve">    RCSETAL
    {
        COST_MULTIPLIER = 1.0
        ENTRYCOST_MULTIPLIER = 1.0
    }</v>
      </c>
      <c r="J31" s="23" t="str">
        <f t="shared" si="2"/>
        <v>@PART[*]:HAS[techBranch[rcsEtAl]]:FOR[zKiwiTechTree]
{
    multiplierExist = yes
    costMultiplier = #$@KIWI_COST_MULTIPLIERS/RCSETAL/COST_MULTIPLIER$
    entryCostMultiplier = #$@KIWI_COST_MULTIPLIERS/RCSETAL/ENTRYCOST_MULTIPLIER$
}</v>
      </c>
    </row>
    <row r="32" spans="1:10" x14ac:dyDescent="0.35">
      <c r="A32" s="6" t="s">
        <v>217</v>
      </c>
      <c r="B32">
        <v>11</v>
      </c>
      <c r="C32" s="1" t="str">
        <f t="shared" si="0"/>
        <v>Antenna11</v>
      </c>
      <c r="D32" t="s">
        <v>232</v>
      </c>
      <c r="E32" t="str">
        <f>IFERROR(VLOOKUP(D32,BaseTechNodes!$A$1:$A$238,1,FALSE),"Not Valid")</f>
        <v>quantumCommunications</v>
      </c>
      <c r="G32" s="4" t="s">
        <v>205</v>
      </c>
      <c r="H32" t="s">
        <v>446</v>
      </c>
      <c r="I32" s="23" t="str">
        <f t="shared" si="1"/>
        <v xml:space="preserve">    REENTRYPODS
    {
        COST_MULTIPLIER = 1.0
        ENTRYCOST_MULTIPLIER = 1.0
    }</v>
      </c>
      <c r="J32" s="23" t="str">
        <f t="shared" si="2"/>
        <v>@PART[*]:HAS[techBranch[reentryPods]]:FOR[zKiwiTechTree]
{
    multiplierExist = yes
    costMultiplier = #$@KIWI_COST_MULTIPLIERS/REENTRYPODS/COST_MULTIPLIER$
    entryCostMultiplier = #$@KIWI_COST_MULTIPLIERS/REENTRYPODS/ENTRYCOST_MULTIPLIER$
}</v>
      </c>
    </row>
    <row r="33" spans="1:10" x14ac:dyDescent="0.35">
      <c r="A33" s="6" t="s">
        <v>209</v>
      </c>
      <c r="B33">
        <v>0</v>
      </c>
      <c r="C33" s="1" t="str">
        <f t="shared" si="0"/>
        <v>Batteries0</v>
      </c>
      <c r="D33" t="s">
        <v>76</v>
      </c>
      <c r="E33" t="str">
        <f>IFERROR(VLOOKUP(D33,BaseTechNodes!$A$1:$A$238,1,FALSE),"Not Valid")</f>
        <v>start</v>
      </c>
      <c r="G33" s="4" t="s">
        <v>208</v>
      </c>
      <c r="H33" t="s">
        <v>447</v>
      </c>
      <c r="I33" s="23" t="str">
        <f t="shared" si="1"/>
        <v xml:space="preserve">    ROTORS
    {
        COST_MULTIPLIER = 1.0
        ENTRYCOST_MULTIPLIER = 1.0
    }</v>
      </c>
      <c r="J33" s="23" t="str">
        <f t="shared" si="2"/>
        <v>@PART[*]:HAS[techBranch[rotors]]:FOR[zKiwiTechTree]
{
    multiplierExist = yes
    costMultiplier = #$@KIWI_COST_MULTIPLIERS/ROTORS/COST_MULTIPLIER$
    entryCostMultiplier = #$@KIWI_COST_MULTIPLIERS/ROTORS/ENTRYCOST_MULTIPLIER$
}</v>
      </c>
    </row>
    <row r="34" spans="1:10" x14ac:dyDescent="0.35">
      <c r="A34" s="6" t="s">
        <v>209</v>
      </c>
      <c r="B34">
        <v>1</v>
      </c>
      <c r="C34" s="1" t="str">
        <f t="shared" si="0"/>
        <v>Batteries1</v>
      </c>
      <c r="D34" t="s">
        <v>116</v>
      </c>
      <c r="E34" t="str">
        <f>IFERROR(VLOOKUP(D34,BaseTechNodes!$A$1:$A$238,1,FALSE),"Not Valid")</f>
        <v>engineering101</v>
      </c>
      <c r="G34" s="4" t="s">
        <v>8</v>
      </c>
      <c r="H34" t="s">
        <v>428</v>
      </c>
      <c r="I34" s="23" t="str">
        <f t="shared" si="1"/>
        <v xml:space="preserve">    SCIENCE
    {
        COST_MULTIPLIER = 1.0
        ENTRYCOST_MULTIPLIER = 1.0
    }</v>
      </c>
      <c r="J34" s="23" t="str">
        <f t="shared" si="2"/>
        <v>@PART[*]:HAS[techBranch[science]]:FOR[zKiwiTechTree]
{
    multiplierExist = yes
    costMultiplier = #$@KIWI_COST_MULTIPLIERS/SCIENCE/COST_MULTIPLIER$
    entryCostMultiplier = #$@KIWI_COST_MULTIPLIERS/SCIENCE/ENTRYCOST_MULTIPLIER$
}</v>
      </c>
    </row>
    <row r="35" spans="1:10" x14ac:dyDescent="0.35">
      <c r="A35" s="6" t="s">
        <v>209</v>
      </c>
      <c r="B35">
        <v>2</v>
      </c>
      <c r="C35" s="1" t="str">
        <f t="shared" si="0"/>
        <v>Batteries2</v>
      </c>
      <c r="D35" t="s">
        <v>44</v>
      </c>
      <c r="E35" t="str">
        <f>IFERROR(VLOOKUP(D35,BaseTechNodes!$A$1:$A$238,1,FALSE),"Not Valid")</f>
        <v>science201</v>
      </c>
      <c r="G35" s="4" t="s">
        <v>210</v>
      </c>
      <c r="H35" t="s">
        <v>448</v>
      </c>
      <c r="I35" s="23" t="str">
        <f t="shared" si="1"/>
        <v xml:space="preserve">    SOLARPLANELS
    {
        COST_MULTIPLIER = 1.0
        ENTRYCOST_MULTIPLIER = 1.0
    }</v>
      </c>
      <c r="J35" s="23" t="str">
        <f t="shared" si="2"/>
        <v>@PART[*]:HAS[techBranch[solarPlanels]]:FOR[zKiwiTechTree]
{
    multiplierExist = yes
    costMultiplier = #$@KIWI_COST_MULTIPLIERS/SOLARPLANELS/COST_MULTIPLIER$
    entryCostMultiplier = #$@KIWI_COST_MULTIPLIERS/SOLARPLANELS/ENTRYCOST_MULTIPLIER$
}</v>
      </c>
    </row>
    <row r="36" spans="1:10" x14ac:dyDescent="0.35">
      <c r="A36" s="6" t="s">
        <v>209</v>
      </c>
      <c r="B36">
        <v>3</v>
      </c>
      <c r="C36" s="1" t="str">
        <f t="shared" si="0"/>
        <v>Batteries3</v>
      </c>
      <c r="D36" t="s">
        <v>121</v>
      </c>
      <c r="E36" t="str">
        <f>IFERROR(VLOOKUP(D36,BaseTechNodes!$A$1:$A$238,1,FALSE),"Not Valid")</f>
        <v>batteryTech</v>
      </c>
      <c r="G36" s="4" t="s">
        <v>215</v>
      </c>
      <c r="H36" t="s">
        <v>449</v>
      </c>
      <c r="I36" s="23" t="str">
        <f t="shared" si="1"/>
        <v xml:space="preserve">    SRBS
    {
        COST_MULTIPLIER = 1.0
        ENTRYCOST_MULTIPLIER = 1.0
    }</v>
      </c>
      <c r="J36" s="23" t="str">
        <f t="shared" si="2"/>
        <v>@PART[*]:HAS[techBranch[srbs]]:FOR[zKiwiTechTree]
{
    multiplierExist = yes
    costMultiplier = #$@KIWI_COST_MULTIPLIERS/SRBS/COST_MULTIPLIER$
    entryCostMultiplier = #$@KIWI_COST_MULTIPLIERS/SRBS/ENTRYCOST_MULTIPLIER$
}</v>
      </c>
    </row>
    <row r="37" spans="1:10" x14ac:dyDescent="0.35">
      <c r="A37" s="6" t="s">
        <v>209</v>
      </c>
      <c r="B37">
        <v>4</v>
      </c>
      <c r="C37" s="1" t="str">
        <f t="shared" si="0"/>
        <v>Batteries4</v>
      </c>
      <c r="D37" t="s">
        <v>46</v>
      </c>
      <c r="E37" t="str">
        <f>IFERROR(VLOOKUP(D37,BaseTechNodes!$A$1:$A$238,1,FALSE),"Not Valid")</f>
        <v>electrics</v>
      </c>
      <c r="G37" s="4" t="s">
        <v>214</v>
      </c>
      <c r="H37" t="s">
        <v>432</v>
      </c>
      <c r="I37" s="23" t="str">
        <f t="shared" si="1"/>
        <v xml:space="preserve">    SPECIALTYENGINES
    {
        COST_MULTIPLIER = 1.0
        ENTRYCOST_MULTIPLIER = 1.0
    }</v>
      </c>
      <c r="J37" s="23" t="str">
        <f t="shared" si="2"/>
        <v>@PART[*]:HAS[techBranch[specialtyEngines]]:FOR[zKiwiTechTree]
{
    multiplierExist = yes
    costMultiplier = #$@KIWI_COST_MULTIPLIERS/SPECIALTYENGINES/COST_MULTIPLIER$
    entryCostMultiplier = #$@KIWI_COST_MULTIPLIERS/SPECIALTYENGINES/ENTRYCOST_MULTIPLIER$
}</v>
      </c>
    </row>
    <row r="38" spans="1:10" x14ac:dyDescent="0.35">
      <c r="A38" s="6" t="s">
        <v>209</v>
      </c>
      <c r="B38">
        <v>5</v>
      </c>
      <c r="C38" s="1" t="str">
        <f t="shared" si="0"/>
        <v>Batteries5</v>
      </c>
      <c r="D38" t="s">
        <v>45</v>
      </c>
      <c r="E38" t="str">
        <f>IFERROR(VLOOKUP(D38,BaseTechNodes!$A$1:$A$238,1,FALSE),"Not Valid")</f>
        <v>advElectrics</v>
      </c>
      <c r="G38" s="4" t="s">
        <v>349</v>
      </c>
      <c r="H38" t="s">
        <v>450</v>
      </c>
      <c r="I38" s="23" t="str">
        <f t="shared" si="1"/>
        <v xml:space="preserve">    SPECIALTYFUEL
    {
        COST_MULTIPLIER = 1.0
        ENTRYCOST_MULTIPLIER = 1.0
    }</v>
      </c>
      <c r="J38" s="23" t="str">
        <f t="shared" si="2"/>
        <v>@PART[*]:HAS[techBranch[specialtyFuel]]:FOR[zKiwiTechTree]
{
    multiplierExist = yes
    costMultiplier = #$@KIWI_COST_MULTIPLIERS/SPECIALTYFUEL/COST_MULTIPLIER$
    entryCostMultiplier = #$@KIWI_COST_MULTIPLIERS/SPECIALTYFUEL/ENTRYCOST_MULTIPLIER$
}</v>
      </c>
    </row>
    <row r="39" spans="1:10" x14ac:dyDescent="0.35">
      <c r="A39" s="6" t="s">
        <v>209</v>
      </c>
      <c r="B39">
        <v>6</v>
      </c>
      <c r="C39" s="1" t="str">
        <f t="shared" si="0"/>
        <v>Batteries6</v>
      </c>
      <c r="D39" t="s">
        <v>59</v>
      </c>
      <c r="E39" t="str">
        <f>IFERROR(VLOOKUP(D39,BaseTechNodes!$A$1:$A$238,1,FALSE),"Not Valid")</f>
        <v>largeElectrics</v>
      </c>
      <c r="G39" s="4" t="s">
        <v>207</v>
      </c>
      <c r="H39" t="s">
        <v>451</v>
      </c>
      <c r="I39" s="23" t="str">
        <f t="shared" si="1"/>
        <v xml:space="preserve">    STATIONPARTS
    {
        COST_MULTIPLIER = 1.0
        ENTRYCOST_MULTIPLIER = 1.0
    }</v>
      </c>
      <c r="J39" s="23" t="str">
        <f t="shared" si="2"/>
        <v>@PART[*]:HAS[techBranch[stationParts]]:FOR[zKiwiTechTree]
{
    multiplierExist = yes
    costMultiplier = #$@KIWI_COST_MULTIPLIERS/STATIONPARTS/COST_MULTIPLIER$
    entryCostMultiplier = #$@KIWI_COST_MULTIPLIERS/STATIONPARTS/ENTRYCOST_MULTIPLIER$
}</v>
      </c>
    </row>
    <row r="40" spans="1:10" x14ac:dyDescent="0.35">
      <c r="A40" s="6" t="s">
        <v>209</v>
      </c>
      <c r="B40">
        <v>7</v>
      </c>
      <c r="C40" s="1" t="str">
        <f t="shared" si="0"/>
        <v>Batteries7</v>
      </c>
      <c r="D40" t="s">
        <v>141</v>
      </c>
      <c r="E40" t="str">
        <f>IFERROR(VLOOKUP(D40,BaseTechNodes!$A$1:$A$238,1,FALSE),"Not Valid")</f>
        <v>specializedElectrics</v>
      </c>
      <c r="G40" s="4" t="s">
        <v>225</v>
      </c>
      <c r="H40" t="s">
        <v>452</v>
      </c>
      <c r="I40" s="23" t="str">
        <f t="shared" si="1"/>
        <v xml:space="preserve">    STATIONCOLONY
    {
        COST_MULTIPLIER = 1.0
        ENTRYCOST_MULTIPLIER = 1.0
    }</v>
      </c>
      <c r="J40" s="23" t="str">
        <f t="shared" si="2"/>
        <v>@PART[*]:HAS[techBranch[stationColony]]:FOR[zKiwiTechTree]
{
    multiplierExist = yes
    costMultiplier = #$@KIWI_COST_MULTIPLIERS/STATIONCOLONY/COST_MULTIPLIER$
    entryCostMultiplier = #$@KIWI_COST_MULTIPLIERS/STATIONCOLONY/ENTRYCOST_MULTIPLIER$
}</v>
      </c>
    </row>
    <row r="41" spans="1:10" x14ac:dyDescent="0.35">
      <c r="A41" s="6" t="s">
        <v>209</v>
      </c>
      <c r="B41">
        <v>8</v>
      </c>
      <c r="C41" s="1" t="str">
        <f t="shared" si="0"/>
        <v>Batteries8</v>
      </c>
      <c r="D41" t="s">
        <v>152</v>
      </c>
      <c r="E41" t="str">
        <f>IFERROR(VLOOKUP(D41,BaseTechNodes!$A$1:$A$238,1,FALSE),"Not Valid")</f>
        <v>experimentalElectrics</v>
      </c>
      <c r="G41" s="4" t="s">
        <v>223</v>
      </c>
      <c r="H41" t="s">
        <v>433</v>
      </c>
      <c r="I41" s="23" t="str">
        <f t="shared" si="1"/>
        <v xml:space="preserve">    STORAGERESOURCES
    {
        COST_MULTIPLIER = 1.0
        ENTRYCOST_MULTIPLIER = 1.0
    }</v>
      </c>
      <c r="J41" s="23" t="str">
        <f t="shared" si="2"/>
        <v>@PART[*]:HAS[techBranch[storageResources]]:FOR[zKiwiTechTree]
{
    multiplierExist = yes
    costMultiplier = #$@KIWI_COST_MULTIPLIERS/STORAGERESOURCES/COST_MULTIPLIER$
    entryCostMultiplier = #$@KIWI_COST_MULTIPLIERS/STORAGERESOURCES/ENTRYCOST_MULTIPLIER$
}</v>
      </c>
    </row>
    <row r="42" spans="1:10" x14ac:dyDescent="0.35">
      <c r="A42" s="6" t="s">
        <v>209</v>
      </c>
      <c r="B42">
        <v>9</v>
      </c>
      <c r="C42" s="1" t="str">
        <f t="shared" si="0"/>
        <v>Batteries9</v>
      </c>
      <c r="D42" t="s">
        <v>169</v>
      </c>
      <c r="E42" t="str">
        <f>IFERROR(VLOOKUP(D42,BaseTechNodes!$A$1:$A$238,1,FALSE),"Not Valid")</f>
        <v>highTechElectricalSystems</v>
      </c>
      <c r="G42" s="4" t="s">
        <v>221</v>
      </c>
      <c r="H42" t="s">
        <v>453</v>
      </c>
      <c r="I42" s="23" t="str">
        <f t="shared" si="1"/>
        <v xml:space="preserve">    THERMALHEATSHIELDS
    {
        COST_MULTIPLIER = 1.0
        ENTRYCOST_MULTIPLIER = 1.0
    }</v>
      </c>
      <c r="J42" s="23" t="str">
        <f t="shared" si="2"/>
        <v>@PART[*]:HAS[techBranch[thermalHeatShields]]:FOR[zKiwiTechTree]
{
    multiplierExist = yes
    costMultiplier = #$@KIWI_COST_MULTIPLIERS/THERMALHEATSHIELDS/COST_MULTIPLIER$
    entryCostMultiplier = #$@KIWI_COST_MULTIPLIERS/THERMALHEATSHIELDS/ENTRYCOST_MULTIPLIER$
}</v>
      </c>
    </row>
    <row r="43" spans="1:10" x14ac:dyDescent="0.35">
      <c r="A43" s="6" t="s">
        <v>209</v>
      </c>
      <c r="B43">
        <v>10</v>
      </c>
      <c r="C43" s="1" t="str">
        <f t="shared" si="0"/>
        <v>Batteries10</v>
      </c>
      <c r="D43" t="s">
        <v>313</v>
      </c>
      <c r="E43" t="str">
        <f>IFERROR(VLOOKUP(D43,BaseTechNodes!$A$1:$A$238,1,FALSE),"Not Valid")</f>
        <v>highPowerElectricalSystems</v>
      </c>
      <c r="G43" s="20" t="s">
        <v>111</v>
      </c>
      <c r="H43" t="s">
        <v>111</v>
      </c>
      <c r="I43" s="23" t="str">
        <f t="shared" si="1"/>
        <v xml:space="preserve">    UNRESEARCHABLE
    {
        COST_MULTIPLIER = 1.0
        ENTRYCOST_MULTIPLIER = 1.0
    }</v>
      </c>
      <c r="J43" s="23" t="str">
        <f t="shared" si="2"/>
        <v>@PART[*]:HAS[techBranch[Unresearchable]]:FOR[zKiwiTechTree]
{
    multiplierExist = yes
    costMultiplier = #$@KIWI_COST_MULTIPLIERS/UNRESEARCHABLE/COST_MULTIPLIER$
    entryCostMultiplier = #$@KIWI_COST_MULTIPLIERS/UNRESEARCHABLE/ENTRYCOST_MULTIPLIER$
}</v>
      </c>
    </row>
    <row r="44" spans="1:10" x14ac:dyDescent="0.35">
      <c r="A44" s="6" t="s">
        <v>209</v>
      </c>
      <c r="B44">
        <v>11</v>
      </c>
      <c r="C44" s="1" t="str">
        <f t="shared" si="0"/>
        <v>Batteries11</v>
      </c>
      <c r="D44" t="s">
        <v>314</v>
      </c>
      <c r="E44" t="str">
        <f>IFERROR(VLOOKUP(D44,BaseTechNodes!$A$1:$A$238,1,FALSE),"Not Valid")</f>
        <v>experimentalElectricalSystems</v>
      </c>
    </row>
    <row r="45" spans="1:10" x14ac:dyDescent="0.35">
      <c r="A45" s="6" t="s">
        <v>209</v>
      </c>
      <c r="B45">
        <v>12</v>
      </c>
      <c r="C45" s="1" t="str">
        <f t="shared" si="0"/>
        <v>Batteries12</v>
      </c>
      <c r="D45" t="s">
        <v>315</v>
      </c>
      <c r="E45" t="str">
        <f>IFERROR(VLOOKUP(D45,BaseTechNodes!$A$1:$A$238,1,FALSE),"Not Valid")</f>
        <v>exoticElectricalSystems</v>
      </c>
    </row>
    <row r="46" spans="1:10" x14ac:dyDescent="0.35">
      <c r="A46" s="6" t="s">
        <v>202</v>
      </c>
      <c r="B46">
        <v>0</v>
      </c>
      <c r="C46" s="1" t="str">
        <f t="shared" si="0"/>
        <v>Cockpits0</v>
      </c>
      <c r="D46" t="s">
        <v>76</v>
      </c>
      <c r="E46" t="str">
        <f>IFERROR(VLOOKUP(D46,BaseTechNodes!$A$1:$A$238,1,FALSE),"Not Valid")</f>
        <v>start</v>
      </c>
    </row>
    <row r="47" spans="1:10" x14ac:dyDescent="0.35">
      <c r="A47" s="6" t="s">
        <v>202</v>
      </c>
      <c r="B47">
        <v>1</v>
      </c>
      <c r="C47" s="1" t="str">
        <f t="shared" si="0"/>
        <v>Cockpits1</v>
      </c>
      <c r="D47" t="s">
        <v>77</v>
      </c>
      <c r="E47" t="str">
        <f>IFERROR(VLOOKUP(D47,BaseTechNodes!$A$1:$A$238,1,FALSE),"Not Valid")</f>
        <v>earlyFlight</v>
      </c>
    </row>
    <row r="48" spans="1:10" x14ac:dyDescent="0.35">
      <c r="A48" s="6" t="s">
        <v>202</v>
      </c>
      <c r="B48">
        <v>2</v>
      </c>
      <c r="C48" s="1" t="str">
        <f t="shared" si="0"/>
        <v>Cockpits2</v>
      </c>
      <c r="D48" t="s">
        <v>79</v>
      </c>
      <c r="E48" t="str">
        <f>IFERROR(VLOOKUP(D48,BaseTechNodes!$A$1:$A$238,1,FALSE),"Not Valid")</f>
        <v>stability</v>
      </c>
    </row>
    <row r="49" spans="1:5" x14ac:dyDescent="0.35">
      <c r="A49" s="6" t="s">
        <v>202</v>
      </c>
      <c r="B49">
        <v>3</v>
      </c>
      <c r="C49" s="1" t="str">
        <f t="shared" si="0"/>
        <v>Cockpits3</v>
      </c>
      <c r="D49" t="s">
        <v>83</v>
      </c>
      <c r="E49" t="str">
        <f>IFERROR(VLOOKUP(D49,BaseTechNodes!$A$1:$A$238,1,FALSE),"Not Valid")</f>
        <v>aviation</v>
      </c>
    </row>
    <row r="50" spans="1:5" x14ac:dyDescent="0.35">
      <c r="A50" s="6" t="s">
        <v>202</v>
      </c>
      <c r="B50">
        <v>4</v>
      </c>
      <c r="C50" s="1" t="str">
        <f t="shared" si="0"/>
        <v>Cockpits4</v>
      </c>
      <c r="D50" t="s">
        <v>115</v>
      </c>
      <c r="E50" t="str">
        <f>IFERROR(VLOOKUP(D50,BaseTechNodes!$A$1:$A$238,1,FALSE),"Not Valid")</f>
        <v>streamlinedFlight</v>
      </c>
    </row>
    <row r="51" spans="1:5" x14ac:dyDescent="0.35">
      <c r="A51" s="6" t="s">
        <v>202</v>
      </c>
      <c r="B51">
        <v>5</v>
      </c>
      <c r="C51" s="1" t="str">
        <f t="shared" si="0"/>
        <v>Cockpits5</v>
      </c>
      <c r="D51" t="s">
        <v>16</v>
      </c>
      <c r="E51" t="str">
        <f>IFERROR(VLOOKUP(D51,BaseTechNodes!$A$1:$A$238,1,FALSE),"Not Valid")</f>
        <v>supersonicFlight</v>
      </c>
    </row>
    <row r="52" spans="1:5" x14ac:dyDescent="0.35">
      <c r="A52" s="6" t="s">
        <v>202</v>
      </c>
      <c r="B52">
        <v>6</v>
      </c>
      <c r="C52" s="1" t="str">
        <f t="shared" si="0"/>
        <v>Cockpits6</v>
      </c>
      <c r="D52" t="s">
        <v>143</v>
      </c>
      <c r="E52" t="str">
        <f>IFERROR(VLOOKUP(D52,BaseTechNodes!$A$1:$A$238,1,FALSE),"Not Valid")</f>
        <v>highAltitudeFlight</v>
      </c>
    </row>
    <row r="53" spans="1:5" x14ac:dyDescent="0.35">
      <c r="A53" s="6" t="s">
        <v>202</v>
      </c>
      <c r="B53">
        <v>7</v>
      </c>
      <c r="C53" s="1" t="str">
        <f t="shared" si="0"/>
        <v>Cockpits7</v>
      </c>
      <c r="D53" t="s">
        <v>30</v>
      </c>
      <c r="E53" t="str">
        <f>IFERROR(VLOOKUP(D53,BaseTechNodes!$A$1:$A$238,1,FALSE),"Not Valid")</f>
        <v>hypersonicFlight</v>
      </c>
    </row>
    <row r="54" spans="1:5" x14ac:dyDescent="0.35">
      <c r="A54" s="6" t="s">
        <v>202</v>
      </c>
      <c r="B54">
        <v>8</v>
      </c>
      <c r="C54" s="1" t="str">
        <f t="shared" si="0"/>
        <v>Cockpits8</v>
      </c>
      <c r="D54" t="s">
        <v>172</v>
      </c>
      <c r="E54" t="str">
        <f>IFERROR(VLOOKUP(D54,BaseTechNodes!$A$1:$A$238,1,FALSE),"Not Valid")</f>
        <v>aerospaceTech</v>
      </c>
    </row>
    <row r="55" spans="1:5" x14ac:dyDescent="0.35">
      <c r="A55" s="6" t="s">
        <v>202</v>
      </c>
      <c r="B55">
        <v>9</v>
      </c>
      <c r="C55" s="1" t="str">
        <f t="shared" si="0"/>
        <v>Cockpits9</v>
      </c>
      <c r="D55" t="s">
        <v>316</v>
      </c>
      <c r="E55" t="str">
        <f>IFERROR(VLOOKUP(D55,BaseTechNodes!$A$1:$A$238,1,FALSE),"Not Valid")</f>
        <v>experimentalAerospaceTech</v>
      </c>
    </row>
    <row r="56" spans="1:5" x14ac:dyDescent="0.35">
      <c r="A56" s="5" t="s">
        <v>204</v>
      </c>
      <c r="B56">
        <v>4</v>
      </c>
      <c r="C56" s="1" t="str">
        <f t="shared" si="0"/>
        <v>Command Modules4</v>
      </c>
      <c r="D56" t="s">
        <v>144</v>
      </c>
      <c r="E56" t="str">
        <f>IFERROR(VLOOKUP(D56,BaseTechNodes!$A$1:$A$238,1,FALSE),"Not Valid")</f>
        <v>simpleCommandModules</v>
      </c>
    </row>
    <row r="57" spans="1:5" x14ac:dyDescent="0.35">
      <c r="A57" s="5" t="s">
        <v>204</v>
      </c>
      <c r="B57">
        <v>5</v>
      </c>
      <c r="C57" s="1" t="str">
        <f t="shared" si="0"/>
        <v>Command Modules5</v>
      </c>
      <c r="D57" t="s">
        <v>24</v>
      </c>
      <c r="E57" t="str">
        <f>IFERROR(VLOOKUP(D57,BaseTechNodes!$A$1:$A$238,1,FALSE),"Not Valid")</f>
        <v>commandModules</v>
      </c>
    </row>
    <row r="58" spans="1:5" x14ac:dyDescent="0.35">
      <c r="A58" s="5" t="s">
        <v>204</v>
      </c>
      <c r="B58">
        <v>6</v>
      </c>
      <c r="C58" s="1" t="str">
        <f t="shared" si="0"/>
        <v>Command Modules6</v>
      </c>
      <c r="D58" t="s">
        <v>145</v>
      </c>
      <c r="E58" t="str">
        <f>IFERROR(VLOOKUP(D58,BaseTechNodes!$A$1:$A$238,1,FALSE),"Not Valid")</f>
        <v>heavyCommandModules</v>
      </c>
    </row>
    <row r="59" spans="1:5" x14ac:dyDescent="0.35">
      <c r="A59" s="5" t="s">
        <v>204</v>
      </c>
      <c r="B59">
        <v>7</v>
      </c>
      <c r="C59" s="1" t="str">
        <f t="shared" si="0"/>
        <v>Command Modules7</v>
      </c>
      <c r="D59" t="s">
        <v>55</v>
      </c>
      <c r="E59" t="str">
        <f>IFERROR(VLOOKUP(D59,BaseTechNodes!$A$1:$A$238,1,FALSE),"Not Valid")</f>
        <v>specializedCommandModules</v>
      </c>
    </row>
    <row r="60" spans="1:5" x14ac:dyDescent="0.35">
      <c r="A60" s="5" t="s">
        <v>204</v>
      </c>
      <c r="B60">
        <v>8</v>
      </c>
      <c r="C60" s="1" t="str">
        <f t="shared" si="0"/>
        <v>Command Modules8</v>
      </c>
      <c r="D60" t="s">
        <v>159</v>
      </c>
      <c r="E60" t="str">
        <f>IFERROR(VLOOKUP(D60,BaseTechNodes!$A$1:$A$238,1,FALSE),"Not Valid")</f>
        <v>specializedCommandCenters</v>
      </c>
    </row>
    <row r="61" spans="1:5" x14ac:dyDescent="0.35">
      <c r="A61" s="5" t="s">
        <v>204</v>
      </c>
      <c r="B61">
        <v>9</v>
      </c>
      <c r="C61" s="1" t="str">
        <f t="shared" si="0"/>
        <v>Command Modules9</v>
      </c>
      <c r="D61" t="s">
        <v>161</v>
      </c>
      <c r="E61" t="str">
        <f>IFERROR(VLOOKUP(D61,BaseTechNodes!$A$1:$A$238,1,FALSE),"Not Valid")</f>
        <v>heavyCommandCenters</v>
      </c>
    </row>
    <row r="62" spans="1:5" x14ac:dyDescent="0.35">
      <c r="A62" s="5" t="s">
        <v>229</v>
      </c>
      <c r="B62">
        <v>4</v>
      </c>
      <c r="C62" s="1" t="str">
        <f t="shared" si="0"/>
        <v>Command Module Extensions4</v>
      </c>
      <c r="D62" t="s">
        <v>23</v>
      </c>
      <c r="E62" t="str">
        <f>IFERROR(VLOOKUP(D62,BaseTechNodes!$A$1:$A$238,1,FALSE),"Not Valid")</f>
        <v>simpleCommandModulesExtensions</v>
      </c>
    </row>
    <row r="63" spans="1:5" x14ac:dyDescent="0.35">
      <c r="A63" s="5" t="s">
        <v>229</v>
      </c>
      <c r="B63">
        <v>5</v>
      </c>
      <c r="C63" s="1" t="str">
        <f t="shared" si="0"/>
        <v>Command Module Extensions5</v>
      </c>
      <c r="D63" t="s">
        <v>22</v>
      </c>
      <c r="E63" t="str">
        <f>IFERROR(VLOOKUP(D63,BaseTechNodes!$A$1:$A$238,1,FALSE),"Not Valid")</f>
        <v>commandModulesExtensions</v>
      </c>
    </row>
    <row r="64" spans="1:5" x14ac:dyDescent="0.35">
      <c r="A64" s="5" t="s">
        <v>229</v>
      </c>
      <c r="B64">
        <v>6</v>
      </c>
      <c r="C64" s="1" t="str">
        <f t="shared" si="0"/>
        <v>Command Module Extensions6</v>
      </c>
      <c r="D64" t="s">
        <v>17</v>
      </c>
      <c r="E64" t="str">
        <f>IFERROR(VLOOKUP(D64,BaseTechNodes!$A$1:$A$238,1,FALSE),"Not Valid")</f>
        <v>heavyCommandModulesExtensions</v>
      </c>
    </row>
    <row r="65" spans="1:5" x14ac:dyDescent="0.35">
      <c r="A65" s="5" t="s">
        <v>229</v>
      </c>
      <c r="B65">
        <v>7</v>
      </c>
      <c r="C65" s="1" t="str">
        <f t="shared" si="0"/>
        <v>Command Module Extensions7</v>
      </c>
      <c r="D65" t="s">
        <v>55</v>
      </c>
      <c r="E65" t="str">
        <f>IFERROR(VLOOKUP(D65,BaseTechNodes!$A$1:$A$238,1,FALSE),"Not Valid")</f>
        <v>specializedCommandModules</v>
      </c>
    </row>
    <row r="66" spans="1:5" x14ac:dyDescent="0.35">
      <c r="A66" s="5" t="s">
        <v>229</v>
      </c>
      <c r="B66">
        <v>8</v>
      </c>
      <c r="C66" s="1" t="str">
        <f t="shared" si="0"/>
        <v>Command Module Extensions8</v>
      </c>
      <c r="D66" t="s">
        <v>330</v>
      </c>
      <c r="E66" t="str">
        <f>IFERROR(VLOOKUP(D66,BaseTechNodes!$A$1:$A$238,1,FALSE),"Not Valid")</f>
        <v>specializedLanders</v>
      </c>
    </row>
    <row r="67" spans="1:5" x14ac:dyDescent="0.35">
      <c r="A67" s="5" t="s">
        <v>229</v>
      </c>
      <c r="B67">
        <v>9</v>
      </c>
      <c r="C67" s="1" t="str">
        <f t="shared" ref="C67:C130" si="3">_xlfn.CONCAT(A67,B67)</f>
        <v>Command Module Extensions9</v>
      </c>
      <c r="D67" t="s">
        <v>160</v>
      </c>
      <c r="E67" t="str">
        <f>IFERROR(VLOOKUP(D67,BaseTechNodes!$A$1:$A$238,1,FALSE),"Not Valid")</f>
        <v>heavyLanders</v>
      </c>
    </row>
    <row r="68" spans="1:5" x14ac:dyDescent="0.35">
      <c r="A68" s="5" t="s">
        <v>213</v>
      </c>
      <c r="B68">
        <v>0</v>
      </c>
      <c r="C68" s="1" t="str">
        <f t="shared" si="3"/>
        <v>Cryogenic Engines0</v>
      </c>
      <c r="D68" t="s">
        <v>76</v>
      </c>
      <c r="E68" t="str">
        <f>IFERROR(VLOOKUP(D68,BaseTechNodes!$A$1:$A$238,1,FALSE),"Not Valid")</f>
        <v>start</v>
      </c>
    </row>
    <row r="69" spans="1:5" x14ac:dyDescent="0.35">
      <c r="A69" s="5" t="s">
        <v>213</v>
      </c>
      <c r="B69">
        <v>1</v>
      </c>
      <c r="C69" s="1" t="str">
        <f t="shared" si="3"/>
        <v>Cryogenic Engines1</v>
      </c>
      <c r="D69" t="s">
        <v>192</v>
      </c>
      <c r="E69" t="str">
        <f>IFERROR(VLOOKUP(D69,BaseTechNodes!$A$1:$A$238,1,FALSE),"Not Valid")</f>
        <v>basicCryoRocketry</v>
      </c>
    </row>
    <row r="70" spans="1:5" x14ac:dyDescent="0.35">
      <c r="A70" s="5" t="s">
        <v>213</v>
      </c>
      <c r="B70">
        <v>2</v>
      </c>
      <c r="C70" s="1" t="str">
        <f t="shared" si="3"/>
        <v>Cryogenic Engines2</v>
      </c>
      <c r="D70" t="s">
        <v>166</v>
      </c>
      <c r="E70" t="str">
        <f>IFERROR(VLOOKUP(D70,BaseTechNodes!$A$1:$A$238,1,FALSE),"Not Valid")</f>
        <v>generalCryoRocketry</v>
      </c>
    </row>
    <row r="71" spans="1:5" x14ac:dyDescent="0.35">
      <c r="A71" s="5" t="s">
        <v>213</v>
      </c>
      <c r="B71">
        <v>3</v>
      </c>
      <c r="C71" s="1" t="str">
        <f t="shared" si="3"/>
        <v>Cryogenic Engines3</v>
      </c>
      <c r="D71" t="s">
        <v>182</v>
      </c>
      <c r="E71" t="str">
        <f>IFERROR(VLOOKUP(D71,BaseTechNodes!$A$1:$A$238,1,FALSE),"Not Valid")</f>
        <v>advancedCryoRocketry</v>
      </c>
    </row>
    <row r="72" spans="1:5" x14ac:dyDescent="0.35">
      <c r="A72" s="5" t="s">
        <v>213</v>
      </c>
      <c r="B72">
        <v>4</v>
      </c>
      <c r="C72" s="1" t="str">
        <f t="shared" si="3"/>
        <v>Cryogenic Engines4</v>
      </c>
      <c r="D72" t="s">
        <v>157</v>
      </c>
      <c r="E72" t="str">
        <f>IFERROR(VLOOKUP(D72,BaseTechNodes!$A$1:$A$238,1,FALSE),"Not Valid")</f>
        <v>heavyCryoRocketry</v>
      </c>
    </row>
    <row r="73" spans="1:5" x14ac:dyDescent="0.35">
      <c r="A73" s="5" t="s">
        <v>213</v>
      </c>
      <c r="B73">
        <v>5</v>
      </c>
      <c r="C73" s="1" t="str">
        <f t="shared" si="3"/>
        <v>Cryogenic Engines5</v>
      </c>
      <c r="D73" t="s">
        <v>151</v>
      </c>
      <c r="E73" t="str">
        <f>IFERROR(VLOOKUP(D73,BaseTechNodes!$A$1:$A$238,1,FALSE),"Not Valid")</f>
        <v>heavierCryoRocketry</v>
      </c>
    </row>
    <row r="74" spans="1:5" x14ac:dyDescent="0.35">
      <c r="A74" s="5" t="s">
        <v>213</v>
      </c>
      <c r="B74">
        <v>6</v>
      </c>
      <c r="C74" s="1" t="str">
        <f t="shared" si="3"/>
        <v>Cryogenic Engines6</v>
      </c>
      <c r="D74" t="s">
        <v>136</v>
      </c>
      <c r="E74" t="str">
        <f>IFERROR(VLOOKUP(D74,BaseTechNodes!$A$1:$A$238,1,FALSE),"Not Valid")</f>
        <v>evenHeavierCryoRocketry</v>
      </c>
    </row>
    <row r="75" spans="1:5" x14ac:dyDescent="0.35">
      <c r="A75" s="5" t="s">
        <v>213</v>
      </c>
      <c r="B75">
        <v>7</v>
      </c>
      <c r="C75" s="1" t="str">
        <f t="shared" si="3"/>
        <v>Cryogenic Engines7</v>
      </c>
      <c r="D75" t="s">
        <v>132</v>
      </c>
      <c r="E75" t="str">
        <f>IFERROR(VLOOKUP(D75,BaseTechNodes!$A$1:$A$238,1,FALSE),"Not Valid")</f>
        <v>veryHeavyCryoRocketry</v>
      </c>
    </row>
    <row r="76" spans="1:5" x14ac:dyDescent="0.35">
      <c r="A76" s="5" t="s">
        <v>213</v>
      </c>
      <c r="B76">
        <v>8</v>
      </c>
      <c r="C76" s="1" t="str">
        <f t="shared" si="3"/>
        <v>Cryogenic Engines8</v>
      </c>
      <c r="D76" t="s">
        <v>61</v>
      </c>
      <c r="E76" t="str">
        <f>IFERROR(VLOOKUP(D76,BaseTechNodes!$A$1:$A$238,1,FALSE),"Not Valid")</f>
        <v>experimentalCryoRocketry</v>
      </c>
    </row>
    <row r="77" spans="1:5" x14ac:dyDescent="0.35">
      <c r="A77" s="5" t="s">
        <v>213</v>
      </c>
      <c r="B77">
        <v>9</v>
      </c>
      <c r="C77" s="1" t="str">
        <f t="shared" si="3"/>
        <v>Cryogenic Engines9</v>
      </c>
      <c r="D77" t="s">
        <v>99</v>
      </c>
      <c r="E77" t="str">
        <f>IFERROR(VLOOKUP(D77,BaseTechNodes!$A$1:$A$238,1,FALSE),"Not Valid")</f>
        <v>giganticCryoRocketry</v>
      </c>
    </row>
    <row r="78" spans="1:5" x14ac:dyDescent="0.35">
      <c r="A78" s="5" t="s">
        <v>213</v>
      </c>
      <c r="B78">
        <v>10</v>
      </c>
      <c r="C78" s="1" t="str">
        <f t="shared" si="3"/>
        <v>Cryogenic Engines10</v>
      </c>
      <c r="D78" t="s">
        <v>27</v>
      </c>
      <c r="E78" t="str">
        <f>IFERROR(VLOOKUP(D78,BaseTechNodes!$A$1:$A$238,1,FALSE),"Not Valid")</f>
        <v>colossalCryoRocketry</v>
      </c>
    </row>
    <row r="79" spans="1:5" x14ac:dyDescent="0.35">
      <c r="A79" s="5" t="s">
        <v>211</v>
      </c>
      <c r="B79">
        <v>0</v>
      </c>
      <c r="C79" s="1" t="str">
        <f t="shared" si="3"/>
        <v>Decouplers Docking Engine Plates0</v>
      </c>
      <c r="D79" t="s">
        <v>76</v>
      </c>
      <c r="E79" t="str">
        <f>IFERROR(VLOOKUP(D79,BaseTechNodes!$A$1:$A$238,1,FALSE),"Not Valid")</f>
        <v>start</v>
      </c>
    </row>
    <row r="80" spans="1:5" x14ac:dyDescent="0.35">
      <c r="A80" s="5" t="s">
        <v>211</v>
      </c>
      <c r="B80">
        <v>1</v>
      </c>
      <c r="C80" s="1" t="str">
        <f t="shared" si="3"/>
        <v>Decouplers Docking Engine Plates1</v>
      </c>
      <c r="D80" t="s">
        <v>20</v>
      </c>
      <c r="E80" t="str">
        <f>IFERROR(VLOOKUP(D80,BaseTechNodes!$A$1:$A$238,1,FALSE),"Not Valid")</f>
        <v>basicRocketry</v>
      </c>
    </row>
    <row r="81" spans="1:5" x14ac:dyDescent="0.35">
      <c r="A81" s="5" t="s">
        <v>211</v>
      </c>
      <c r="B81">
        <v>2</v>
      </c>
      <c r="C81" s="1" t="str">
        <f t="shared" si="3"/>
        <v>Decouplers Docking Engine Plates2</v>
      </c>
      <c r="D81" t="s">
        <v>19</v>
      </c>
      <c r="E81" t="str">
        <f>IFERROR(VLOOKUP(D81,BaseTechNodes!$A$1:$A$238,1,FALSE),"Not Valid")</f>
        <v>basicConstruction</v>
      </c>
    </row>
    <row r="82" spans="1:5" x14ac:dyDescent="0.35">
      <c r="A82" s="5" t="s">
        <v>211</v>
      </c>
      <c r="B82">
        <v>3</v>
      </c>
      <c r="C82" s="1" t="str">
        <f t="shared" si="3"/>
        <v>Decouplers Docking Engine Plates3</v>
      </c>
      <c r="D82" t="s">
        <v>47</v>
      </c>
      <c r="E82" t="str">
        <f>IFERROR(VLOOKUP(D82,BaseTechNodes!$A$1:$A$238,1,FALSE),"Not Valid")</f>
        <v>decoupling</v>
      </c>
    </row>
    <row r="83" spans="1:5" x14ac:dyDescent="0.35">
      <c r="A83" s="5" t="s">
        <v>211</v>
      </c>
      <c r="B83">
        <v>4</v>
      </c>
      <c r="C83" s="1" t="str">
        <f t="shared" si="3"/>
        <v>Decouplers Docking Engine Plates4</v>
      </c>
      <c r="D83" t="s">
        <v>48</v>
      </c>
      <c r="E83" t="str">
        <f>IFERROR(VLOOKUP(D83,BaseTechNodes!$A$1:$A$238,1,FALSE),"Not Valid")</f>
        <v>docking</v>
      </c>
    </row>
    <row r="84" spans="1:5" x14ac:dyDescent="0.35">
      <c r="A84" s="5" t="s">
        <v>211</v>
      </c>
      <c r="B84">
        <v>5</v>
      </c>
      <c r="C84" s="1" t="str">
        <f t="shared" si="3"/>
        <v>Decouplers Docking Engine Plates5</v>
      </c>
      <c r="D84" t="s">
        <v>49</v>
      </c>
      <c r="E84" t="str">
        <f>IFERROR(VLOOKUP(D84,BaseTechNodes!$A$1:$A$238,1,FALSE),"Not Valid")</f>
        <v>advancedDecoupling</v>
      </c>
    </row>
    <row r="85" spans="1:5" x14ac:dyDescent="0.35">
      <c r="A85" s="5" t="s">
        <v>211</v>
      </c>
      <c r="B85">
        <v>6</v>
      </c>
      <c r="C85" s="1" t="str">
        <f t="shared" si="3"/>
        <v>Decouplers Docking Engine Plates6</v>
      </c>
      <c r="D85" t="s">
        <v>50</v>
      </c>
      <c r="E85" t="str">
        <f>IFERROR(VLOOKUP(D85,BaseTechNodes!$A$1:$A$238,1,FALSE),"Not Valid")</f>
        <v>enginePlates</v>
      </c>
    </row>
    <row r="86" spans="1:5" x14ac:dyDescent="0.35">
      <c r="A86" s="5" t="s">
        <v>211</v>
      </c>
      <c r="B86">
        <v>7</v>
      </c>
      <c r="C86" s="1" t="str">
        <f t="shared" si="3"/>
        <v>Decouplers Docking Engine Plates7</v>
      </c>
      <c r="D86" t="s">
        <v>189</v>
      </c>
      <c r="E86" t="str">
        <f>IFERROR(VLOOKUP(D86,BaseTechNodes!$A$1:$A$238,1,FALSE),"Not Valid")</f>
        <v>advancedDocking</v>
      </c>
    </row>
    <row r="87" spans="1:5" x14ac:dyDescent="0.35">
      <c r="A87" s="5" t="s">
        <v>211</v>
      </c>
      <c r="B87">
        <v>8</v>
      </c>
      <c r="C87" s="1" t="str">
        <f t="shared" si="3"/>
        <v>Decouplers Docking Engine Plates8</v>
      </c>
      <c r="D87" t="s">
        <v>188</v>
      </c>
      <c r="E87" t="str">
        <f>IFERROR(VLOOKUP(D87,BaseTechNodes!$A$1:$A$238,1,FALSE),"Not Valid")</f>
        <v>advancedEnginePlates</v>
      </c>
    </row>
    <row r="88" spans="1:5" x14ac:dyDescent="0.35">
      <c r="A88" s="5" t="s">
        <v>211</v>
      </c>
      <c r="B88">
        <v>9</v>
      </c>
      <c r="C88" s="1" t="str">
        <f t="shared" si="3"/>
        <v>Decouplers Docking Engine Plates9</v>
      </c>
      <c r="D88" t="s">
        <v>197</v>
      </c>
      <c r="E88" t="str">
        <f>IFERROR(VLOOKUP(D88,BaseTechNodes!$A$1:$A$238,1,FALSE),"Not Valid")</f>
        <v>automatedDecouplingSystems</v>
      </c>
    </row>
    <row r="89" spans="1:5" x14ac:dyDescent="0.35">
      <c r="A89" s="5" t="s">
        <v>211</v>
      </c>
      <c r="B89">
        <v>10</v>
      </c>
      <c r="C89" s="1" t="str">
        <f t="shared" si="3"/>
        <v>Decouplers Docking Engine Plates10</v>
      </c>
      <c r="D89" t="s">
        <v>156</v>
      </c>
      <c r="E89" t="str">
        <f>IFERROR(VLOOKUP(D89,BaseTechNodes!$A$1:$A$238,1,FALSE),"Not Valid")</f>
        <v>extremeFuelStorage</v>
      </c>
    </row>
    <row r="90" spans="1:5" x14ac:dyDescent="0.35">
      <c r="A90" s="5" t="s">
        <v>230</v>
      </c>
      <c r="B90">
        <v>2</v>
      </c>
      <c r="C90" s="1" t="str">
        <f t="shared" si="3"/>
        <v>Ion Propulsion2</v>
      </c>
      <c r="D90" t="s">
        <v>146</v>
      </c>
      <c r="E90" t="str">
        <f>IFERROR(VLOOKUP(D90,BaseTechNodes!$A$1:$A$238,1,FALSE),"Not Valid")</f>
        <v>basicFlightControl</v>
      </c>
    </row>
    <row r="91" spans="1:5" x14ac:dyDescent="0.35">
      <c r="A91" s="5" t="s">
        <v>230</v>
      </c>
      <c r="B91">
        <v>3</v>
      </c>
      <c r="C91" s="1" t="str">
        <f t="shared" si="3"/>
        <v>Ion Propulsion3</v>
      </c>
      <c r="D91" t="s">
        <v>43</v>
      </c>
      <c r="E91" t="str">
        <f>IFERROR(VLOOKUP(D91,BaseTechNodes!$A$1:$A$238,1,FALSE),"Not Valid")</f>
        <v>flightControl</v>
      </c>
    </row>
    <row r="92" spans="1:5" x14ac:dyDescent="0.35">
      <c r="A92" s="5" t="s">
        <v>230</v>
      </c>
      <c r="B92">
        <v>4</v>
      </c>
      <c r="C92" s="1" t="str">
        <f t="shared" si="3"/>
        <v>Ion Propulsion4</v>
      </c>
      <c r="D92" t="s">
        <v>186</v>
      </c>
      <c r="E92" t="str">
        <f>IFERROR(VLOOKUP(D92,BaseTechNodes!$A$1:$A$238,1,FALSE),"Not Valid")</f>
        <v>propulsionSystems</v>
      </c>
    </row>
    <row r="93" spans="1:5" x14ac:dyDescent="0.35">
      <c r="A93" s="5" t="s">
        <v>230</v>
      </c>
      <c r="B93">
        <v>5</v>
      </c>
      <c r="C93" s="1" t="str">
        <f t="shared" si="3"/>
        <v>Ion Propulsion5</v>
      </c>
      <c r="D93" t="s">
        <v>184</v>
      </c>
      <c r="E93" t="str">
        <f>IFERROR(VLOOKUP(D93,BaseTechNodes!$A$1:$A$238,1,FALSE),"Not Valid")</f>
        <v>precisionPropulsion</v>
      </c>
    </row>
    <row r="94" spans="1:5" x14ac:dyDescent="0.35">
      <c r="A94" s="5" t="s">
        <v>230</v>
      </c>
      <c r="B94">
        <v>6</v>
      </c>
      <c r="C94" s="1" t="str">
        <f t="shared" si="3"/>
        <v>Ion Propulsion6</v>
      </c>
      <c r="D94" t="s">
        <v>158</v>
      </c>
      <c r="E94" t="str">
        <f>IFERROR(VLOOKUP(D94,BaseTechNodes!$A$1:$A$238,1,FALSE),"Not Valid")</f>
        <v>experimentalPropulsion</v>
      </c>
    </row>
    <row r="95" spans="1:5" x14ac:dyDescent="0.35">
      <c r="A95" s="5" t="s">
        <v>230</v>
      </c>
      <c r="B95">
        <v>7</v>
      </c>
      <c r="C95" s="1" t="str">
        <f t="shared" si="3"/>
        <v>Ion Propulsion7</v>
      </c>
      <c r="D95" t="s">
        <v>123</v>
      </c>
      <c r="E95" t="str">
        <f>IFERROR(VLOOKUP(D95,BaseTechNodes!$A$1:$A$238,1,FALSE),"Not Valid")</f>
        <v>ionPropulsion</v>
      </c>
    </row>
    <row r="96" spans="1:5" x14ac:dyDescent="0.35">
      <c r="A96" s="5" t="s">
        <v>230</v>
      </c>
      <c r="B96">
        <v>8</v>
      </c>
      <c r="C96" s="1" t="str">
        <f t="shared" si="3"/>
        <v>Ion Propulsion8</v>
      </c>
      <c r="D96" t="s">
        <v>190</v>
      </c>
      <c r="E96" t="str">
        <f>IFERROR(VLOOKUP(D96,BaseTechNodes!$A$1:$A$238,1,FALSE),"Not Valid")</f>
        <v>advIonPropulsion</v>
      </c>
    </row>
    <row r="97" spans="1:5" x14ac:dyDescent="0.35">
      <c r="A97" s="5" t="s">
        <v>230</v>
      </c>
      <c r="B97">
        <v>9</v>
      </c>
      <c r="C97" s="1" t="str">
        <f t="shared" si="3"/>
        <v>Ion Propulsion9</v>
      </c>
      <c r="D97" t="s">
        <v>185</v>
      </c>
      <c r="E97" t="str">
        <f>IFERROR(VLOOKUP(D97,BaseTechNodes!$A$1:$A$238,1,FALSE),"Not Valid")</f>
        <v>advGriddedThrusters</v>
      </c>
    </row>
    <row r="98" spans="1:5" x14ac:dyDescent="0.35">
      <c r="A98" s="5" t="s">
        <v>230</v>
      </c>
      <c r="B98">
        <v>10</v>
      </c>
      <c r="C98" s="1" t="str">
        <f t="shared" si="3"/>
        <v>Ion Propulsion10</v>
      </c>
      <c r="D98" t="s">
        <v>195</v>
      </c>
      <c r="E98" t="str">
        <f>IFERROR(VLOOKUP(D98,BaseTechNodes!$A$1:$A$238,1,FALSE),"Not Valid")</f>
        <v>expGriddedThrusters</v>
      </c>
    </row>
    <row r="99" spans="1:5" x14ac:dyDescent="0.35">
      <c r="A99" s="5" t="s">
        <v>230</v>
      </c>
      <c r="B99">
        <v>11</v>
      </c>
      <c r="C99" s="1" t="str">
        <f t="shared" si="3"/>
        <v>Ion Propulsion11</v>
      </c>
      <c r="D99" t="s">
        <v>331</v>
      </c>
      <c r="E99" t="str">
        <f>IFERROR(VLOOKUP(D99,BaseTechNodes!$A$1:$A$238,1,FALSE),"Not Valid")</f>
        <v>exoticGriddedThrusters</v>
      </c>
    </row>
    <row r="100" spans="1:5" x14ac:dyDescent="0.35">
      <c r="A100" s="5" t="s">
        <v>228</v>
      </c>
      <c r="B100">
        <v>0</v>
      </c>
      <c r="C100" s="1" t="str">
        <f t="shared" si="3"/>
        <v>Jet Engines Air Intakes0</v>
      </c>
      <c r="D100" t="s">
        <v>76</v>
      </c>
      <c r="E100" t="str">
        <f>IFERROR(VLOOKUP(D100,BaseTechNodes!$A$1:$A$238,1,FALSE),"Not Valid")</f>
        <v>start</v>
      </c>
    </row>
    <row r="101" spans="1:5" x14ac:dyDescent="0.35">
      <c r="A101" s="5" t="s">
        <v>228</v>
      </c>
      <c r="B101">
        <v>1</v>
      </c>
      <c r="C101" s="1" t="str">
        <f t="shared" si="3"/>
        <v>Jet Engines Air Intakes1</v>
      </c>
      <c r="D101" t="s">
        <v>77</v>
      </c>
      <c r="E101" t="str">
        <f>IFERROR(VLOOKUP(D101,BaseTechNodes!$A$1:$A$238,1,FALSE),"Not Valid")</f>
        <v>earlyFlight</v>
      </c>
    </row>
    <row r="102" spans="1:5" x14ac:dyDescent="0.35">
      <c r="A102" s="5" t="s">
        <v>228</v>
      </c>
      <c r="B102">
        <v>2</v>
      </c>
      <c r="C102" s="1" t="str">
        <f t="shared" si="3"/>
        <v>Jet Engines Air Intakes2</v>
      </c>
      <c r="D102" t="s">
        <v>79</v>
      </c>
      <c r="E102" t="str">
        <f>IFERROR(VLOOKUP(D102,BaseTechNodes!$A$1:$A$238,1,FALSE),"Not Valid")</f>
        <v>stability</v>
      </c>
    </row>
    <row r="103" spans="1:5" x14ac:dyDescent="0.35">
      <c r="A103" s="5" t="s">
        <v>228</v>
      </c>
      <c r="B103">
        <v>3</v>
      </c>
      <c r="C103" s="1" t="str">
        <f t="shared" si="3"/>
        <v>Jet Engines Air Intakes3</v>
      </c>
      <c r="D103" t="s">
        <v>83</v>
      </c>
      <c r="E103" t="str">
        <f>IFERROR(VLOOKUP(D103,BaseTechNodes!$A$1:$A$238,1,FALSE),"Not Valid")</f>
        <v>aviation</v>
      </c>
    </row>
    <row r="104" spans="1:5" x14ac:dyDescent="0.35">
      <c r="A104" s="5" t="s">
        <v>228</v>
      </c>
      <c r="B104">
        <v>4</v>
      </c>
      <c r="C104" s="1" t="str">
        <f t="shared" si="3"/>
        <v>Jet Engines Air Intakes4</v>
      </c>
      <c r="D104" t="s">
        <v>115</v>
      </c>
      <c r="E104" t="str">
        <f>IFERROR(VLOOKUP(D104,BaseTechNodes!$A$1:$A$238,1,FALSE),"Not Valid")</f>
        <v>streamlinedFlight</v>
      </c>
    </row>
    <row r="105" spans="1:5" x14ac:dyDescent="0.35">
      <c r="A105" s="5" t="s">
        <v>228</v>
      </c>
      <c r="B105">
        <v>5</v>
      </c>
      <c r="C105" s="1" t="str">
        <f t="shared" si="3"/>
        <v>Jet Engines Air Intakes5</v>
      </c>
      <c r="D105" t="s">
        <v>16</v>
      </c>
      <c r="E105" t="str">
        <f>IFERROR(VLOOKUP(D105,BaseTechNodes!$A$1:$A$238,1,FALSE),"Not Valid")</f>
        <v>supersonicFlight</v>
      </c>
    </row>
    <row r="106" spans="1:5" x14ac:dyDescent="0.35">
      <c r="A106" s="5" t="s">
        <v>228</v>
      </c>
      <c r="B106">
        <v>6</v>
      </c>
      <c r="C106" s="1" t="str">
        <f t="shared" si="3"/>
        <v>Jet Engines Air Intakes6</v>
      </c>
      <c r="D106" t="s">
        <v>143</v>
      </c>
      <c r="E106" t="str">
        <f>IFERROR(VLOOKUP(D106,BaseTechNodes!$A$1:$A$238,1,FALSE),"Not Valid")</f>
        <v>highAltitudeFlight</v>
      </c>
    </row>
    <row r="107" spans="1:5" x14ac:dyDescent="0.35">
      <c r="A107" s="5" t="s">
        <v>228</v>
      </c>
      <c r="B107">
        <v>7</v>
      </c>
      <c r="C107" s="1" t="str">
        <f t="shared" si="3"/>
        <v>Jet Engines Air Intakes7</v>
      </c>
      <c r="D107" t="s">
        <v>30</v>
      </c>
      <c r="E107" t="str">
        <f>IFERROR(VLOOKUP(D107,BaseTechNodes!$A$1:$A$238,1,FALSE),"Not Valid")</f>
        <v>hypersonicFlight</v>
      </c>
    </row>
    <row r="108" spans="1:5" x14ac:dyDescent="0.35">
      <c r="A108" s="5" t="s">
        <v>228</v>
      </c>
      <c r="B108">
        <v>8</v>
      </c>
      <c r="C108" s="1" t="str">
        <f t="shared" si="3"/>
        <v>Jet Engines Air Intakes8</v>
      </c>
      <c r="D108" t="s">
        <v>172</v>
      </c>
      <c r="E108" t="str">
        <f>IFERROR(VLOOKUP(D108,BaseTechNodes!$A$1:$A$238,1,FALSE),"Not Valid")</f>
        <v>aerospaceTech</v>
      </c>
    </row>
    <row r="109" spans="1:5" x14ac:dyDescent="0.35">
      <c r="A109" s="5" t="s">
        <v>228</v>
      </c>
      <c r="B109">
        <v>9</v>
      </c>
      <c r="C109" s="1" t="str">
        <f t="shared" si="3"/>
        <v>Jet Engines Air Intakes9</v>
      </c>
      <c r="D109" t="s">
        <v>316</v>
      </c>
      <c r="E109" t="str">
        <f>IFERROR(VLOOKUP(D109,BaseTechNodes!$A$1:$A$238,1,FALSE),"Not Valid")</f>
        <v>experimentalAerospaceTech</v>
      </c>
    </row>
    <row r="110" spans="1:5" x14ac:dyDescent="0.35">
      <c r="A110" s="5" t="s">
        <v>203</v>
      </c>
      <c r="B110">
        <v>0</v>
      </c>
      <c r="C110" s="1" t="str">
        <f t="shared" si="3"/>
        <v>Jet Parts Wings Fuel Tanks0</v>
      </c>
      <c r="D110" t="s">
        <v>76</v>
      </c>
      <c r="E110" t="str">
        <f>IFERROR(VLOOKUP(D110,BaseTechNodes!$A$1:$A$238,1,FALSE),"Not Valid")</f>
        <v>start</v>
      </c>
    </row>
    <row r="111" spans="1:5" x14ac:dyDescent="0.35">
      <c r="A111" s="5" t="s">
        <v>203</v>
      </c>
      <c r="B111">
        <v>1</v>
      </c>
      <c r="C111" s="1" t="str">
        <f t="shared" si="3"/>
        <v>Jet Parts Wings Fuel Tanks1</v>
      </c>
      <c r="D111" t="s">
        <v>77</v>
      </c>
      <c r="E111" t="str">
        <f>IFERROR(VLOOKUP(D111,BaseTechNodes!$A$1:$A$238,1,FALSE),"Not Valid")</f>
        <v>earlyFlight</v>
      </c>
    </row>
    <row r="112" spans="1:5" x14ac:dyDescent="0.35">
      <c r="A112" s="5" t="s">
        <v>203</v>
      </c>
      <c r="B112">
        <v>2</v>
      </c>
      <c r="C112" s="1" t="str">
        <f t="shared" si="3"/>
        <v>Jet Parts Wings Fuel Tanks2</v>
      </c>
      <c r="D112" t="s">
        <v>79</v>
      </c>
      <c r="E112" t="str">
        <f>IFERROR(VLOOKUP(D112,BaseTechNodes!$A$1:$A$238,1,FALSE),"Not Valid")</f>
        <v>stability</v>
      </c>
    </row>
    <row r="113" spans="1:5" x14ac:dyDescent="0.35">
      <c r="A113" s="5" t="s">
        <v>203</v>
      </c>
      <c r="B113">
        <v>3</v>
      </c>
      <c r="C113" s="1" t="str">
        <f t="shared" si="3"/>
        <v>Jet Parts Wings Fuel Tanks3</v>
      </c>
      <c r="D113" t="s">
        <v>83</v>
      </c>
      <c r="E113" t="str">
        <f>IFERROR(VLOOKUP(D113,BaseTechNodes!$A$1:$A$238,1,FALSE),"Not Valid")</f>
        <v>aviation</v>
      </c>
    </row>
    <row r="114" spans="1:5" x14ac:dyDescent="0.35">
      <c r="A114" s="5" t="s">
        <v>203</v>
      </c>
      <c r="B114">
        <v>4</v>
      </c>
      <c r="C114" s="1" t="str">
        <f t="shared" si="3"/>
        <v>Jet Parts Wings Fuel Tanks4</v>
      </c>
      <c r="D114" t="s">
        <v>110</v>
      </c>
      <c r="E114" t="str">
        <f>IFERROR(VLOOKUP(D114,BaseTechNodes!$A$1:$A$238,1,FALSE),"Not Valid")</f>
        <v>aerodynamicSystems</v>
      </c>
    </row>
    <row r="115" spans="1:5" x14ac:dyDescent="0.35">
      <c r="A115" s="5" t="s">
        <v>203</v>
      </c>
      <c r="B115">
        <v>5</v>
      </c>
      <c r="C115" s="1" t="str">
        <f t="shared" si="3"/>
        <v>Jet Parts Wings Fuel Tanks5</v>
      </c>
      <c r="D115" t="s">
        <v>13</v>
      </c>
      <c r="E115" t="str">
        <f>IFERROR(VLOOKUP(D115,BaseTechNodes!$A$1:$A$238,1,FALSE),"Not Valid")</f>
        <v>advAerodynamics</v>
      </c>
    </row>
    <row r="116" spans="1:5" x14ac:dyDescent="0.35">
      <c r="A116" s="5" t="s">
        <v>203</v>
      </c>
      <c r="B116">
        <v>6</v>
      </c>
      <c r="C116" s="1" t="str">
        <f t="shared" si="3"/>
        <v>Jet Parts Wings Fuel Tanks6</v>
      </c>
      <c r="D116" t="s">
        <v>109</v>
      </c>
      <c r="E116" t="str">
        <f>IFERROR(VLOOKUP(D116,BaseTechNodes!$A$1:$A$238,1,FALSE),"Not Valid")</f>
        <v>heavyAerodynamics</v>
      </c>
    </row>
    <row r="117" spans="1:5" x14ac:dyDescent="0.35">
      <c r="A117" s="5" t="s">
        <v>203</v>
      </c>
      <c r="B117">
        <v>7</v>
      </c>
      <c r="C117" s="1" t="str">
        <f t="shared" si="3"/>
        <v>Jet Parts Wings Fuel Tanks7</v>
      </c>
      <c r="D117" t="s">
        <v>25</v>
      </c>
      <c r="E117" t="str">
        <f>IFERROR(VLOOKUP(D117,BaseTechNodes!$A$1:$A$238,1,FALSE),"Not Valid")</f>
        <v>experimentalAerodynamics</v>
      </c>
    </row>
    <row r="118" spans="1:5" x14ac:dyDescent="0.35">
      <c r="A118" s="5" t="s">
        <v>203</v>
      </c>
      <c r="B118">
        <v>8</v>
      </c>
      <c r="C118" s="1" t="str">
        <f t="shared" si="3"/>
        <v>Jet Parts Wings Fuel Tanks8</v>
      </c>
      <c r="D118" t="s">
        <v>171</v>
      </c>
      <c r="E118" t="str">
        <f>IFERROR(VLOOKUP(D118,BaseTechNodes!$A$1:$A$238,1,FALSE),"Not Valid")</f>
        <v>aerospaceComposites</v>
      </c>
    </row>
    <row r="119" spans="1:5" x14ac:dyDescent="0.35">
      <c r="A119" s="5" t="s">
        <v>203</v>
      </c>
      <c r="B119">
        <v>9</v>
      </c>
      <c r="C119" s="1" t="str">
        <f t="shared" si="3"/>
        <v>Jet Parts Wings Fuel Tanks9</v>
      </c>
      <c r="D119" t="s">
        <v>183</v>
      </c>
      <c r="E119" t="str">
        <f>IFERROR(VLOOKUP(D119,BaseTechNodes!$A$1:$A$238,1,FALSE),"Not Valid")</f>
        <v>advAerospaceEngineering</v>
      </c>
    </row>
    <row r="120" spans="1:5" x14ac:dyDescent="0.35">
      <c r="A120" s="5" t="s">
        <v>222</v>
      </c>
      <c r="B120">
        <v>4</v>
      </c>
      <c r="C120" s="1" t="str">
        <f t="shared" si="3"/>
        <v>Ladders Lights4</v>
      </c>
      <c r="D120" t="s">
        <v>86</v>
      </c>
      <c r="E120" t="str">
        <f>IFERROR(VLOOKUP(D120,BaseTechNodes!$A$1:$A$238,1,FALSE),"Not Valid")</f>
        <v>spaceExploration</v>
      </c>
    </row>
    <row r="121" spans="1:5" x14ac:dyDescent="0.35">
      <c r="A121" s="5" t="s">
        <v>222</v>
      </c>
      <c r="B121">
        <v>5</v>
      </c>
      <c r="C121" s="1" t="str">
        <f t="shared" si="3"/>
        <v>Ladders Lights5</v>
      </c>
      <c r="D121" t="s">
        <v>34</v>
      </c>
      <c r="E121" t="str">
        <f>IFERROR(VLOOKUP(D121,BaseTechNodes!$A$1:$A$238,1,FALSE),"Not Valid")</f>
        <v>advExploration</v>
      </c>
    </row>
    <row r="122" spans="1:5" x14ac:dyDescent="0.35">
      <c r="A122" s="5" t="s">
        <v>219</v>
      </c>
      <c r="B122">
        <v>0</v>
      </c>
      <c r="C122" s="1" t="str">
        <f t="shared" si="3"/>
        <v>Landing Gear Wheels0</v>
      </c>
      <c r="D122" t="s">
        <v>76</v>
      </c>
      <c r="E122" t="str">
        <f>IFERROR(VLOOKUP(D122,BaseTechNodes!$A$1:$A$238,1,FALSE),"Not Valid")</f>
        <v>start</v>
      </c>
    </row>
    <row r="123" spans="1:5" x14ac:dyDescent="0.35">
      <c r="A123" s="5" t="s">
        <v>219</v>
      </c>
      <c r="B123">
        <v>1</v>
      </c>
      <c r="C123" s="1" t="str">
        <f t="shared" si="3"/>
        <v>Landing Gear Wheels1</v>
      </c>
      <c r="D123" t="s">
        <v>77</v>
      </c>
      <c r="E123" t="str">
        <f>IFERROR(VLOOKUP(D123,BaseTechNodes!$A$1:$A$238,1,FALSE),"Not Valid")</f>
        <v>earlyFlight</v>
      </c>
    </row>
    <row r="124" spans="1:5" x14ac:dyDescent="0.35">
      <c r="A124" s="5" t="s">
        <v>219</v>
      </c>
      <c r="B124">
        <v>2</v>
      </c>
      <c r="C124" s="1" t="str">
        <f t="shared" si="3"/>
        <v>Landing Gear Wheels2</v>
      </c>
      <c r="D124" t="s">
        <v>79</v>
      </c>
      <c r="E124" t="str">
        <f>IFERROR(VLOOKUP(D124,BaseTechNodes!$A$1:$A$238,1,FALSE),"Not Valid")</f>
        <v>stability</v>
      </c>
    </row>
    <row r="125" spans="1:5" x14ac:dyDescent="0.35">
      <c r="A125" s="5" t="s">
        <v>219</v>
      </c>
      <c r="B125">
        <v>3</v>
      </c>
      <c r="C125" s="1" t="str">
        <f t="shared" si="3"/>
        <v>Landing Gear Wheels3</v>
      </c>
      <c r="D125" t="s">
        <v>83</v>
      </c>
      <c r="E125" t="str">
        <f>IFERROR(VLOOKUP(D125,BaseTechNodes!$A$1:$A$238,1,FALSE),"Not Valid")</f>
        <v>aviation</v>
      </c>
    </row>
    <row r="126" spans="1:5" x14ac:dyDescent="0.35">
      <c r="A126" s="5" t="s">
        <v>219</v>
      </c>
      <c r="B126">
        <v>4</v>
      </c>
      <c r="C126" s="1" t="str">
        <f t="shared" si="3"/>
        <v>Landing Gear Wheels4</v>
      </c>
      <c r="D126" t="s">
        <v>14</v>
      </c>
      <c r="E126" t="str">
        <f>IFERROR(VLOOKUP(D126,BaseTechNodes!$A$1:$A$238,1,FALSE),"Not Valid")</f>
        <v>landing</v>
      </c>
    </row>
    <row r="127" spans="1:5" x14ac:dyDescent="0.35">
      <c r="A127" s="5" t="s">
        <v>219</v>
      </c>
      <c r="B127">
        <v>5</v>
      </c>
      <c r="C127" s="1" t="str">
        <f t="shared" si="3"/>
        <v>Landing Gear Wheels5</v>
      </c>
      <c r="D127" t="s">
        <v>73</v>
      </c>
      <c r="E127" t="str">
        <f>IFERROR(VLOOKUP(D127,BaseTechNodes!$A$1:$A$238,1,FALSE),"Not Valid")</f>
        <v>fieldScience</v>
      </c>
    </row>
    <row r="128" spans="1:5" x14ac:dyDescent="0.35">
      <c r="A128" s="5" t="s">
        <v>219</v>
      </c>
      <c r="B128">
        <v>6</v>
      </c>
      <c r="C128" s="1" t="str">
        <f t="shared" si="3"/>
        <v>Landing Gear Wheels6</v>
      </c>
      <c r="D128" t="s">
        <v>56</v>
      </c>
      <c r="E128" t="str">
        <f>IFERROR(VLOOKUP(D128,BaseTechNodes!$A$1:$A$238,1,FALSE),"Not Valid")</f>
        <v>advLanding</v>
      </c>
    </row>
    <row r="129" spans="1:5" x14ac:dyDescent="0.35">
      <c r="A129" s="5" t="s">
        <v>219</v>
      </c>
      <c r="B129">
        <v>7</v>
      </c>
      <c r="C129" s="1" t="str">
        <f t="shared" si="3"/>
        <v>Landing Gear Wheels7</v>
      </c>
      <c r="D129" t="s">
        <v>26</v>
      </c>
      <c r="E129" t="str">
        <f>IFERROR(VLOOKUP(D129,BaseTechNodes!$A$1:$A$238,1,FALSE),"Not Valid")</f>
        <v>heavyLanding</v>
      </c>
    </row>
    <row r="130" spans="1:5" x14ac:dyDescent="0.35">
      <c r="A130" s="5" t="s">
        <v>219</v>
      </c>
      <c r="B130">
        <v>8</v>
      </c>
      <c r="C130" s="1" t="str">
        <f t="shared" si="3"/>
        <v>Landing Gear Wheels8</v>
      </c>
      <c r="D130" t="s">
        <v>154</v>
      </c>
      <c r="E130" t="str">
        <f>IFERROR(VLOOKUP(D130,BaseTechNodes!$A$1:$A$238,1,FALSE),"Not Valid")</f>
        <v>advancedMotors</v>
      </c>
    </row>
    <row r="131" spans="1:5" x14ac:dyDescent="0.35">
      <c r="A131" s="5" t="s">
        <v>212</v>
      </c>
      <c r="B131">
        <v>0</v>
      </c>
      <c r="C131" s="1" t="str">
        <f t="shared" ref="C131:C194" si="4">_xlfn.CONCAT(A131,B131)</f>
        <v>Liquid Fuel Engines0</v>
      </c>
      <c r="D131" t="s">
        <v>76</v>
      </c>
      <c r="E131" t="str">
        <f>IFERROR(VLOOKUP(D131,BaseTechNodes!$A$1:$A$238,1,FALSE),"Not Valid")</f>
        <v>start</v>
      </c>
    </row>
    <row r="132" spans="1:5" x14ac:dyDescent="0.35">
      <c r="A132" s="5" t="s">
        <v>212</v>
      </c>
      <c r="B132">
        <v>1</v>
      </c>
      <c r="C132" s="1" t="str">
        <f t="shared" si="4"/>
        <v>Liquid Fuel Engines1</v>
      </c>
      <c r="D132" t="s">
        <v>20</v>
      </c>
      <c r="E132" t="str">
        <f>IFERROR(VLOOKUP(D132,BaseTechNodes!$A$1:$A$238,1,FALSE),"Not Valid")</f>
        <v>basicRocketry</v>
      </c>
    </row>
    <row r="133" spans="1:5" x14ac:dyDescent="0.35">
      <c r="A133" s="5" t="s">
        <v>212</v>
      </c>
      <c r="B133">
        <v>2</v>
      </c>
      <c r="C133" s="1" t="str">
        <f t="shared" si="4"/>
        <v>Liquid Fuel Engines2</v>
      </c>
      <c r="D133" t="s">
        <v>178</v>
      </c>
      <c r="E133" t="str">
        <f>IFERROR(VLOOKUP(D133,BaseTechNodes!$A$1:$A$238,1,FALSE),"Not Valid")</f>
        <v>generalRocketry</v>
      </c>
    </row>
    <row r="134" spans="1:5" x14ac:dyDescent="0.35">
      <c r="A134" s="5" t="s">
        <v>212</v>
      </c>
      <c r="B134">
        <v>3</v>
      </c>
      <c r="C134" s="1" t="str">
        <f t="shared" si="4"/>
        <v>Liquid Fuel Engines3</v>
      </c>
      <c r="D134" t="s">
        <v>149</v>
      </c>
      <c r="E134" t="str">
        <f>IFERROR(VLOOKUP(D134,BaseTechNodes!$A$1:$A$238,1,FALSE),"Not Valid")</f>
        <v>advRocketry</v>
      </c>
    </row>
    <row r="135" spans="1:5" x14ac:dyDescent="0.35">
      <c r="A135" s="5" t="s">
        <v>212</v>
      </c>
      <c r="B135">
        <v>4</v>
      </c>
      <c r="C135" s="1" t="str">
        <f t="shared" si="4"/>
        <v>Liquid Fuel Engines4</v>
      </c>
      <c r="D135" t="s">
        <v>139</v>
      </c>
      <c r="E135" t="str">
        <f>IFERROR(VLOOKUP(D135,BaseTechNodes!$A$1:$A$238,1,FALSE),"Not Valid")</f>
        <v>heavyRocketry</v>
      </c>
    </row>
    <row r="136" spans="1:5" x14ac:dyDescent="0.35">
      <c r="A136" s="5" t="s">
        <v>212</v>
      </c>
      <c r="B136">
        <v>5</v>
      </c>
      <c r="C136" s="1" t="str">
        <f t="shared" si="4"/>
        <v>Liquid Fuel Engines5</v>
      </c>
      <c r="D136" t="s">
        <v>104</v>
      </c>
      <c r="E136" t="str">
        <f>IFERROR(VLOOKUP(D136,BaseTechNodes!$A$1:$A$238,1,FALSE),"Not Valid")</f>
        <v>heavierRocketry</v>
      </c>
    </row>
    <row r="137" spans="1:5" x14ac:dyDescent="0.35">
      <c r="A137" s="5" t="s">
        <v>212</v>
      </c>
      <c r="B137">
        <v>6</v>
      </c>
      <c r="C137" s="1" t="str">
        <f t="shared" si="4"/>
        <v>Liquid Fuel Engines6</v>
      </c>
      <c r="D137" t="s">
        <v>133</v>
      </c>
      <c r="E137" t="str">
        <f>IFERROR(VLOOKUP(D137,BaseTechNodes!$A$1:$A$238,1,FALSE),"Not Valid")</f>
        <v>evenHeavierRocketry</v>
      </c>
    </row>
    <row r="138" spans="1:5" x14ac:dyDescent="0.35">
      <c r="A138" s="5" t="s">
        <v>212</v>
      </c>
      <c r="B138">
        <v>7</v>
      </c>
      <c r="C138" s="1" t="str">
        <f t="shared" si="4"/>
        <v>Liquid Fuel Engines7</v>
      </c>
      <c r="D138" t="s">
        <v>128</v>
      </c>
      <c r="E138" t="str">
        <f>IFERROR(VLOOKUP(D138,BaseTechNodes!$A$1:$A$238,1,FALSE),"Not Valid")</f>
        <v>veryHeavyRocketry</v>
      </c>
    </row>
    <row r="139" spans="1:5" x14ac:dyDescent="0.35">
      <c r="A139" s="5" t="s">
        <v>212</v>
      </c>
      <c r="B139">
        <v>8</v>
      </c>
      <c r="C139" s="1" t="str">
        <f t="shared" si="4"/>
        <v>Liquid Fuel Engines8</v>
      </c>
      <c r="D139" t="s">
        <v>57</v>
      </c>
      <c r="E139" t="str">
        <f>IFERROR(VLOOKUP(D139,BaseTechNodes!$A$1:$A$238,1,FALSE),"Not Valid")</f>
        <v>experimentalRocketry</v>
      </c>
    </row>
    <row r="140" spans="1:5" x14ac:dyDescent="0.35">
      <c r="A140" s="5" t="s">
        <v>212</v>
      </c>
      <c r="B140">
        <v>9</v>
      </c>
      <c r="C140" s="1" t="str">
        <f t="shared" si="4"/>
        <v>Liquid Fuel Engines9</v>
      </c>
      <c r="D140" t="s">
        <v>103</v>
      </c>
      <c r="E140" t="str">
        <f>IFERROR(VLOOKUP(D140,BaseTechNodes!$A$1:$A$238,1,FALSE),"Not Valid")</f>
        <v>giganticRocketry</v>
      </c>
    </row>
    <row r="141" spans="1:5" x14ac:dyDescent="0.35">
      <c r="A141" s="5" t="s">
        <v>212</v>
      </c>
      <c r="B141">
        <v>10</v>
      </c>
      <c r="C141" s="1" t="str">
        <f t="shared" si="4"/>
        <v>Liquid Fuel Engines10</v>
      </c>
      <c r="D141" t="s">
        <v>333</v>
      </c>
      <c r="E141" t="str">
        <f>IFERROR(VLOOKUP(D141,BaseTechNodes!$A$1:$A$238,1,FALSE),"Not Valid")</f>
        <v>colossalRocketry</v>
      </c>
    </row>
    <row r="142" spans="1:5" x14ac:dyDescent="0.35">
      <c r="A142" s="5" t="s">
        <v>335</v>
      </c>
      <c r="B142">
        <v>0</v>
      </c>
      <c r="C142" s="1" t="str">
        <f t="shared" si="4"/>
        <v>Liquid Fuel Systems0</v>
      </c>
      <c r="D142" t="s">
        <v>76</v>
      </c>
      <c r="E142" t="str">
        <f>IFERROR(VLOOKUP(D142,BaseTechNodes!$A$1:$A$238,1,FALSE),"Not Valid")</f>
        <v>start</v>
      </c>
    </row>
    <row r="143" spans="1:5" x14ac:dyDescent="0.35">
      <c r="A143" s="5" t="s">
        <v>335</v>
      </c>
      <c r="B143">
        <v>1</v>
      </c>
      <c r="C143" s="1" t="str">
        <f t="shared" si="4"/>
        <v>Liquid Fuel Systems1</v>
      </c>
      <c r="D143" t="s">
        <v>20</v>
      </c>
      <c r="E143" t="str">
        <f>IFERROR(VLOOKUP(D143,BaseTechNodes!$A$1:$A$238,1,FALSE),"Not Valid")</f>
        <v>basicRocketry</v>
      </c>
    </row>
    <row r="144" spans="1:5" x14ac:dyDescent="0.35">
      <c r="A144" s="5" t="s">
        <v>335</v>
      </c>
      <c r="B144">
        <v>2</v>
      </c>
      <c r="C144" s="1" t="str">
        <f t="shared" si="4"/>
        <v>Liquid Fuel Systems2</v>
      </c>
      <c r="D144" t="s">
        <v>125</v>
      </c>
      <c r="E144" t="str">
        <f>IFERROR(VLOOKUP(D144,BaseTechNodes!$A$1:$A$238,1,FALSE),"Not Valid")</f>
        <v>earlyFuelSystems</v>
      </c>
    </row>
    <row r="145" spans="1:5" x14ac:dyDescent="0.35">
      <c r="A145" s="5" t="s">
        <v>335</v>
      </c>
      <c r="B145">
        <v>3</v>
      </c>
      <c r="C145" s="1" t="str">
        <f t="shared" si="4"/>
        <v>Liquid Fuel Systems3</v>
      </c>
      <c r="D145" t="s">
        <v>97</v>
      </c>
      <c r="E145" t="str">
        <f>IFERROR(VLOOKUP(D145,BaseTechNodes!$A$1:$A$238,1,FALSE),"Not Valid")</f>
        <v>basicFuelSystems</v>
      </c>
    </row>
    <row r="146" spans="1:5" x14ac:dyDescent="0.35">
      <c r="A146" s="5" t="s">
        <v>335</v>
      </c>
      <c r="B146">
        <v>4</v>
      </c>
      <c r="C146" s="1" t="str">
        <f t="shared" si="4"/>
        <v>Liquid Fuel Systems4</v>
      </c>
      <c r="D146" t="s">
        <v>96</v>
      </c>
      <c r="E146" t="str">
        <f>IFERROR(VLOOKUP(D146,BaseTechNodes!$A$1:$A$238,1,FALSE),"Not Valid")</f>
        <v>fuelSystems</v>
      </c>
    </row>
    <row r="147" spans="1:5" x14ac:dyDescent="0.35">
      <c r="A147" s="5" t="s">
        <v>335</v>
      </c>
      <c r="B147">
        <v>5</v>
      </c>
      <c r="C147" s="1" t="str">
        <f t="shared" si="4"/>
        <v>Liquid Fuel Systems5</v>
      </c>
      <c r="D147" t="s">
        <v>95</v>
      </c>
      <c r="E147" t="str">
        <f>IFERROR(VLOOKUP(D147,BaseTechNodes!$A$1:$A$238,1,FALSE),"Not Valid")</f>
        <v>advFuelSystems</v>
      </c>
    </row>
    <row r="148" spans="1:5" x14ac:dyDescent="0.35">
      <c r="A148" s="5" t="s">
        <v>335</v>
      </c>
      <c r="B148">
        <v>6</v>
      </c>
      <c r="C148" s="1" t="str">
        <f t="shared" si="4"/>
        <v>Liquid Fuel Systems6</v>
      </c>
      <c r="D148" t="s">
        <v>94</v>
      </c>
      <c r="E148" t="str">
        <f>IFERROR(VLOOKUP(D148,BaseTechNodes!$A$1:$A$238,1,FALSE),"Not Valid")</f>
        <v>largeVolumeContainment</v>
      </c>
    </row>
    <row r="149" spans="1:5" x14ac:dyDescent="0.35">
      <c r="A149" s="5" t="s">
        <v>335</v>
      </c>
      <c r="B149">
        <v>7</v>
      </c>
      <c r="C149" s="1" t="str">
        <f t="shared" si="4"/>
        <v>Liquid Fuel Systems7</v>
      </c>
      <c r="D149" t="s">
        <v>93</v>
      </c>
      <c r="E149" t="str">
        <f>IFERROR(VLOOKUP(D149,BaseTechNodes!$A$1:$A$238,1,FALSE),"Not Valid")</f>
        <v>highPerformanceFuelSystems</v>
      </c>
    </row>
    <row r="150" spans="1:5" x14ac:dyDescent="0.35">
      <c r="A150" s="5" t="s">
        <v>335</v>
      </c>
      <c r="B150">
        <v>8</v>
      </c>
      <c r="C150" s="1" t="str">
        <f t="shared" si="4"/>
        <v>Liquid Fuel Systems8</v>
      </c>
      <c r="D150" t="s">
        <v>92</v>
      </c>
      <c r="E150" t="str">
        <f>IFERROR(VLOOKUP(D150,BaseTechNodes!$A$1:$A$238,1,FALSE),"Not Valid")</f>
        <v>specializedFuelStorage</v>
      </c>
    </row>
    <row r="151" spans="1:5" x14ac:dyDescent="0.35">
      <c r="A151" s="5" t="s">
        <v>335</v>
      </c>
      <c r="B151">
        <v>9</v>
      </c>
      <c r="C151" s="1" t="str">
        <f t="shared" si="4"/>
        <v>Liquid Fuel Systems9</v>
      </c>
      <c r="D151" t="s">
        <v>91</v>
      </c>
      <c r="E151" t="str">
        <f>IFERROR(VLOOKUP(D151,BaseTechNodes!$A$1:$A$238,1,FALSE),"Not Valid")</f>
        <v>exoticFuelStorage</v>
      </c>
    </row>
    <row r="152" spans="1:5" x14ac:dyDescent="0.35">
      <c r="A152" s="5" t="s">
        <v>335</v>
      </c>
      <c r="B152">
        <v>10</v>
      </c>
      <c r="C152" s="1" t="str">
        <f t="shared" si="4"/>
        <v>Liquid Fuel Systems10</v>
      </c>
      <c r="D152" t="s">
        <v>156</v>
      </c>
      <c r="E152" t="str">
        <f>IFERROR(VLOOKUP(D152,BaseTechNodes!$A$1:$A$238,1,FALSE),"Not Valid")</f>
        <v>extremeFuelStorage</v>
      </c>
    </row>
    <row r="153" spans="1:5" x14ac:dyDescent="0.35">
      <c r="A153" s="5" t="s">
        <v>337</v>
      </c>
      <c r="B153">
        <v>0</v>
      </c>
      <c r="C153" s="1" t="str">
        <f t="shared" si="4"/>
        <v>Monopropellant Fuel Systems0</v>
      </c>
      <c r="D153" t="s">
        <v>76</v>
      </c>
      <c r="E153" t="str">
        <f>IFERROR(VLOOKUP(D153,BaseTechNodes!$A$1:$A$238,1,FALSE),"Not Valid")</f>
        <v>start</v>
      </c>
    </row>
    <row r="154" spans="1:5" x14ac:dyDescent="0.35">
      <c r="A154" s="5" t="s">
        <v>337</v>
      </c>
      <c r="B154">
        <v>1</v>
      </c>
      <c r="C154" s="1" t="str">
        <f t="shared" si="4"/>
        <v>Monopropellant Fuel Systems1</v>
      </c>
      <c r="D154" t="s">
        <v>20</v>
      </c>
      <c r="E154" t="str">
        <f>IFERROR(VLOOKUP(D154,BaseTechNodes!$A$1:$A$238,1,FALSE),"Not Valid")</f>
        <v>basicRocketry</v>
      </c>
    </row>
    <row r="155" spans="1:5" x14ac:dyDescent="0.35">
      <c r="A155" s="5" t="s">
        <v>337</v>
      </c>
      <c r="B155">
        <v>2</v>
      </c>
      <c r="C155" s="1" t="str">
        <f t="shared" si="4"/>
        <v>Monopropellant Fuel Systems2</v>
      </c>
      <c r="D155" t="s">
        <v>146</v>
      </c>
      <c r="E155" t="str">
        <f>IFERROR(VLOOKUP(D155,BaseTechNodes!$A$1:$A$238,1,FALSE),"Not Valid")</f>
        <v>basicFlightControl</v>
      </c>
    </row>
    <row r="156" spans="1:5" x14ac:dyDescent="0.35">
      <c r="A156" s="5" t="s">
        <v>337</v>
      </c>
      <c r="B156">
        <v>3</v>
      </c>
      <c r="C156" s="1" t="str">
        <f t="shared" si="4"/>
        <v>Monopropellant Fuel Systems3</v>
      </c>
      <c r="D156" t="s">
        <v>43</v>
      </c>
      <c r="E156" t="str">
        <f>IFERROR(VLOOKUP(D156,BaseTechNodes!$A$1:$A$238,1,FALSE),"Not Valid")</f>
        <v>flightControl</v>
      </c>
    </row>
    <row r="157" spans="1:5" x14ac:dyDescent="0.35">
      <c r="A157" s="5" t="s">
        <v>337</v>
      </c>
      <c r="B157">
        <v>4</v>
      </c>
      <c r="C157" s="1" t="str">
        <f t="shared" si="4"/>
        <v>Monopropellant Fuel Systems4</v>
      </c>
      <c r="D157" t="s">
        <v>21</v>
      </c>
      <c r="E157" t="str">
        <f>IFERROR(VLOOKUP(D157,BaseTechNodes!$A$1:$A$238,1,FALSE),"Not Valid")</f>
        <v>advFlightControl</v>
      </c>
    </row>
    <row r="158" spans="1:5" x14ac:dyDescent="0.35">
      <c r="A158" s="5" t="s">
        <v>337</v>
      </c>
      <c r="B158">
        <v>5</v>
      </c>
      <c r="C158" s="1" t="str">
        <f t="shared" si="4"/>
        <v>Monopropellant Fuel Systems5</v>
      </c>
      <c r="D158" t="s">
        <v>98</v>
      </c>
      <c r="E158" t="str">
        <f>IFERROR(VLOOKUP(D158,BaseTechNodes!$A$1:$A$238,1,FALSE),"Not Valid")</f>
        <v>specializedControl</v>
      </c>
    </row>
    <row r="159" spans="1:5" x14ac:dyDescent="0.35">
      <c r="A159" s="5" t="s">
        <v>337</v>
      </c>
      <c r="B159">
        <v>6</v>
      </c>
      <c r="C159" s="1" t="str">
        <f t="shared" si="4"/>
        <v>Monopropellant Fuel Systems6</v>
      </c>
      <c r="D159" t="s">
        <v>153</v>
      </c>
      <c r="E159" t="str">
        <f>IFERROR(VLOOKUP(D159,BaseTechNodes!$A$1:$A$238,1,FALSE),"Not Valid")</f>
        <v>experimentalControl</v>
      </c>
    </row>
    <row r="160" spans="1:5" x14ac:dyDescent="0.35">
      <c r="A160" s="5" t="s">
        <v>337</v>
      </c>
      <c r="B160">
        <v>7</v>
      </c>
      <c r="C160" s="1" t="str">
        <f t="shared" si="4"/>
        <v>Monopropellant Fuel Systems7</v>
      </c>
      <c r="D160" t="s">
        <v>28</v>
      </c>
      <c r="E160" t="str">
        <f>IFERROR(VLOOKUP(D160,BaseTechNodes!$A$1:$A$238,1,FALSE),"Not Valid")</f>
        <v>exoticControl</v>
      </c>
    </row>
    <row r="161" spans="1:5" x14ac:dyDescent="0.35">
      <c r="A161" s="5" t="s">
        <v>336</v>
      </c>
      <c r="B161">
        <v>7</v>
      </c>
      <c r="C161" s="1" t="str">
        <f t="shared" si="4"/>
        <v>Noble Gas Lithium Fuel Systems7</v>
      </c>
      <c r="D161" t="s">
        <v>124</v>
      </c>
      <c r="E161" t="str">
        <f>IFERROR(VLOOKUP(D161,BaseTechNodes!$A$1:$A$238,1,FALSE),"Not Valid")</f>
        <v>nobleGasFuelSystems</v>
      </c>
    </row>
    <row r="162" spans="1:5" x14ac:dyDescent="0.35">
      <c r="A162" s="5" t="s">
        <v>336</v>
      </c>
      <c r="B162">
        <v>9</v>
      </c>
      <c r="C162" s="1" t="str">
        <f t="shared" si="4"/>
        <v>Noble Gas Lithium Fuel Systems9</v>
      </c>
      <c r="D162" t="s">
        <v>164</v>
      </c>
      <c r="E162" t="str">
        <f>IFERROR(VLOOKUP(D162,BaseTechNodes!$A$1:$A$238,1,FALSE),"Not Valid")</f>
        <v>lithiumFuelSystems</v>
      </c>
    </row>
    <row r="163" spans="1:5" x14ac:dyDescent="0.35">
      <c r="A163" s="5" t="s">
        <v>334</v>
      </c>
      <c r="B163">
        <v>7</v>
      </c>
      <c r="C163" s="1" t="str">
        <f t="shared" si="4"/>
        <v>Nuclear Fuel Systems7</v>
      </c>
      <c r="D163" t="s">
        <v>388</v>
      </c>
      <c r="E163" t="str">
        <f>IFERROR(VLOOKUP(D163,BaseTechNodes!$A$1:$A$238,1,FALSE),"Not Valid")</f>
        <v>nuclearFuelSystems</v>
      </c>
    </row>
    <row r="164" spans="1:5" x14ac:dyDescent="0.35">
      <c r="A164" s="5" t="s">
        <v>218</v>
      </c>
      <c r="B164">
        <v>6</v>
      </c>
      <c r="C164" s="1" t="str">
        <f t="shared" si="4"/>
        <v>Nuclear Propulsion6</v>
      </c>
      <c r="D164" t="s">
        <v>180</v>
      </c>
      <c r="E164" t="str">
        <f>IFERROR(VLOOKUP(D164,BaseTechNodes!$A$1:$A$238,1,FALSE),"Not Valid")</f>
        <v>nuclearPropulsion</v>
      </c>
    </row>
    <row r="165" spans="1:5" x14ac:dyDescent="0.35">
      <c r="A165" s="5" t="s">
        <v>218</v>
      </c>
      <c r="B165">
        <v>7</v>
      </c>
      <c r="C165" s="1" t="str">
        <f t="shared" si="4"/>
        <v>Nuclear Propulsion7</v>
      </c>
      <c r="D165" t="s">
        <v>155</v>
      </c>
      <c r="E165" t="str">
        <f>IFERROR(VLOOKUP(D165,BaseTechNodes!$A$1:$A$238,1,FALSE),"Not Valid")</f>
        <v>improvedNuclearPropulsion</v>
      </c>
    </row>
    <row r="166" spans="1:5" x14ac:dyDescent="0.35">
      <c r="A166" s="5" t="s">
        <v>218</v>
      </c>
      <c r="B166">
        <v>8</v>
      </c>
      <c r="C166" s="1" t="str">
        <f t="shared" si="4"/>
        <v>Nuclear Propulsion8</v>
      </c>
      <c r="D166" t="s">
        <v>134</v>
      </c>
      <c r="E166" t="str">
        <f>IFERROR(VLOOKUP(D166,BaseTechNodes!$A$1:$A$238,1,FALSE),"Not Valid")</f>
        <v>advNuclearPropulsion</v>
      </c>
    </row>
    <row r="167" spans="1:5" x14ac:dyDescent="0.35">
      <c r="A167" s="5" t="s">
        <v>218</v>
      </c>
      <c r="B167">
        <v>9</v>
      </c>
      <c r="C167" s="1" t="str">
        <f t="shared" si="4"/>
        <v>Nuclear Propulsion9</v>
      </c>
      <c r="D167" t="s">
        <v>131</v>
      </c>
      <c r="E167" t="str">
        <f>IFERROR(VLOOKUP(D167,BaseTechNodes!$A$1:$A$238,1,FALSE),"Not Valid")</f>
        <v>expNuclearPropulsion</v>
      </c>
    </row>
    <row r="168" spans="1:5" x14ac:dyDescent="0.35">
      <c r="A168" s="5" t="s">
        <v>218</v>
      </c>
      <c r="B168">
        <v>10</v>
      </c>
      <c r="C168" s="1" t="str">
        <f t="shared" si="4"/>
        <v>Nuclear Propulsion10</v>
      </c>
      <c r="D168" t="s">
        <v>53</v>
      </c>
      <c r="E168" t="str">
        <f>IFERROR(VLOOKUP(D168,BaseTechNodes!$A$1:$A$238,1,FALSE),"Not Valid")</f>
        <v>exoticNuclearPropulsion</v>
      </c>
    </row>
    <row r="169" spans="1:5" x14ac:dyDescent="0.35">
      <c r="A169" s="5" t="s">
        <v>218</v>
      </c>
      <c r="B169">
        <v>11</v>
      </c>
      <c r="C169" s="1" t="str">
        <f t="shared" si="4"/>
        <v>Nuclear Propulsion11</v>
      </c>
      <c r="D169" t="s">
        <v>338</v>
      </c>
      <c r="E169" t="str">
        <f>IFERROR(VLOOKUP(D169,BaseTechNodes!$A$1:$A$238,1,FALSE),"Not Valid")</f>
        <v>highPowerExoticNuclearPropulsion</v>
      </c>
    </row>
    <row r="170" spans="1:5" x14ac:dyDescent="0.35">
      <c r="A170" s="5" t="s">
        <v>224</v>
      </c>
      <c r="B170">
        <v>2</v>
      </c>
      <c r="C170" s="1" t="str">
        <f t="shared" si="4"/>
        <v>Parachutes2</v>
      </c>
      <c r="D170" t="s">
        <v>112</v>
      </c>
      <c r="E170" t="str">
        <f>IFERROR(VLOOKUP(D170,BaseTechNodes!$A$1:$A$238,1,FALSE),"Not Valid")</f>
        <v>survivability</v>
      </c>
    </row>
    <row r="171" spans="1:5" x14ac:dyDescent="0.35">
      <c r="A171" s="5" t="s">
        <v>224</v>
      </c>
      <c r="B171">
        <v>3</v>
      </c>
      <c r="C171" s="1" t="str">
        <f t="shared" si="4"/>
        <v>Parachutes3</v>
      </c>
      <c r="D171" t="s">
        <v>108</v>
      </c>
      <c r="E171" t="str">
        <f>IFERROR(VLOOKUP(D171,BaseTechNodes!$A$1:$A$238,1,FALSE),"Not Valid")</f>
        <v>enhancedSurvivability</v>
      </c>
    </row>
    <row r="172" spans="1:5" x14ac:dyDescent="0.35">
      <c r="A172" s="5" t="s">
        <v>224</v>
      </c>
      <c r="B172">
        <v>4</v>
      </c>
      <c r="C172" s="1" t="str">
        <f t="shared" si="4"/>
        <v>Parachutes4</v>
      </c>
      <c r="D172" t="s">
        <v>86</v>
      </c>
      <c r="E172" t="str">
        <f>IFERROR(VLOOKUP(D172,BaseTechNodes!$A$1:$A$238,1,FALSE),"Not Valid")</f>
        <v>spaceExploration</v>
      </c>
    </row>
    <row r="173" spans="1:5" x14ac:dyDescent="0.35">
      <c r="A173" s="5" t="s">
        <v>224</v>
      </c>
      <c r="B173">
        <v>5</v>
      </c>
      <c r="C173" s="1" t="str">
        <f t="shared" si="4"/>
        <v>Parachutes5</v>
      </c>
      <c r="D173" t="s">
        <v>34</v>
      </c>
      <c r="E173" t="str">
        <f>IFERROR(VLOOKUP(D173,BaseTechNodes!$A$1:$A$238,1,FALSE),"Not Valid")</f>
        <v>advExploration</v>
      </c>
    </row>
    <row r="174" spans="1:5" x14ac:dyDescent="0.35">
      <c r="A174" s="5" t="s">
        <v>332</v>
      </c>
      <c r="B174">
        <v>9</v>
      </c>
      <c r="C174" s="1" t="str">
        <f t="shared" si="4"/>
        <v>Plasma Propulsion9</v>
      </c>
      <c r="D174" t="s">
        <v>179</v>
      </c>
      <c r="E174" t="str">
        <f>IFERROR(VLOOKUP(D174,BaseTechNodes!$A$1:$A$238,1,FALSE),"Not Valid")</f>
        <v>plasmaPropulsion</v>
      </c>
    </row>
    <row r="175" spans="1:5" x14ac:dyDescent="0.35">
      <c r="A175" s="5" t="s">
        <v>332</v>
      </c>
      <c r="B175">
        <v>10</v>
      </c>
      <c r="C175" s="1" t="str">
        <f t="shared" si="4"/>
        <v>Plasma Propulsion10</v>
      </c>
      <c r="D175" t="s">
        <v>165</v>
      </c>
      <c r="E175" t="str">
        <f>IFERROR(VLOOKUP(D175,BaseTechNodes!$A$1:$A$238,1,FALSE),"Not Valid")</f>
        <v>advEMSystems</v>
      </c>
    </row>
    <row r="176" spans="1:5" x14ac:dyDescent="0.35">
      <c r="A176" s="5" t="s">
        <v>332</v>
      </c>
      <c r="B176">
        <v>11</v>
      </c>
      <c r="C176" s="1" t="str">
        <f t="shared" si="4"/>
        <v>Plasma Propulsion11</v>
      </c>
      <c r="D176" t="s">
        <v>177</v>
      </c>
      <c r="E176" t="str">
        <f>IFERROR(VLOOKUP(D176,BaseTechNodes!$A$1:$A$238,1,FALSE),"Not Valid")</f>
        <v>specializedPlasmaGeneration</v>
      </c>
    </row>
    <row r="177" spans="1:5" x14ac:dyDescent="0.35">
      <c r="A177" s="5" t="s">
        <v>332</v>
      </c>
      <c r="B177">
        <v>12</v>
      </c>
      <c r="C177" s="1" t="str">
        <f t="shared" si="4"/>
        <v>Plasma Propulsion12</v>
      </c>
      <c r="D177" t="s">
        <v>339</v>
      </c>
      <c r="E177" t="str">
        <f>IFERROR(VLOOKUP(D177,BaseTechNodes!$A$1:$A$238,1,FALSE),"Not Valid")</f>
        <v>exoticPlasmaPropulsion</v>
      </c>
    </row>
    <row r="178" spans="1:5" x14ac:dyDescent="0.35">
      <c r="A178" s="5" t="s">
        <v>216</v>
      </c>
      <c r="B178">
        <v>0</v>
      </c>
      <c r="C178" s="1" t="str">
        <f t="shared" si="4"/>
        <v>Probes0</v>
      </c>
      <c r="D178" t="s">
        <v>76</v>
      </c>
      <c r="E178" t="str">
        <f>IFERROR(VLOOKUP(D178,BaseTechNodes!$A$1:$A$238,1,FALSE),"Not Valid")</f>
        <v>start</v>
      </c>
    </row>
    <row r="179" spans="1:5" x14ac:dyDescent="0.35">
      <c r="A179" s="5" t="s">
        <v>216</v>
      </c>
      <c r="B179">
        <v>1</v>
      </c>
      <c r="C179" s="1" t="str">
        <f t="shared" si="4"/>
        <v>Probes1</v>
      </c>
      <c r="D179" t="s">
        <v>116</v>
      </c>
      <c r="E179" t="str">
        <f>IFERROR(VLOOKUP(D179,BaseTechNodes!$A$1:$A$238,1,FALSE),"Not Valid")</f>
        <v>engineering101</v>
      </c>
    </row>
    <row r="180" spans="1:5" x14ac:dyDescent="0.35">
      <c r="A180" s="5" t="s">
        <v>216</v>
      </c>
      <c r="B180">
        <v>2</v>
      </c>
      <c r="C180" s="1" t="str">
        <f t="shared" si="4"/>
        <v>Probes2</v>
      </c>
      <c r="D180" t="s">
        <v>44</v>
      </c>
      <c r="E180" t="str">
        <f>IFERROR(VLOOKUP(D180,BaseTechNodes!$A$1:$A$238,1,FALSE),"Not Valid")</f>
        <v>science201</v>
      </c>
    </row>
    <row r="181" spans="1:5" x14ac:dyDescent="0.35">
      <c r="A181" s="5" t="s">
        <v>216</v>
      </c>
      <c r="B181">
        <v>3</v>
      </c>
      <c r="C181" s="1" t="str">
        <f t="shared" si="4"/>
        <v>Probes3</v>
      </c>
      <c r="D181" t="s">
        <v>37</v>
      </c>
      <c r="E181" t="str">
        <f>IFERROR(VLOOKUP(D181,BaseTechNodes!$A$1:$A$238,1,FALSE),"Not Valid")</f>
        <v>basicScience</v>
      </c>
    </row>
    <row r="182" spans="1:5" x14ac:dyDescent="0.35">
      <c r="A182" s="5" t="s">
        <v>216</v>
      </c>
      <c r="B182">
        <v>4</v>
      </c>
      <c r="C182" s="1" t="str">
        <f t="shared" si="4"/>
        <v>Probes4</v>
      </c>
      <c r="D182" t="s">
        <v>52</v>
      </c>
      <c r="E182" t="str">
        <f>IFERROR(VLOOKUP(D182,BaseTechNodes!$A$1:$A$238,1,FALSE),"Not Valid")</f>
        <v>earlyProbes</v>
      </c>
    </row>
    <row r="183" spans="1:5" x14ac:dyDescent="0.35">
      <c r="A183" s="5" t="s">
        <v>216</v>
      </c>
      <c r="B183">
        <v>5</v>
      </c>
      <c r="C183" s="1" t="str">
        <f t="shared" si="4"/>
        <v>Probes5</v>
      </c>
      <c r="D183" t="s">
        <v>85</v>
      </c>
      <c r="E183" t="str">
        <f>IFERROR(VLOOKUP(D183,BaseTechNodes!$A$1:$A$238,1,FALSE),"Not Valid")</f>
        <v>communicationSatellites</v>
      </c>
    </row>
    <row r="184" spans="1:5" x14ac:dyDescent="0.35">
      <c r="A184" s="5" t="s">
        <v>216</v>
      </c>
      <c r="B184">
        <v>6</v>
      </c>
      <c r="C184" s="1" t="str">
        <f t="shared" si="4"/>
        <v>Probes6</v>
      </c>
      <c r="D184" t="s">
        <v>51</v>
      </c>
      <c r="E184" t="str">
        <f>IFERROR(VLOOKUP(D184,BaseTechNodes!$A$1:$A$238,1,FALSE),"Not Valid")</f>
        <v>unmannedTech</v>
      </c>
    </row>
    <row r="185" spans="1:5" x14ac:dyDescent="0.35">
      <c r="A185" s="5" t="s">
        <v>216</v>
      </c>
      <c r="B185">
        <v>7</v>
      </c>
      <c r="C185" s="1" t="str">
        <f t="shared" si="4"/>
        <v>Probes7</v>
      </c>
      <c r="D185" t="s">
        <v>122</v>
      </c>
      <c r="E185" t="str">
        <f>IFERROR(VLOOKUP(D185,BaseTechNodes!$A$1:$A$238,1,FALSE),"Not Valid")</f>
        <v>advUnmanned</v>
      </c>
    </row>
    <row r="186" spans="1:5" x14ac:dyDescent="0.35">
      <c r="A186" s="5" t="s">
        <v>216</v>
      </c>
      <c r="B186">
        <v>8</v>
      </c>
      <c r="C186" s="1" t="str">
        <f t="shared" si="4"/>
        <v>Probes8</v>
      </c>
      <c r="D186" t="s">
        <v>142</v>
      </c>
      <c r="E186" t="str">
        <f>IFERROR(VLOOKUP(D186,BaseTechNodes!$A$1:$A$238,1,FALSE),"Not Valid")</f>
        <v>largeUnmanned</v>
      </c>
    </row>
    <row r="187" spans="1:5" x14ac:dyDescent="0.35">
      <c r="A187" s="5" t="s">
        <v>216</v>
      </c>
      <c r="B187">
        <v>9</v>
      </c>
      <c r="C187" s="1" t="str">
        <f t="shared" si="4"/>
        <v>Probes9</v>
      </c>
      <c r="D187" t="s">
        <v>170</v>
      </c>
      <c r="E187" t="str">
        <f>IFERROR(VLOOKUP(D187,BaseTechNodes!$A$1:$A$238,1,FALSE),"Not Valid")</f>
        <v>artificialIntelligence</v>
      </c>
    </row>
    <row r="188" spans="1:5" x14ac:dyDescent="0.35">
      <c r="A188" s="5" t="s">
        <v>340</v>
      </c>
      <c r="B188">
        <v>7</v>
      </c>
      <c r="C188" s="1" t="str">
        <f t="shared" si="4"/>
        <v>Drone Core7</v>
      </c>
      <c r="D188" t="s">
        <v>29</v>
      </c>
      <c r="E188" t="str">
        <f>IFERROR(VLOOKUP(D188,BaseTechNodes!$A$1:$A$238,1,FALSE),"Not Valid")</f>
        <v>automation</v>
      </c>
    </row>
    <row r="189" spans="1:5" x14ac:dyDescent="0.35">
      <c r="A189" s="5" t="s">
        <v>340</v>
      </c>
      <c r="B189">
        <v>8</v>
      </c>
      <c r="C189" s="1" t="str">
        <f t="shared" si="4"/>
        <v>Drone Core8</v>
      </c>
      <c r="D189" t="s">
        <v>173</v>
      </c>
      <c r="E189" t="str">
        <f>IFERROR(VLOOKUP(D189,BaseTechNodes!$A$1:$A$238,1,FALSE),"Not Valid")</f>
        <v>mechatronics</v>
      </c>
    </row>
    <row r="190" spans="1:5" x14ac:dyDescent="0.35">
      <c r="A190" s="5" t="s">
        <v>231</v>
      </c>
      <c r="B190">
        <v>0</v>
      </c>
      <c r="C190" s="1" t="str">
        <f t="shared" si="4"/>
        <v>Resource Detection0</v>
      </c>
      <c r="D190" t="s">
        <v>76</v>
      </c>
      <c r="E190" t="str">
        <f>IFERROR(VLOOKUP(D190,BaseTechNodes!$A$1:$A$238,1,FALSE),"Not Valid")</f>
        <v>start</v>
      </c>
    </row>
    <row r="191" spans="1:5" x14ac:dyDescent="0.35">
      <c r="A191" s="5" t="s">
        <v>231</v>
      </c>
      <c r="B191">
        <v>1</v>
      </c>
      <c r="C191" s="1" t="str">
        <f t="shared" si="4"/>
        <v>Resource Detection1</v>
      </c>
      <c r="D191" t="s">
        <v>116</v>
      </c>
      <c r="E191" t="str">
        <f>IFERROR(VLOOKUP(D191,BaseTechNodes!$A$1:$A$238,1,FALSE),"Not Valid")</f>
        <v>engineering101</v>
      </c>
    </row>
    <row r="192" spans="1:5" x14ac:dyDescent="0.35">
      <c r="A192" s="5" t="s">
        <v>231</v>
      </c>
      <c r="B192">
        <v>2</v>
      </c>
      <c r="C192" s="1" t="str">
        <f t="shared" si="4"/>
        <v>Resource Detection2</v>
      </c>
      <c r="D192" t="s">
        <v>44</v>
      </c>
      <c r="E192" t="str">
        <f>IFERROR(VLOOKUP(D192,BaseTechNodes!$A$1:$A$238,1,FALSE),"Not Valid")</f>
        <v>science201</v>
      </c>
    </row>
    <row r="193" spans="1:5" x14ac:dyDescent="0.35">
      <c r="A193" s="5" t="s">
        <v>231</v>
      </c>
      <c r="B193">
        <v>3</v>
      </c>
      <c r="C193" s="1" t="str">
        <f t="shared" si="4"/>
        <v>Resource Detection3</v>
      </c>
      <c r="D193" t="s">
        <v>37</v>
      </c>
      <c r="E193" t="str">
        <f>IFERROR(VLOOKUP(D193,BaseTechNodes!$A$1:$A$238,1,FALSE),"Not Valid")</f>
        <v>basicScience</v>
      </c>
    </row>
    <row r="194" spans="1:5" x14ac:dyDescent="0.35">
      <c r="A194" s="5" t="s">
        <v>231</v>
      </c>
      <c r="B194">
        <v>4</v>
      </c>
      <c r="C194" s="1" t="str">
        <f t="shared" si="4"/>
        <v>Resource Detection4</v>
      </c>
      <c r="D194" t="s">
        <v>38</v>
      </c>
      <c r="E194" t="str">
        <f>IFERROR(VLOOKUP(D194,BaseTechNodes!$A$1:$A$238,1,FALSE),"Not Valid")</f>
        <v>appliedScience</v>
      </c>
    </row>
    <row r="195" spans="1:5" x14ac:dyDescent="0.35">
      <c r="A195" s="5" t="s">
        <v>231</v>
      </c>
      <c r="B195">
        <v>5</v>
      </c>
      <c r="C195" s="1" t="str">
        <f t="shared" ref="C195:C257" si="5">_xlfn.CONCAT(A195,B195)</f>
        <v>Resource Detection5</v>
      </c>
      <c r="D195" t="s">
        <v>40</v>
      </c>
      <c r="E195" t="str">
        <f>IFERROR(VLOOKUP(D195,BaseTechNodes!$A$1:$A$238,1,FALSE),"Not Valid")</f>
        <v>exactScience</v>
      </c>
    </row>
    <row r="196" spans="1:5" x14ac:dyDescent="0.35">
      <c r="A196" s="5" t="s">
        <v>231</v>
      </c>
      <c r="B196">
        <v>6</v>
      </c>
      <c r="C196" s="1" t="str">
        <f t="shared" si="5"/>
        <v>Resource Detection6</v>
      </c>
      <c r="D196" t="s">
        <v>39</v>
      </c>
      <c r="E196" t="str">
        <f>IFERROR(VLOOKUP(D196,BaseTechNodes!$A$1:$A$238,1,FALSE),"Not Valid")</f>
        <v>scienceTech</v>
      </c>
    </row>
    <row r="197" spans="1:5" x14ac:dyDescent="0.35">
      <c r="A197" s="5" t="s">
        <v>231</v>
      </c>
      <c r="B197">
        <v>7</v>
      </c>
      <c r="C197" s="1" t="str">
        <f t="shared" si="5"/>
        <v>Resource Detection7</v>
      </c>
      <c r="D197" t="s">
        <v>117</v>
      </c>
      <c r="E197" t="str">
        <f>IFERROR(VLOOKUP(D197,BaseTechNodes!$A$1:$A$238,1,FALSE),"Not Valid")</f>
        <v>advScienceTech</v>
      </c>
    </row>
    <row r="198" spans="1:5" x14ac:dyDescent="0.35">
      <c r="A198" s="5" t="s">
        <v>231</v>
      </c>
      <c r="B198">
        <v>8</v>
      </c>
      <c r="C198" s="1" t="str">
        <f t="shared" si="5"/>
        <v>Resource Detection8</v>
      </c>
      <c r="D198" t="s">
        <v>69</v>
      </c>
      <c r="E198" t="str">
        <f>IFERROR(VLOOKUP(D198,BaseTechNodes!$A$1:$A$238,1,FALSE),"Not Valid")</f>
        <v>experimentalScience</v>
      </c>
    </row>
    <row r="199" spans="1:5" x14ac:dyDescent="0.35">
      <c r="A199" s="5" t="s">
        <v>231</v>
      </c>
      <c r="B199">
        <v>9</v>
      </c>
      <c r="C199" s="1" t="str">
        <f t="shared" si="5"/>
        <v>Resource Detection9</v>
      </c>
      <c r="D199" t="s">
        <v>148</v>
      </c>
      <c r="E199" t="str">
        <f>IFERROR(VLOOKUP(D199,BaseTechNodes!$A$1:$A$238,1,FALSE),"Not Valid")</f>
        <v>metascience</v>
      </c>
    </row>
    <row r="200" spans="1:5" x14ac:dyDescent="0.35">
      <c r="A200" s="5" t="s">
        <v>220</v>
      </c>
      <c r="B200">
        <v>0</v>
      </c>
      <c r="C200" s="1" t="str">
        <f t="shared" si="5"/>
        <v>RCS Thrusters SAS Modules Launch Escape0</v>
      </c>
      <c r="D200" t="s">
        <v>76</v>
      </c>
      <c r="E200" t="str">
        <f>IFERROR(VLOOKUP(D200,BaseTechNodes!$A$1:$A$238,1,FALSE),"Not Valid")</f>
        <v>start</v>
      </c>
    </row>
    <row r="201" spans="1:5" x14ac:dyDescent="0.35">
      <c r="A201" s="5" t="s">
        <v>220</v>
      </c>
      <c r="B201">
        <v>1</v>
      </c>
      <c r="C201" s="1" t="str">
        <f t="shared" si="5"/>
        <v>RCS Thrusters SAS Modules Launch Escape1</v>
      </c>
      <c r="D201" t="s">
        <v>20</v>
      </c>
      <c r="E201" t="str">
        <f>IFERROR(VLOOKUP(D201,BaseTechNodes!$A$1:$A$238,1,FALSE),"Not Valid")</f>
        <v>basicRocketry</v>
      </c>
    </row>
    <row r="202" spans="1:5" x14ac:dyDescent="0.35">
      <c r="A202" s="5" t="s">
        <v>220</v>
      </c>
      <c r="B202">
        <v>2</v>
      </c>
      <c r="C202" s="1" t="str">
        <f t="shared" si="5"/>
        <v>RCS Thrusters SAS Modules Launch Escape2</v>
      </c>
      <c r="D202" t="s">
        <v>146</v>
      </c>
      <c r="E202" t="str">
        <f>IFERROR(VLOOKUP(D202,BaseTechNodes!$A$1:$A$238,1,FALSE),"Not Valid")</f>
        <v>basicFlightControl</v>
      </c>
    </row>
    <row r="203" spans="1:5" x14ac:dyDescent="0.35">
      <c r="A203" s="5" t="s">
        <v>220</v>
      </c>
      <c r="B203">
        <v>3</v>
      </c>
      <c r="C203" s="1" t="str">
        <f t="shared" si="5"/>
        <v>RCS Thrusters SAS Modules Launch Escape3</v>
      </c>
      <c r="D203" t="s">
        <v>43</v>
      </c>
      <c r="E203" t="str">
        <f>IFERROR(VLOOKUP(D203,BaseTechNodes!$A$1:$A$238,1,FALSE),"Not Valid")</f>
        <v>flightControl</v>
      </c>
    </row>
    <row r="204" spans="1:5" x14ac:dyDescent="0.35">
      <c r="A204" s="5" t="s">
        <v>220</v>
      </c>
      <c r="B204">
        <v>4</v>
      </c>
      <c r="C204" s="1" t="str">
        <f t="shared" si="5"/>
        <v>RCS Thrusters SAS Modules Launch Escape4</v>
      </c>
      <c r="D204" t="s">
        <v>21</v>
      </c>
      <c r="E204" t="str">
        <f>IFERROR(VLOOKUP(D204,BaseTechNodes!$A$1:$A$238,1,FALSE),"Not Valid")</f>
        <v>advFlightControl</v>
      </c>
    </row>
    <row r="205" spans="1:5" x14ac:dyDescent="0.35">
      <c r="A205" s="5" t="s">
        <v>220</v>
      </c>
      <c r="B205">
        <v>5</v>
      </c>
      <c r="C205" s="1" t="str">
        <f t="shared" si="5"/>
        <v>RCS Thrusters SAS Modules Launch Escape5</v>
      </c>
      <c r="D205" t="s">
        <v>98</v>
      </c>
      <c r="E205" t="str">
        <f>IFERROR(VLOOKUP(D205,BaseTechNodes!$A$1:$A$238,1,FALSE),"Not Valid")</f>
        <v>specializedControl</v>
      </c>
    </row>
    <row r="206" spans="1:5" x14ac:dyDescent="0.35">
      <c r="A206" s="5" t="s">
        <v>220</v>
      </c>
      <c r="B206">
        <v>6</v>
      </c>
      <c r="C206" s="1" t="str">
        <f t="shared" si="5"/>
        <v>RCS Thrusters SAS Modules Launch Escape6</v>
      </c>
      <c r="D206" t="s">
        <v>153</v>
      </c>
      <c r="E206" t="str">
        <f>IFERROR(VLOOKUP(D206,BaseTechNodes!$A$1:$A$238,1,FALSE),"Not Valid")</f>
        <v>experimentalControl</v>
      </c>
    </row>
    <row r="207" spans="1:5" x14ac:dyDescent="0.35">
      <c r="A207" s="5" t="s">
        <v>220</v>
      </c>
      <c r="B207">
        <v>7</v>
      </c>
      <c r="C207" s="1" t="str">
        <f t="shared" si="5"/>
        <v>RCS Thrusters SAS Modules Launch Escape7</v>
      </c>
      <c r="D207" t="s">
        <v>28</v>
      </c>
      <c r="E207" t="str">
        <f>IFERROR(VLOOKUP(D207,BaseTechNodes!$A$1:$A$238,1,FALSE),"Not Valid")</f>
        <v>exoticControl</v>
      </c>
    </row>
    <row r="208" spans="1:5" x14ac:dyDescent="0.35">
      <c r="A208" s="5" t="s">
        <v>205</v>
      </c>
      <c r="B208">
        <v>3</v>
      </c>
      <c r="C208" s="1" t="str">
        <f t="shared" si="5"/>
        <v>Re-Entry Pods3</v>
      </c>
      <c r="D208" t="s">
        <v>90</v>
      </c>
      <c r="E208" t="str">
        <f>IFERROR(VLOOKUP(D208,BaseTechNodes!$A$1:$A$238,1,FALSE),"Not Valid")</f>
        <v>basicReentryModule</v>
      </c>
    </row>
    <row r="209" spans="1:5" x14ac:dyDescent="0.35">
      <c r="A209" s="5" t="s">
        <v>205</v>
      </c>
      <c r="B209">
        <v>4</v>
      </c>
      <c r="C209" s="1" t="str">
        <f t="shared" si="5"/>
        <v>Re-Entry Pods4</v>
      </c>
      <c r="D209" t="s">
        <v>89</v>
      </c>
      <c r="E209" t="str">
        <f>IFERROR(VLOOKUP(D209,BaseTechNodes!$A$1:$A$238,1,FALSE),"Not Valid")</f>
        <v>reentryModule</v>
      </c>
    </row>
    <row r="210" spans="1:5" x14ac:dyDescent="0.35">
      <c r="A210" s="5" t="s">
        <v>205</v>
      </c>
      <c r="B210">
        <v>5</v>
      </c>
      <c r="C210" s="1" t="str">
        <f t="shared" si="5"/>
        <v>Re-Entry Pods5</v>
      </c>
      <c r="D210" t="s">
        <v>88</v>
      </c>
      <c r="E210" t="str">
        <f>IFERROR(VLOOKUP(D210,BaseTechNodes!$A$1:$A$238,1,FALSE),"Not Valid")</f>
        <v>advancedReentryModule</v>
      </c>
    </row>
    <row r="211" spans="1:5" x14ac:dyDescent="0.35">
      <c r="A211" s="5" t="s">
        <v>208</v>
      </c>
      <c r="B211">
        <v>0</v>
      </c>
      <c r="C211" s="1" t="str">
        <f t="shared" si="5"/>
        <v>Rotors VTOLS0</v>
      </c>
      <c r="D211" t="s">
        <v>76</v>
      </c>
      <c r="E211" t="str">
        <f>IFERROR(VLOOKUP(D211,BaseTechNodes!$A$1:$A$238,1,FALSE),"Not Valid")</f>
        <v>start</v>
      </c>
    </row>
    <row r="212" spans="1:5" x14ac:dyDescent="0.35">
      <c r="A212" s="5" t="s">
        <v>208</v>
      </c>
      <c r="B212">
        <v>1</v>
      </c>
      <c r="C212" s="1" t="str">
        <f t="shared" si="5"/>
        <v>Rotors VTOLS1</v>
      </c>
      <c r="D212" t="s">
        <v>77</v>
      </c>
      <c r="E212" t="str">
        <f>IFERROR(VLOOKUP(D212,BaseTechNodes!$A$1:$A$238,1,FALSE),"Not Valid")</f>
        <v>earlyFlight</v>
      </c>
    </row>
    <row r="213" spans="1:5" x14ac:dyDescent="0.35">
      <c r="A213" s="5" t="s">
        <v>208</v>
      </c>
      <c r="B213">
        <v>2</v>
      </c>
      <c r="C213" s="1" t="str">
        <f t="shared" si="5"/>
        <v>Rotors VTOLS2</v>
      </c>
      <c r="D213" t="s">
        <v>79</v>
      </c>
      <c r="E213" t="str">
        <f>IFERROR(VLOOKUP(D213,BaseTechNodes!$A$1:$A$238,1,FALSE),"Not Valid")</f>
        <v>stability</v>
      </c>
    </row>
    <row r="214" spans="1:5" x14ac:dyDescent="0.35">
      <c r="A214" s="5" t="s">
        <v>208</v>
      </c>
      <c r="B214">
        <v>3</v>
      </c>
      <c r="C214" s="1" t="str">
        <f t="shared" si="5"/>
        <v>Rotors VTOLS3</v>
      </c>
      <c r="D214" t="s">
        <v>83</v>
      </c>
      <c r="E214" t="str">
        <f>IFERROR(VLOOKUP(D214,BaseTechNodes!$A$1:$A$238,1,FALSE),"Not Valid")</f>
        <v>aviation</v>
      </c>
    </row>
    <row r="215" spans="1:5" x14ac:dyDescent="0.35">
      <c r="A215" s="5" t="s">
        <v>208</v>
      </c>
      <c r="B215">
        <v>4</v>
      </c>
      <c r="C215" s="1" t="str">
        <f t="shared" si="5"/>
        <v>Rotors VTOLS4</v>
      </c>
      <c r="D215" t="s">
        <v>84</v>
      </c>
      <c r="E215" t="str">
        <f>IFERROR(VLOOKUP(D215,BaseTechNodes!$A$1:$A$238,1,FALSE),"Not Valid")</f>
        <v>subsonicFlight</v>
      </c>
    </row>
    <row r="216" spans="1:5" x14ac:dyDescent="0.35">
      <c r="A216" s="5" t="s">
        <v>208</v>
      </c>
      <c r="B216">
        <v>5</v>
      </c>
      <c r="C216" s="1" t="str">
        <f t="shared" si="5"/>
        <v>Rotors VTOLS5</v>
      </c>
      <c r="D216" t="s">
        <v>82</v>
      </c>
      <c r="E216" t="str">
        <f>IFERROR(VLOOKUP(D216,BaseTechNodes!$A$1:$A$238,1,FALSE),"Not Valid")</f>
        <v>efficientFlightSystems</v>
      </c>
    </row>
    <row r="217" spans="1:5" x14ac:dyDescent="0.35">
      <c r="A217" s="5" t="s">
        <v>208</v>
      </c>
      <c r="B217">
        <v>6</v>
      </c>
      <c r="C217" s="1" t="str">
        <f t="shared" si="5"/>
        <v>Rotors VTOLS6</v>
      </c>
      <c r="D217" t="s">
        <v>140</v>
      </c>
      <c r="E217" t="str">
        <f>IFERROR(VLOOKUP(D217,BaseTechNodes!$A$1:$A$238,1,FALSE),"Not Valid")</f>
        <v>advancedFlightSystems</v>
      </c>
    </row>
    <row r="218" spans="1:5" x14ac:dyDescent="0.35">
      <c r="A218" s="5" t="s">
        <v>208</v>
      </c>
      <c r="B218">
        <v>7</v>
      </c>
      <c r="C218" s="1" t="str">
        <f t="shared" si="5"/>
        <v>Rotors VTOLS7</v>
      </c>
      <c r="D218" t="s">
        <v>137</v>
      </c>
      <c r="E218" t="str">
        <f>IFERROR(VLOOKUP(D218,BaseTechNodes!$A$1:$A$238,1,FALSE),"Not Valid")</f>
        <v>specializedFlightSystems</v>
      </c>
    </row>
    <row r="219" spans="1:5" x14ac:dyDescent="0.35">
      <c r="A219" s="5" t="s">
        <v>208</v>
      </c>
      <c r="B219">
        <v>8</v>
      </c>
      <c r="C219" s="1" t="str">
        <f t="shared" si="5"/>
        <v>Rotors VTOLS8</v>
      </c>
      <c r="D219" t="s">
        <v>341</v>
      </c>
      <c r="E219" t="str">
        <f>IFERROR(VLOOKUP(D219,BaseTechNodes!$A$1:$A$238,1,FALSE),"Not Valid")</f>
        <v>experimentalFlightSystems</v>
      </c>
    </row>
    <row r="220" spans="1:5" x14ac:dyDescent="0.35">
      <c r="A220" s="6" t="s">
        <v>8</v>
      </c>
      <c r="B220">
        <v>0</v>
      </c>
      <c r="C220" s="1" t="str">
        <f t="shared" si="5"/>
        <v>Science0</v>
      </c>
      <c r="D220" t="s">
        <v>76</v>
      </c>
      <c r="E220" t="str">
        <f>IFERROR(VLOOKUP(D220,BaseTechNodes!$A$1:$A$238,1,FALSE),"Not Valid")</f>
        <v>start</v>
      </c>
    </row>
    <row r="221" spans="1:5" x14ac:dyDescent="0.35">
      <c r="A221" s="6" t="s">
        <v>8</v>
      </c>
      <c r="B221">
        <v>1</v>
      </c>
      <c r="C221" s="1" t="str">
        <f t="shared" si="5"/>
        <v>Science1</v>
      </c>
      <c r="D221" t="s">
        <v>116</v>
      </c>
      <c r="E221" t="str">
        <f>IFERROR(VLOOKUP(D221,BaseTechNodes!$A$1:$A$238,1,FALSE),"Not Valid")</f>
        <v>engineering101</v>
      </c>
    </row>
    <row r="222" spans="1:5" x14ac:dyDescent="0.35">
      <c r="A222" s="6" t="s">
        <v>8</v>
      </c>
      <c r="B222">
        <v>2</v>
      </c>
      <c r="C222" s="1" t="str">
        <f t="shared" si="5"/>
        <v>Science2</v>
      </c>
      <c r="D222" t="s">
        <v>44</v>
      </c>
      <c r="E222" t="str">
        <f>IFERROR(VLOOKUP(D222,BaseTechNodes!$A$1:$A$238,1,FALSE),"Not Valid")</f>
        <v>science201</v>
      </c>
    </row>
    <row r="223" spans="1:5" x14ac:dyDescent="0.35">
      <c r="A223" s="6" t="s">
        <v>8</v>
      </c>
      <c r="B223">
        <v>3</v>
      </c>
      <c r="C223" s="1" t="str">
        <f t="shared" si="5"/>
        <v>Science3</v>
      </c>
      <c r="D223" t="s">
        <v>37</v>
      </c>
      <c r="E223" t="str">
        <f>IFERROR(VLOOKUP(D223,BaseTechNodes!$A$1:$A$238,1,FALSE),"Not Valid")</f>
        <v>basicScience</v>
      </c>
    </row>
    <row r="224" spans="1:5" x14ac:dyDescent="0.35">
      <c r="A224" s="6" t="s">
        <v>8</v>
      </c>
      <c r="B224">
        <v>4</v>
      </c>
      <c r="C224" s="1" t="str">
        <f t="shared" si="5"/>
        <v>Science4</v>
      </c>
      <c r="D224" t="s">
        <v>38</v>
      </c>
      <c r="E224" t="str">
        <f>IFERROR(VLOOKUP(D224,BaseTechNodes!$A$1:$A$238,1,FALSE),"Not Valid")</f>
        <v>appliedScience</v>
      </c>
    </row>
    <row r="225" spans="1:5" x14ac:dyDescent="0.35">
      <c r="A225" s="6" t="s">
        <v>8</v>
      </c>
      <c r="B225">
        <v>5</v>
      </c>
      <c r="C225" s="1" t="str">
        <f t="shared" si="5"/>
        <v>Science5</v>
      </c>
      <c r="D225" t="s">
        <v>40</v>
      </c>
      <c r="E225" t="str">
        <f>IFERROR(VLOOKUP(D225,BaseTechNodes!$A$1:$A$238,1,FALSE),"Not Valid")</f>
        <v>exactScience</v>
      </c>
    </row>
    <row r="226" spans="1:5" x14ac:dyDescent="0.35">
      <c r="A226" s="6" t="s">
        <v>8</v>
      </c>
      <c r="B226">
        <v>6</v>
      </c>
      <c r="C226" s="1" t="str">
        <f t="shared" si="5"/>
        <v>Science6</v>
      </c>
      <c r="D226" t="s">
        <v>39</v>
      </c>
      <c r="E226" t="str">
        <f>IFERROR(VLOOKUP(D226,BaseTechNodes!$A$1:$A$238,1,FALSE),"Not Valid")</f>
        <v>scienceTech</v>
      </c>
    </row>
    <row r="227" spans="1:5" x14ac:dyDescent="0.35">
      <c r="A227" s="6" t="s">
        <v>8</v>
      </c>
      <c r="B227">
        <v>7</v>
      </c>
      <c r="C227" s="1" t="str">
        <f t="shared" si="5"/>
        <v>Science7</v>
      </c>
      <c r="D227" t="s">
        <v>81</v>
      </c>
      <c r="E227" t="str">
        <f>IFERROR(VLOOKUP(D227,BaseTechNodes!$A$1:$A$238,1,FALSE),"Not Valid")</f>
        <v>specializedScienceTech</v>
      </c>
    </row>
    <row r="228" spans="1:5" x14ac:dyDescent="0.35">
      <c r="A228" s="6" t="s">
        <v>8</v>
      </c>
      <c r="B228">
        <v>8</v>
      </c>
      <c r="C228" s="1" t="str">
        <f t="shared" si="5"/>
        <v>Science8</v>
      </c>
      <c r="D228" t="s">
        <v>193</v>
      </c>
      <c r="E228" t="str">
        <f>IFERROR(VLOOKUP(D228,BaseTechNodes!$A$1:$A$238,1,FALSE),"Not Valid")</f>
        <v>longTermScienceTech</v>
      </c>
    </row>
    <row r="229" spans="1:5" x14ac:dyDescent="0.35">
      <c r="A229" s="6" t="s">
        <v>8</v>
      </c>
      <c r="B229">
        <v>9</v>
      </c>
      <c r="C229" s="1" t="str">
        <f t="shared" si="5"/>
        <v>Science9</v>
      </c>
      <c r="D229" t="s">
        <v>194</v>
      </c>
      <c r="E229" t="str">
        <f>IFERROR(VLOOKUP(D229,BaseTechNodes!$A$1:$A$238,1,FALSE),"Not Valid")</f>
        <v>scientificOutposts</v>
      </c>
    </row>
    <row r="230" spans="1:5" x14ac:dyDescent="0.35">
      <c r="A230" s="6" t="s">
        <v>8</v>
      </c>
      <c r="B230">
        <v>10</v>
      </c>
      <c r="C230" s="1" t="str">
        <f t="shared" si="5"/>
        <v>Science10</v>
      </c>
      <c r="D230" t="s">
        <v>342</v>
      </c>
      <c r="E230" t="str">
        <f>IFERROR(VLOOKUP(D230,BaseTechNodes!$A$1:$A$238,1,FALSE),"Not Valid")</f>
        <v>highEnergyScience</v>
      </c>
    </row>
    <row r="231" spans="1:5" x14ac:dyDescent="0.35">
      <c r="A231" s="6" t="s">
        <v>8</v>
      </c>
      <c r="B231">
        <v>11</v>
      </c>
      <c r="C231" s="1" t="str">
        <f t="shared" si="5"/>
        <v>Science11</v>
      </c>
      <c r="D231" t="s">
        <v>343</v>
      </c>
      <c r="E231" t="str">
        <f>IFERROR(VLOOKUP(D231,BaseTechNodes!$A$1:$A$238,1,FALSE),"Not Valid")</f>
        <v>appliedHighEnergyPhysics</v>
      </c>
    </row>
    <row r="232" spans="1:5" x14ac:dyDescent="0.35">
      <c r="A232" s="6" t="s">
        <v>8</v>
      </c>
      <c r="B232">
        <v>12</v>
      </c>
      <c r="C232" s="1" t="str">
        <f t="shared" si="5"/>
        <v>Science12</v>
      </c>
      <c r="D232" t="s">
        <v>344</v>
      </c>
      <c r="E232" t="str">
        <f>IFERROR(VLOOKUP(D232,BaseTechNodes!$A$1:$A$238,1,FALSE),"Not Valid")</f>
        <v>ultraHighEnergyPhysics</v>
      </c>
    </row>
    <row r="233" spans="1:5" x14ac:dyDescent="0.35">
      <c r="A233" s="5" t="s">
        <v>210</v>
      </c>
      <c r="B233">
        <v>0</v>
      </c>
      <c r="C233" s="1" t="str">
        <f t="shared" si="5"/>
        <v>Solar Panels Fuel Cells0</v>
      </c>
      <c r="D233" t="s">
        <v>76</v>
      </c>
      <c r="E233" t="str">
        <f>IFERROR(VLOOKUP(D233,BaseTechNodes!$A$1:$A$238,1,FALSE),"Not Valid")</f>
        <v>start</v>
      </c>
    </row>
    <row r="234" spans="1:5" x14ac:dyDescent="0.35">
      <c r="A234" s="5" t="s">
        <v>210</v>
      </c>
      <c r="B234">
        <v>1</v>
      </c>
      <c r="C234" s="1" t="str">
        <f t="shared" si="5"/>
        <v>Solar Panels Fuel Cells1</v>
      </c>
      <c r="D234" t="s">
        <v>116</v>
      </c>
      <c r="E234" t="str">
        <f>IFERROR(VLOOKUP(D234,BaseTechNodes!$A$1:$A$238,1,FALSE),"Not Valid")</f>
        <v>engineering101</v>
      </c>
    </row>
    <row r="235" spans="1:5" x14ac:dyDescent="0.35">
      <c r="A235" s="5" t="s">
        <v>210</v>
      </c>
      <c r="B235">
        <v>2</v>
      </c>
      <c r="C235" s="1" t="str">
        <f t="shared" si="5"/>
        <v>Solar Panels Fuel Cells2</v>
      </c>
      <c r="D235" t="s">
        <v>44</v>
      </c>
      <c r="E235" t="str">
        <f>IFERROR(VLOOKUP(D235,BaseTechNodes!$A$1:$A$238,1,FALSE),"Not Valid")</f>
        <v>science201</v>
      </c>
    </row>
    <row r="236" spans="1:5" x14ac:dyDescent="0.35">
      <c r="A236" s="5" t="s">
        <v>210</v>
      </c>
      <c r="B236">
        <v>3</v>
      </c>
      <c r="C236" s="1" t="str">
        <f t="shared" si="5"/>
        <v>Solar Panels Fuel Cells3</v>
      </c>
      <c r="D236" t="s">
        <v>121</v>
      </c>
      <c r="E236" t="str">
        <f>IFERROR(VLOOKUP(D236,BaseTechNodes!$A$1:$A$238,1,FALSE),"Not Valid")</f>
        <v>batteryTech</v>
      </c>
    </row>
    <row r="237" spans="1:5" x14ac:dyDescent="0.35">
      <c r="A237" s="5" t="s">
        <v>210</v>
      </c>
      <c r="B237">
        <v>4</v>
      </c>
      <c r="C237" s="1" t="str">
        <f t="shared" si="5"/>
        <v>Solar Panels Fuel Cells4</v>
      </c>
      <c r="D237" t="s">
        <v>46</v>
      </c>
      <c r="E237" t="str">
        <f>IFERROR(VLOOKUP(D237,BaseTechNodes!$A$1:$A$238,1,FALSE),"Not Valid")</f>
        <v>electrics</v>
      </c>
    </row>
    <row r="238" spans="1:5" x14ac:dyDescent="0.35">
      <c r="A238" s="5" t="s">
        <v>210</v>
      </c>
      <c r="B238">
        <v>5</v>
      </c>
      <c r="C238" s="1" t="str">
        <f t="shared" si="5"/>
        <v>Solar Panels Fuel Cells5</v>
      </c>
      <c r="D238" t="s">
        <v>45</v>
      </c>
      <c r="E238" t="str">
        <f>IFERROR(VLOOKUP(D238,BaseTechNodes!$A$1:$A$238,1,FALSE),"Not Valid")</f>
        <v>advElectrics</v>
      </c>
    </row>
    <row r="239" spans="1:5" x14ac:dyDescent="0.35">
      <c r="A239" s="5" t="s">
        <v>210</v>
      </c>
      <c r="B239">
        <v>6</v>
      </c>
      <c r="C239" s="1" t="str">
        <f t="shared" si="5"/>
        <v>Solar Panels Fuel Cells6</v>
      </c>
      <c r="D239" t="s">
        <v>59</v>
      </c>
      <c r="E239" t="str">
        <f>IFERROR(VLOOKUP(D239,BaseTechNodes!$A$1:$A$238,1,FALSE),"Not Valid")</f>
        <v>largeElectrics</v>
      </c>
    </row>
    <row r="240" spans="1:5" x14ac:dyDescent="0.35">
      <c r="A240" s="5" t="s">
        <v>210</v>
      </c>
      <c r="B240">
        <v>7</v>
      </c>
      <c r="C240" s="1" t="str">
        <f t="shared" si="5"/>
        <v>Solar Panels Fuel Cells7</v>
      </c>
      <c r="D240" t="s">
        <v>162</v>
      </c>
      <c r="E240" t="str">
        <f>IFERROR(VLOOKUP(D240,BaseTechNodes!$A$1:$A$238,1,FALSE),"Not Valid")</f>
        <v>advSolarTech</v>
      </c>
    </row>
    <row r="241" spans="1:5" x14ac:dyDescent="0.35">
      <c r="A241" s="5" t="s">
        <v>210</v>
      </c>
      <c r="B241">
        <v>8</v>
      </c>
      <c r="C241" s="1" t="str">
        <f t="shared" si="5"/>
        <v>Solar Panels Fuel Cells8</v>
      </c>
      <c r="D241" t="s">
        <v>163</v>
      </c>
      <c r="E241" t="str">
        <f>IFERROR(VLOOKUP(D241,BaseTechNodes!$A$1:$A$238,1,FALSE),"Not Valid")</f>
        <v>cuttingEdgeSolarTech</v>
      </c>
    </row>
    <row r="242" spans="1:5" x14ac:dyDescent="0.35">
      <c r="A242" s="5" t="s">
        <v>210</v>
      </c>
      <c r="B242">
        <v>9</v>
      </c>
      <c r="C242" s="1" t="str">
        <f t="shared" si="5"/>
        <v>Solar Panels Fuel Cells9</v>
      </c>
      <c r="D242" t="s">
        <v>345</v>
      </c>
      <c r="E242" t="str">
        <f>IFERROR(VLOOKUP(D242,BaseTechNodes!$A$1:$A$238,1,FALSE),"Not Valid")</f>
        <v>exoticSolarTech</v>
      </c>
    </row>
    <row r="243" spans="1:5" x14ac:dyDescent="0.35">
      <c r="A243" s="5" t="s">
        <v>210</v>
      </c>
      <c r="B243">
        <v>10</v>
      </c>
      <c r="C243" s="1" t="str">
        <f t="shared" si="5"/>
        <v>Solar Panels Fuel Cells10</v>
      </c>
      <c r="D243" t="s">
        <v>346</v>
      </c>
      <c r="E243" t="str">
        <f>IFERROR(VLOOKUP(D243,BaseTechNodes!$A$1:$A$238,1,FALSE),"Not Valid")</f>
        <v>omegaSolarTech</v>
      </c>
    </row>
    <row r="244" spans="1:5" x14ac:dyDescent="0.35">
      <c r="A244" s="5" t="s">
        <v>215</v>
      </c>
      <c r="B244">
        <v>0</v>
      </c>
      <c r="C244" s="1" t="str">
        <f>_xlfn.CONCAT(A244,B244)</f>
        <v>Solid Rocket Boosters0</v>
      </c>
      <c r="D244" t="s">
        <v>76</v>
      </c>
      <c r="E244" t="str">
        <f>IFERROR(VLOOKUP(D244,BaseTechNodes!$A$1:$A$238,1,FALSE),"Not Valid")</f>
        <v>start</v>
      </c>
    </row>
    <row r="245" spans="1:5" x14ac:dyDescent="0.35">
      <c r="A245" s="5" t="s">
        <v>215</v>
      </c>
      <c r="B245">
        <v>1</v>
      </c>
      <c r="C245" s="1" t="str">
        <f t="shared" si="5"/>
        <v>Solid Rocket Boosters1</v>
      </c>
      <c r="D245" t="s">
        <v>181</v>
      </c>
      <c r="E245" t="str">
        <f>IFERROR(VLOOKUP(D245,BaseTechNodes!$A$1:$A$238,1,FALSE),"Not Valid")</f>
        <v>soundingRockets</v>
      </c>
    </row>
    <row r="246" spans="1:5" x14ac:dyDescent="0.35">
      <c r="A246" s="5" t="s">
        <v>215</v>
      </c>
      <c r="B246">
        <v>2</v>
      </c>
      <c r="C246" s="1" t="str">
        <f t="shared" si="5"/>
        <v>Solid Rocket Boosters2</v>
      </c>
      <c r="D246" t="s">
        <v>129</v>
      </c>
      <c r="E246" t="str">
        <f>IFERROR(VLOOKUP(D246,BaseTechNodes!$A$1:$A$238,1,FALSE),"Not Valid")</f>
        <v>tinyBoosters</v>
      </c>
    </row>
    <row r="247" spans="1:5" x14ac:dyDescent="0.35">
      <c r="A247" s="5" t="s">
        <v>215</v>
      </c>
      <c r="B247">
        <v>3</v>
      </c>
      <c r="C247" s="1" t="str">
        <f t="shared" si="5"/>
        <v>Solid Rocket Boosters3</v>
      </c>
      <c r="D247" t="s">
        <v>130</v>
      </c>
      <c r="E247" t="str">
        <f>IFERROR(VLOOKUP(D247,BaseTechNodes!$A$1:$A$238,1,FALSE),"Not Valid")</f>
        <v>smallBoosters</v>
      </c>
    </row>
    <row r="248" spans="1:5" x14ac:dyDescent="0.35">
      <c r="A248" s="5" t="s">
        <v>215</v>
      </c>
      <c r="B248">
        <v>4</v>
      </c>
      <c r="C248" s="1" t="str">
        <f t="shared" si="5"/>
        <v>Solid Rocket Boosters4</v>
      </c>
      <c r="D248" t="s">
        <v>135</v>
      </c>
      <c r="E248" t="str">
        <f>IFERROR(VLOOKUP(D248,BaseTechNodes!$A$1:$A$238,1,FALSE),"Not Valid")</f>
        <v>mediumBoosters</v>
      </c>
    </row>
    <row r="249" spans="1:5" x14ac:dyDescent="0.35">
      <c r="A249" s="5" t="s">
        <v>215</v>
      </c>
      <c r="B249">
        <v>5</v>
      </c>
      <c r="C249" s="1" t="str">
        <f t="shared" si="5"/>
        <v>Solid Rocket Boosters5</v>
      </c>
      <c r="D249" t="s">
        <v>102</v>
      </c>
      <c r="E249" t="str">
        <f>IFERROR(VLOOKUP(D249,BaseTechNodes!$A$1:$A$238,1,FALSE),"Not Valid")</f>
        <v>largeBoosters</v>
      </c>
    </row>
    <row r="250" spans="1:5" x14ac:dyDescent="0.35">
      <c r="A250" s="5" t="s">
        <v>215</v>
      </c>
      <c r="B250">
        <v>6</v>
      </c>
      <c r="C250" s="1" t="str">
        <f t="shared" si="5"/>
        <v>Solid Rocket Boosters6</v>
      </c>
      <c r="D250" t="s">
        <v>127</v>
      </c>
      <c r="E250" t="str">
        <f>IFERROR(VLOOKUP(D250,BaseTechNodes!$A$1:$A$238,1,FALSE),"Not Valid")</f>
        <v>largerBoosters</v>
      </c>
    </row>
    <row r="251" spans="1:5" x14ac:dyDescent="0.35">
      <c r="A251" s="5" t="s">
        <v>215</v>
      </c>
      <c r="B251">
        <v>7</v>
      </c>
      <c r="C251" s="1" t="str">
        <f t="shared" si="5"/>
        <v>Solid Rocket Boosters7</v>
      </c>
      <c r="D251" t="s">
        <v>100</v>
      </c>
      <c r="E251" t="str">
        <f>IFERROR(VLOOKUP(D251,BaseTechNodes!$A$1:$A$238,1,FALSE),"Not Valid")</f>
        <v>hugeBoosters</v>
      </c>
    </row>
    <row r="252" spans="1:5" x14ac:dyDescent="0.35">
      <c r="A252" s="5" t="s">
        <v>215</v>
      </c>
      <c r="B252">
        <v>8</v>
      </c>
      <c r="C252" s="1" t="str">
        <f t="shared" si="5"/>
        <v>Solid Rocket Boosters8</v>
      </c>
      <c r="D252" t="s">
        <v>60</v>
      </c>
      <c r="E252" t="str">
        <f>IFERROR(VLOOKUP(D252,BaseTechNodes!$A$1:$A$238,1,FALSE),"Not Valid")</f>
        <v>gargantuanBoosters</v>
      </c>
    </row>
    <row r="253" spans="1:5" x14ac:dyDescent="0.35">
      <c r="A253" s="5" t="s">
        <v>214</v>
      </c>
      <c r="B253">
        <v>2</v>
      </c>
      <c r="C253" s="1" t="str">
        <f t="shared" si="5"/>
        <v>Specialty Engines2</v>
      </c>
      <c r="D253" t="s">
        <v>146</v>
      </c>
      <c r="E253" t="str">
        <f>IFERROR(VLOOKUP(D253,BaseTechNodes!$A$1:$A$238,1,FALSE),"Not Valid")</f>
        <v>basicFlightControl</v>
      </c>
    </row>
    <row r="254" spans="1:5" x14ac:dyDescent="0.35">
      <c r="A254" s="5" t="s">
        <v>214</v>
      </c>
      <c r="B254">
        <v>3</v>
      </c>
      <c r="C254" s="1" t="str">
        <f t="shared" si="5"/>
        <v>Specialty Engines3</v>
      </c>
      <c r="D254" t="s">
        <v>43</v>
      </c>
      <c r="E254" t="str">
        <f>IFERROR(VLOOKUP(D254,BaseTechNodes!$A$1:$A$238,1,FALSE),"Not Valid")</f>
        <v>flightControl</v>
      </c>
    </row>
    <row r="255" spans="1:5" x14ac:dyDescent="0.35">
      <c r="A255" s="5" t="s">
        <v>214</v>
      </c>
      <c r="B255">
        <v>4</v>
      </c>
      <c r="C255" s="1" t="str">
        <f t="shared" si="5"/>
        <v>Specialty Engines4</v>
      </c>
      <c r="D255" t="s">
        <v>186</v>
      </c>
      <c r="E255" t="str">
        <f>IFERROR(VLOOKUP(D255,BaseTechNodes!$A$1:$A$238,1,FALSE),"Not Valid")</f>
        <v>propulsionSystems</v>
      </c>
    </row>
    <row r="256" spans="1:5" x14ac:dyDescent="0.35">
      <c r="A256" s="5" t="s">
        <v>214</v>
      </c>
      <c r="B256">
        <v>5</v>
      </c>
      <c r="C256" s="1" t="str">
        <f t="shared" si="5"/>
        <v>Specialty Engines5</v>
      </c>
      <c r="D256" t="s">
        <v>184</v>
      </c>
      <c r="E256" t="str">
        <f>IFERROR(VLOOKUP(D256,BaseTechNodes!$A$1:$A$238,1,FALSE),"Not Valid")</f>
        <v>precisionPropulsion</v>
      </c>
    </row>
    <row r="257" spans="1:5" x14ac:dyDescent="0.35">
      <c r="A257" s="5" t="s">
        <v>214</v>
      </c>
      <c r="B257">
        <v>6</v>
      </c>
      <c r="C257" s="1" t="str">
        <f t="shared" si="5"/>
        <v>Specialty Engines6</v>
      </c>
      <c r="D257" t="s">
        <v>158</v>
      </c>
      <c r="E257" t="str">
        <f>IFERROR(VLOOKUP(D257,BaseTechNodes!$A$1:$A$238,1,FALSE),"Not Valid")</f>
        <v>experimentalPropulsion</v>
      </c>
    </row>
    <row r="258" spans="1:5" x14ac:dyDescent="0.35">
      <c r="A258" s="5" t="s">
        <v>214</v>
      </c>
      <c r="B258">
        <v>7</v>
      </c>
      <c r="C258" s="1" t="str">
        <f t="shared" ref="C258:C321" si="6">_xlfn.CONCAT(A258,B258)</f>
        <v>Specialty Engines7</v>
      </c>
      <c r="D258" t="s">
        <v>101</v>
      </c>
      <c r="E258" t="str">
        <f>IFERROR(VLOOKUP(D258,BaseTechNodes!$A$1:$A$238,1,FALSE),"Not Valid")</f>
        <v>exoticPropulsion</v>
      </c>
    </row>
    <row r="259" spans="1:5" x14ac:dyDescent="0.35">
      <c r="A259" s="5" t="s">
        <v>214</v>
      </c>
      <c r="B259">
        <v>8</v>
      </c>
      <c r="C259" s="1" t="str">
        <f t="shared" si="6"/>
        <v>Specialty Engines8</v>
      </c>
      <c r="D259" t="s">
        <v>167</v>
      </c>
      <c r="E259" t="str">
        <f>IFERROR(VLOOKUP(D259,BaseTechNodes!$A$1:$A$238,1,FALSE),"Not Valid")</f>
        <v>aBitMoreExoticPropulsion</v>
      </c>
    </row>
    <row r="260" spans="1:5" x14ac:dyDescent="0.35">
      <c r="A260" s="5" t="s">
        <v>214</v>
      </c>
      <c r="B260">
        <v>9</v>
      </c>
      <c r="C260" s="1" t="str">
        <f t="shared" si="6"/>
        <v>Specialty Engines9</v>
      </c>
      <c r="D260" t="s">
        <v>138</v>
      </c>
      <c r="E260" t="str">
        <f>IFERROR(VLOOKUP(D260,BaseTechNodes!$A$1:$A$238,1,FALSE),"Not Valid")</f>
        <v>expAircraftEngines</v>
      </c>
    </row>
    <row r="261" spans="1:5" x14ac:dyDescent="0.35">
      <c r="A261" s="5" t="s">
        <v>214</v>
      </c>
      <c r="B261">
        <v>10</v>
      </c>
      <c r="C261" s="1" t="str">
        <f t="shared" si="6"/>
        <v>Specialty Engines10</v>
      </c>
      <c r="D261" t="s">
        <v>348</v>
      </c>
      <c r="E261" t="str">
        <f>IFERROR(VLOOKUP(D261,BaseTechNodes!$A$1:$A$238,1,FALSE),"Not Valid")</f>
        <v>hybridAircraftEngines</v>
      </c>
    </row>
    <row r="262" spans="1:5" x14ac:dyDescent="0.35">
      <c r="A262" s="5" t="s">
        <v>349</v>
      </c>
      <c r="B262">
        <v>3</v>
      </c>
      <c r="C262" s="1" t="str">
        <f t="shared" si="6"/>
        <v>Specialty Fuel Systems3</v>
      </c>
      <c r="D262" t="s">
        <v>126</v>
      </c>
      <c r="E262" t="str">
        <f>IFERROR(VLOOKUP(D262,BaseTechNodes!$A$1:$A$238,1,FALSE),"Not Valid")</f>
        <v>fuelLines</v>
      </c>
    </row>
    <row r="263" spans="1:5" x14ac:dyDescent="0.35">
      <c r="A263" s="5" t="s">
        <v>349</v>
      </c>
      <c r="B263">
        <v>4</v>
      </c>
      <c r="C263" s="1" t="str">
        <f t="shared" si="6"/>
        <v>Specialty Fuel Systems4</v>
      </c>
      <c r="D263" t="s">
        <v>42</v>
      </c>
      <c r="E263" t="str">
        <f>IFERROR(VLOOKUP(D263,BaseTechNodes!$A$1:$A$238,1,FALSE),"Not Valid")</f>
        <v>flexibleFuelSolutions</v>
      </c>
    </row>
    <row r="264" spans="1:5" x14ac:dyDescent="0.35">
      <c r="A264" s="5" t="s">
        <v>349</v>
      </c>
      <c r="B264">
        <v>5</v>
      </c>
      <c r="C264" s="1" t="str">
        <f t="shared" si="6"/>
        <v>Specialty Fuel Systems5</v>
      </c>
      <c r="D264" t="s">
        <v>150</v>
      </c>
      <c r="E264" t="str">
        <f>IFERROR(VLOOKUP(D264,BaseTechNodes!$A$1:$A$238,1,FALSE),"Not Valid")</f>
        <v>advancedFlexibleFuelSolutions</v>
      </c>
    </row>
    <row r="265" spans="1:5" x14ac:dyDescent="0.35">
      <c r="A265" s="5" t="s">
        <v>207</v>
      </c>
      <c r="B265">
        <v>0</v>
      </c>
      <c r="C265" s="1" t="str">
        <f t="shared" si="6"/>
        <v>Station Structural Parts0</v>
      </c>
      <c r="D265" t="s">
        <v>76</v>
      </c>
      <c r="E265" t="str">
        <f>IFERROR(VLOOKUP(D265,BaseTechNodes!$A$1:$A$238,1,FALSE),"Not Valid")</f>
        <v>start</v>
      </c>
    </row>
    <row r="266" spans="1:5" x14ac:dyDescent="0.35">
      <c r="A266" s="5" t="s">
        <v>207</v>
      </c>
      <c r="B266">
        <v>1</v>
      </c>
      <c r="C266" s="1" t="str">
        <f t="shared" si="6"/>
        <v>Station Structural Parts1</v>
      </c>
      <c r="D266" t="s">
        <v>20</v>
      </c>
      <c r="E266" t="str">
        <f>IFERROR(VLOOKUP(D266,BaseTechNodes!$A$1:$A$238,1,FALSE),"Not Valid")</f>
        <v>basicRocketry</v>
      </c>
    </row>
    <row r="267" spans="1:5" x14ac:dyDescent="0.35">
      <c r="A267" s="5" t="s">
        <v>207</v>
      </c>
      <c r="B267">
        <v>2</v>
      </c>
      <c r="C267" s="1" t="str">
        <f t="shared" si="6"/>
        <v>Station Structural Parts2</v>
      </c>
      <c r="D267" t="s">
        <v>19</v>
      </c>
      <c r="E267" t="str">
        <f>IFERROR(VLOOKUP(D267,BaseTechNodes!$A$1:$A$238,1,FALSE),"Not Valid")</f>
        <v>basicConstruction</v>
      </c>
    </row>
    <row r="268" spans="1:5" x14ac:dyDescent="0.35">
      <c r="A268" s="5" t="s">
        <v>207</v>
      </c>
      <c r="B268">
        <v>3</v>
      </c>
      <c r="C268" s="1" t="str">
        <f t="shared" si="6"/>
        <v>Station Structural Parts3</v>
      </c>
      <c r="D268" t="s">
        <v>78</v>
      </c>
      <c r="E268" t="str">
        <f>IFERROR(VLOOKUP(D268,BaseTechNodes!$A$1:$A$238,1,FALSE),"Not Valid")</f>
        <v>generalConstruction</v>
      </c>
    </row>
    <row r="269" spans="1:5" x14ac:dyDescent="0.35">
      <c r="A269" s="5" t="s">
        <v>207</v>
      </c>
      <c r="B269">
        <v>4</v>
      </c>
      <c r="C269" s="1" t="str">
        <f t="shared" si="6"/>
        <v>Station Structural Parts4</v>
      </c>
      <c r="D269" t="s">
        <v>87</v>
      </c>
      <c r="E269" t="str">
        <f>IFERROR(VLOOKUP(D269,BaseTechNodes!$A$1:$A$238,1,FALSE),"Not Valid")</f>
        <v>advConstruction</v>
      </c>
    </row>
    <row r="270" spans="1:5" x14ac:dyDescent="0.35">
      <c r="A270" s="5" t="s">
        <v>207</v>
      </c>
      <c r="B270">
        <v>5</v>
      </c>
      <c r="C270" s="1" t="str">
        <f t="shared" si="6"/>
        <v>Station Structural Parts5</v>
      </c>
      <c r="D270" t="s">
        <v>70</v>
      </c>
      <c r="E270" t="str">
        <f>IFERROR(VLOOKUP(D270,BaseTechNodes!$A$1:$A$238,1,FALSE),"Not Valid")</f>
        <v>specializedConstruction</v>
      </c>
    </row>
    <row r="271" spans="1:5" x14ac:dyDescent="0.35">
      <c r="A271" s="5" t="s">
        <v>207</v>
      </c>
      <c r="B271">
        <v>6</v>
      </c>
      <c r="C271" s="1" t="str">
        <f t="shared" si="6"/>
        <v>Station Structural Parts6</v>
      </c>
      <c r="D271" t="s">
        <v>58</v>
      </c>
      <c r="E271" t="str">
        <f>IFERROR(VLOOKUP(D271,BaseTechNodes!$A$1:$A$238,1,FALSE),"Not Valid")</f>
        <v>composites</v>
      </c>
    </row>
    <row r="272" spans="1:5" x14ac:dyDescent="0.35">
      <c r="A272" s="5" t="s">
        <v>207</v>
      </c>
      <c r="B272">
        <v>7</v>
      </c>
      <c r="C272" s="1" t="str">
        <f t="shared" si="6"/>
        <v>Station Structural Parts7</v>
      </c>
      <c r="D272" t="s">
        <v>66</v>
      </c>
      <c r="E272" t="str">
        <f>IFERROR(VLOOKUP(D272,BaseTechNodes!$A$1:$A$238,1,FALSE),"Not Valid")</f>
        <v>metaMaterials</v>
      </c>
    </row>
    <row r="273" spans="1:5" x14ac:dyDescent="0.35">
      <c r="A273" s="5" t="s">
        <v>207</v>
      </c>
      <c r="B273">
        <v>8</v>
      </c>
      <c r="C273" s="1" t="str">
        <f t="shared" si="6"/>
        <v>Station Structural Parts8</v>
      </c>
      <c r="D273" t="s">
        <v>62</v>
      </c>
      <c r="E273" t="str">
        <f>IFERROR(VLOOKUP(D273,BaseTechNodes!$A$1:$A$238,1,FALSE),"Not Valid")</f>
        <v>orbitalAssembly</v>
      </c>
    </row>
    <row r="274" spans="1:5" x14ac:dyDescent="0.35">
      <c r="A274" s="5" t="s">
        <v>207</v>
      </c>
      <c r="B274">
        <v>9</v>
      </c>
      <c r="C274" s="1" t="str">
        <f t="shared" si="6"/>
        <v>Station Structural Parts9</v>
      </c>
      <c r="D274" t="s">
        <v>176</v>
      </c>
      <c r="E274" t="str">
        <f>IFERROR(VLOOKUP(D274,BaseTechNodes!$A$1:$A$238,1,FALSE),"Not Valid")</f>
        <v>orbitalMegastructures</v>
      </c>
    </row>
    <row r="275" spans="1:5" x14ac:dyDescent="0.35">
      <c r="A275" s="5" t="s">
        <v>225</v>
      </c>
      <c r="B275">
        <v>0</v>
      </c>
      <c r="C275" s="1" t="str">
        <f t="shared" si="6"/>
        <v>Stations Colony0</v>
      </c>
      <c r="D275" t="s">
        <v>76</v>
      </c>
      <c r="E275" t="str">
        <f>IFERROR(VLOOKUP(D275,BaseTechNodes!$A$1:$A$238,1,FALSE),"Not Valid")</f>
        <v>start</v>
      </c>
    </row>
    <row r="276" spans="1:5" x14ac:dyDescent="0.35">
      <c r="A276" s="5" t="s">
        <v>225</v>
      </c>
      <c r="B276">
        <v>1</v>
      </c>
      <c r="C276" s="1" t="str">
        <f t="shared" si="6"/>
        <v>Stations Colony1</v>
      </c>
      <c r="D276" t="s">
        <v>116</v>
      </c>
      <c r="E276" t="str">
        <f>IFERROR(VLOOKUP(D276,BaseTechNodes!$A$1:$A$238,1,FALSE),"Not Valid")</f>
        <v>engineering101</v>
      </c>
    </row>
    <row r="277" spans="1:5" x14ac:dyDescent="0.35">
      <c r="A277" s="5" t="s">
        <v>225</v>
      </c>
      <c r="B277">
        <v>2</v>
      </c>
      <c r="C277" s="1" t="str">
        <f t="shared" si="6"/>
        <v>Stations Colony2</v>
      </c>
      <c r="D277" t="s">
        <v>18</v>
      </c>
      <c r="E277" t="str">
        <f>IFERROR(VLOOKUP(D277,BaseTechNodes!$A$1:$A$238,1,FALSE),"Not Valid")</f>
        <v>serviceModules</v>
      </c>
    </row>
    <row r="278" spans="1:5" x14ac:dyDescent="0.35">
      <c r="A278" s="5" t="s">
        <v>225</v>
      </c>
      <c r="B278">
        <v>4</v>
      </c>
      <c r="C278" s="1" t="str">
        <f t="shared" si="6"/>
        <v>Stations Colony4</v>
      </c>
      <c r="D278" t="s">
        <v>32</v>
      </c>
      <c r="E278" t="str">
        <f>IFERROR(VLOOKUP(D278,BaseTechNodes!$A$1:$A$238,1,FALSE),"Not Valid")</f>
        <v>recycling</v>
      </c>
    </row>
    <row r="279" spans="1:5" x14ac:dyDescent="0.35">
      <c r="A279" s="5" t="s">
        <v>225</v>
      </c>
      <c r="B279">
        <v>5</v>
      </c>
      <c r="C279" s="1" t="str">
        <f t="shared" si="6"/>
        <v>Stations Colony5</v>
      </c>
      <c r="D279" t="s">
        <v>71</v>
      </c>
      <c r="E279" t="str">
        <f>IFERROR(VLOOKUP(D279,BaseTechNodes!$A$1:$A$238,1,FALSE),"Not Valid")</f>
        <v>hydroponics</v>
      </c>
    </row>
    <row r="280" spans="1:5" x14ac:dyDescent="0.35">
      <c r="A280" s="5" t="s">
        <v>225</v>
      </c>
      <c r="B280">
        <v>6</v>
      </c>
      <c r="C280" s="1" t="str">
        <f t="shared" si="6"/>
        <v>Stations Colony6</v>
      </c>
      <c r="D280" t="s">
        <v>75</v>
      </c>
      <c r="E280" t="str">
        <f>IFERROR(VLOOKUP(D280,BaseTechNodes!$A$1:$A$238,1,FALSE),"Not Valid")</f>
        <v>earlyStations</v>
      </c>
    </row>
    <row r="281" spans="1:5" x14ac:dyDescent="0.35">
      <c r="A281" s="5" t="s">
        <v>225</v>
      </c>
      <c r="B281">
        <v>7</v>
      </c>
      <c r="C281" s="1" t="str">
        <f t="shared" si="6"/>
        <v>Stations Colony7</v>
      </c>
      <c r="D281" t="s">
        <v>67</v>
      </c>
      <c r="E281" t="str">
        <f>IFERROR(VLOOKUP(D281,BaseTechNodes!$A$1:$A$238,1,FALSE),"Not Valid")</f>
        <v>shortTermHabitation</v>
      </c>
    </row>
    <row r="282" spans="1:5" x14ac:dyDescent="0.35">
      <c r="A282" s="5" t="s">
        <v>225</v>
      </c>
      <c r="B282">
        <v>8</v>
      </c>
      <c r="C282" s="1" t="str">
        <f t="shared" si="6"/>
        <v>Stations Colony8</v>
      </c>
      <c r="D282" t="s">
        <v>64</v>
      </c>
      <c r="E282" t="str">
        <f>IFERROR(VLOOKUP(D282,BaseTechNodes!$A$1:$A$238,1,FALSE),"Not Valid")</f>
        <v>longTermHabitation</v>
      </c>
    </row>
    <row r="283" spans="1:5" x14ac:dyDescent="0.35">
      <c r="A283" s="5" t="s">
        <v>225</v>
      </c>
      <c r="B283">
        <v>9</v>
      </c>
      <c r="C283" s="1" t="str">
        <f t="shared" si="6"/>
        <v>Stations Colony9</v>
      </c>
      <c r="D283" t="s">
        <v>63</v>
      </c>
      <c r="E283" t="str">
        <f>IFERROR(VLOOKUP(D283,BaseTechNodes!$A$1:$A$238,1,FALSE),"Not Valid")</f>
        <v>advancedStations</v>
      </c>
    </row>
    <row r="284" spans="1:5" x14ac:dyDescent="0.35">
      <c r="A284" s="5" t="s">
        <v>225</v>
      </c>
      <c r="B284">
        <v>10</v>
      </c>
      <c r="C284" s="1" t="str">
        <f t="shared" si="6"/>
        <v>Stations Colony10</v>
      </c>
      <c r="D284" t="s">
        <v>74</v>
      </c>
      <c r="E284" t="str">
        <f>IFERROR(VLOOKUP(D284,BaseTechNodes!$A$1:$A$238,1,FALSE),"Not Valid")</f>
        <v>colonization</v>
      </c>
    </row>
    <row r="285" spans="1:5" x14ac:dyDescent="0.35">
      <c r="A285" s="5" t="s">
        <v>225</v>
      </c>
      <c r="B285">
        <v>11</v>
      </c>
      <c r="C285" s="1" t="str">
        <f t="shared" si="6"/>
        <v>Stations Colony11</v>
      </c>
      <c r="D285" t="s">
        <v>191</v>
      </c>
      <c r="E285" t="str">
        <f>IFERROR(VLOOKUP(D285,BaseTechNodes!$A$1:$A$238,1,FALSE),"Not Valid")</f>
        <v>advColonization</v>
      </c>
    </row>
    <row r="286" spans="1:5" x14ac:dyDescent="0.35">
      <c r="A286" s="5" t="s">
        <v>223</v>
      </c>
      <c r="B286">
        <v>0</v>
      </c>
      <c r="C286" s="1" t="str">
        <f t="shared" si="6"/>
        <v>Storage Resources0</v>
      </c>
      <c r="D286" t="s">
        <v>76</v>
      </c>
      <c r="E286" t="str">
        <f>IFERROR(VLOOKUP(D286,BaseTechNodes!$A$1:$A$238,1,FALSE),"Not Valid")</f>
        <v>start</v>
      </c>
    </row>
    <row r="287" spans="1:5" x14ac:dyDescent="0.35">
      <c r="A287" s="5" t="s">
        <v>223</v>
      </c>
      <c r="B287">
        <v>1</v>
      </c>
      <c r="C287" s="1" t="str">
        <f t="shared" si="6"/>
        <v>Storage Resources1</v>
      </c>
      <c r="D287" t="s">
        <v>116</v>
      </c>
      <c r="E287" t="str">
        <f>IFERROR(VLOOKUP(D287,BaseTechNodes!$A$1:$A$238,1,FALSE),"Not Valid")</f>
        <v>engineering101</v>
      </c>
    </row>
    <row r="288" spans="1:5" x14ac:dyDescent="0.35">
      <c r="A288" s="5" t="s">
        <v>223</v>
      </c>
      <c r="B288">
        <v>2</v>
      </c>
      <c r="C288" s="1" t="str">
        <f t="shared" si="6"/>
        <v>Storage Resources2</v>
      </c>
      <c r="D288" t="s">
        <v>18</v>
      </c>
      <c r="E288" t="str">
        <f>IFERROR(VLOOKUP(D288,BaseTechNodes!$A$1:$A$238,1,FALSE),"Not Valid")</f>
        <v>serviceModules</v>
      </c>
    </row>
    <row r="289" spans="1:5" x14ac:dyDescent="0.35">
      <c r="A289" s="5" t="s">
        <v>223</v>
      </c>
      <c r="B289">
        <v>4</v>
      </c>
      <c r="C289" s="1" t="str">
        <f t="shared" si="6"/>
        <v>Storage Resources4</v>
      </c>
      <c r="D289" t="s">
        <v>33</v>
      </c>
      <c r="E289" t="str">
        <f>IFERROR(VLOOKUP(D289,BaseTechNodes!$A$1:$A$238,1,FALSE),"Not Valid")</f>
        <v>storageTech</v>
      </c>
    </row>
    <row r="290" spans="1:5" x14ac:dyDescent="0.35">
      <c r="A290" s="5" t="s">
        <v>223</v>
      </c>
      <c r="B290">
        <v>5</v>
      </c>
      <c r="C290" s="1" t="str">
        <f t="shared" si="6"/>
        <v>Storage Resources5</v>
      </c>
      <c r="D290" t="s">
        <v>35</v>
      </c>
      <c r="E290" t="str">
        <f>IFERROR(VLOOKUP(D290,BaseTechNodes!$A$1:$A$238,1,FALSE),"Not Valid")</f>
        <v>earlyLogistics</v>
      </c>
    </row>
    <row r="291" spans="1:5" x14ac:dyDescent="0.35">
      <c r="A291" s="5" t="s">
        <v>223</v>
      </c>
      <c r="B291">
        <v>6</v>
      </c>
      <c r="C291" s="1" t="str">
        <f t="shared" si="6"/>
        <v>Storage Resources6</v>
      </c>
      <c r="D291" t="s">
        <v>36</v>
      </c>
      <c r="E291" t="str">
        <f>IFERROR(VLOOKUP(D291,BaseTechNodes!$A$1:$A$238,1,FALSE),"Not Valid")</f>
        <v>logistics</v>
      </c>
    </row>
    <row r="292" spans="1:5" x14ac:dyDescent="0.35">
      <c r="A292" s="5" t="s">
        <v>223</v>
      </c>
      <c r="B292">
        <v>7</v>
      </c>
      <c r="C292" s="1" t="str">
        <f t="shared" si="6"/>
        <v>Storage Resources7</v>
      </c>
      <c r="D292" t="s">
        <v>118</v>
      </c>
      <c r="E292" t="str">
        <f>IFERROR(VLOOKUP(D292,BaseTechNodes!$A$1:$A$238,1,FALSE),"Not Valid")</f>
        <v>isru</v>
      </c>
    </row>
    <row r="293" spans="1:5" x14ac:dyDescent="0.35">
      <c r="A293" s="5" t="s">
        <v>223</v>
      </c>
      <c r="B293">
        <v>8</v>
      </c>
      <c r="C293" s="1" t="str">
        <f t="shared" si="6"/>
        <v>Storage Resources8</v>
      </c>
      <c r="D293" t="s">
        <v>119</v>
      </c>
      <c r="E293" t="str">
        <f>IFERROR(VLOOKUP(D293,BaseTechNodes!$A$1:$A$238,1,FALSE),"Not Valid")</f>
        <v>advLogistics</v>
      </c>
    </row>
    <row r="294" spans="1:5" x14ac:dyDescent="0.35">
      <c r="A294" s="5" t="s">
        <v>223</v>
      </c>
      <c r="B294">
        <v>9</v>
      </c>
      <c r="C294" s="1" t="str">
        <f t="shared" si="6"/>
        <v>Storage Resources9</v>
      </c>
      <c r="D294" t="s">
        <v>120</v>
      </c>
      <c r="E294" t="str">
        <f>IFERROR(VLOOKUP(D294,BaseTechNodes!$A$1:$A$238,1,FALSE),"Not Valid")</f>
        <v>advOffworldMining</v>
      </c>
    </row>
    <row r="295" spans="1:5" x14ac:dyDescent="0.35">
      <c r="A295" s="5" t="s">
        <v>223</v>
      </c>
      <c r="B295">
        <v>10</v>
      </c>
      <c r="C295" s="1" t="str">
        <f t="shared" si="6"/>
        <v>Storage Resources10</v>
      </c>
      <c r="D295" t="s">
        <v>41</v>
      </c>
      <c r="E295" t="str">
        <f>IFERROR(VLOOKUP(D295,BaseTechNodes!$A$1:$A$238,1,FALSE),"Not Valid")</f>
        <v>resourceExploitation</v>
      </c>
    </row>
    <row r="296" spans="1:5" x14ac:dyDescent="0.35">
      <c r="A296" s="5" t="s">
        <v>221</v>
      </c>
      <c r="B296">
        <v>0</v>
      </c>
      <c r="C296" s="1" t="str">
        <f t="shared" si="6"/>
        <v>Thermal Heat Shields0</v>
      </c>
      <c r="D296" t="s">
        <v>76</v>
      </c>
      <c r="E296" t="str">
        <f>IFERROR(VLOOKUP(D296,BaseTechNodes!$A$1:$A$238,1,FALSE),"Not Valid")</f>
        <v>start</v>
      </c>
    </row>
    <row r="297" spans="1:5" x14ac:dyDescent="0.35">
      <c r="A297" s="5" t="s">
        <v>221</v>
      </c>
      <c r="B297">
        <v>1</v>
      </c>
      <c r="C297" s="1" t="str">
        <f t="shared" si="6"/>
        <v>Thermal Heat Shields1</v>
      </c>
      <c r="D297" t="s">
        <v>116</v>
      </c>
      <c r="E297" t="str">
        <f>IFERROR(VLOOKUP(D297,BaseTechNodes!$A$1:$A$238,1,FALSE),"Not Valid")</f>
        <v>engineering101</v>
      </c>
    </row>
    <row r="298" spans="1:5" x14ac:dyDescent="0.35">
      <c r="A298" s="5" t="s">
        <v>221</v>
      </c>
      <c r="B298">
        <v>2</v>
      </c>
      <c r="C298" s="1" t="str">
        <f t="shared" si="6"/>
        <v>Thermal Heat Shields2</v>
      </c>
      <c r="D298" t="s">
        <v>44</v>
      </c>
      <c r="E298" t="str">
        <f>IFERROR(VLOOKUP(D298,BaseTechNodes!$A$1:$A$238,1,FALSE),"Not Valid")</f>
        <v>science201</v>
      </c>
    </row>
    <row r="299" spans="1:5" x14ac:dyDescent="0.35">
      <c r="A299" s="5" t="s">
        <v>221</v>
      </c>
      <c r="B299">
        <v>3</v>
      </c>
      <c r="C299" s="1" t="str">
        <f t="shared" si="6"/>
        <v>Thermal Heat Shields3</v>
      </c>
      <c r="D299" t="s">
        <v>121</v>
      </c>
      <c r="E299" t="str">
        <f>IFERROR(VLOOKUP(D299,BaseTechNodes!$A$1:$A$238,1,FALSE),"Not Valid")</f>
        <v>batteryTech</v>
      </c>
    </row>
    <row r="300" spans="1:5" x14ac:dyDescent="0.35">
      <c r="A300" s="5" t="s">
        <v>221</v>
      </c>
      <c r="B300">
        <v>4</v>
      </c>
      <c r="C300" s="1" t="str">
        <f t="shared" si="6"/>
        <v>Thermal Heat Shields4</v>
      </c>
      <c r="D300" t="s">
        <v>46</v>
      </c>
      <c r="E300" t="str">
        <f>IFERROR(VLOOKUP(D300,BaseTechNodes!$A$1:$A$238,1,FALSE),"Not Valid")</f>
        <v>electrics</v>
      </c>
    </row>
    <row r="301" spans="1:5" x14ac:dyDescent="0.35">
      <c r="A301" s="5" t="s">
        <v>221</v>
      </c>
      <c r="B301">
        <v>5</v>
      </c>
      <c r="C301" s="1" t="str">
        <f t="shared" si="6"/>
        <v>Thermal Heat Shields5</v>
      </c>
      <c r="D301" t="s">
        <v>15</v>
      </c>
      <c r="E301" t="str">
        <f>IFERROR(VLOOKUP(D301,BaseTechNodes!$A$1:$A$238,1,FALSE),"Not Valid")</f>
        <v>heatManagementSystems</v>
      </c>
    </row>
    <row r="302" spans="1:5" x14ac:dyDescent="0.35">
      <c r="A302" s="5" t="s">
        <v>221</v>
      </c>
      <c r="B302">
        <v>6</v>
      </c>
      <c r="C302" s="1" t="str">
        <f t="shared" si="6"/>
        <v>Thermal Heat Shields6</v>
      </c>
      <c r="D302" t="s">
        <v>113</v>
      </c>
      <c r="E302" t="str">
        <f>IFERROR(VLOOKUP(D302,BaseTechNodes!$A$1:$A$238,1,FALSE),"Not Valid")</f>
        <v>intermediateHeatManagement</v>
      </c>
    </row>
    <row r="303" spans="1:5" x14ac:dyDescent="0.35">
      <c r="A303" s="5" t="s">
        <v>221</v>
      </c>
      <c r="B303">
        <v>7</v>
      </c>
      <c r="C303" s="1" t="str">
        <f t="shared" si="6"/>
        <v>Thermal Heat Shields7</v>
      </c>
      <c r="D303" t="s">
        <v>147</v>
      </c>
      <c r="E303" t="str">
        <f>IFERROR(VLOOKUP(D303,BaseTechNodes!$A$1:$A$238,1,FALSE),"Not Valid")</f>
        <v>advHeatManagement</v>
      </c>
    </row>
    <row r="304" spans="1:5" x14ac:dyDescent="0.35">
      <c r="A304" s="5" t="s">
        <v>221</v>
      </c>
      <c r="B304">
        <v>8</v>
      </c>
      <c r="C304" s="1" t="str">
        <f t="shared" si="6"/>
        <v>Thermal Heat Shields8</v>
      </c>
      <c r="D304" t="s">
        <v>114</v>
      </c>
      <c r="E304" t="str">
        <f>IFERROR(VLOOKUP(D304,BaseTechNodes!$A$1:$A$238,1,FALSE),"Not Valid")</f>
        <v>experimentalHeatManagement</v>
      </c>
    </row>
    <row r="305" spans="1:5" x14ac:dyDescent="0.35">
      <c r="A305" s="5" t="s">
        <v>221</v>
      </c>
      <c r="B305">
        <v>9</v>
      </c>
      <c r="C305" s="1" t="str">
        <f t="shared" si="6"/>
        <v>Thermal Heat Shields9</v>
      </c>
      <c r="D305" t="s">
        <v>54</v>
      </c>
      <c r="E305" t="str">
        <f>IFERROR(VLOOKUP(D305,BaseTechNodes!$A$1:$A$238,1,FALSE),"Not Valid")</f>
        <v>specializedRadiators</v>
      </c>
    </row>
    <row r="306" spans="1:5" x14ac:dyDescent="0.35">
      <c r="A306" s="5" t="s">
        <v>111</v>
      </c>
      <c r="B306">
        <v>0</v>
      </c>
      <c r="C306" s="1" t="str">
        <f t="shared" si="6"/>
        <v>Unresearchable0</v>
      </c>
      <c r="D306" t="s">
        <v>111</v>
      </c>
      <c r="E306" t="str">
        <f>IFERROR(VLOOKUP(D306,BaseTechNodes!$A$1:$A$238,1,FALSE),"Not Valid")</f>
        <v>Not Valid</v>
      </c>
    </row>
    <row r="307" spans="1:5" x14ac:dyDescent="0.35">
      <c r="A307" s="5" t="s">
        <v>111</v>
      </c>
      <c r="B307">
        <v>1</v>
      </c>
      <c r="C307" s="1" t="str">
        <f t="shared" si="6"/>
        <v>Unresearchable1</v>
      </c>
      <c r="D307" t="s">
        <v>111</v>
      </c>
      <c r="E307" t="str">
        <f>IFERROR(VLOOKUP(D307,BaseTechNodes!$A$1:$A$238,1,FALSE),"Not Valid")</f>
        <v>Not Valid</v>
      </c>
    </row>
    <row r="308" spans="1:5" x14ac:dyDescent="0.35">
      <c r="A308" s="5" t="s">
        <v>111</v>
      </c>
      <c r="B308">
        <v>2</v>
      </c>
      <c r="C308" s="1" t="str">
        <f t="shared" si="6"/>
        <v>Unresearchable2</v>
      </c>
      <c r="D308" t="s">
        <v>111</v>
      </c>
      <c r="E308" t="str">
        <f>IFERROR(VLOOKUP(D308,BaseTechNodes!$A$1:$A$238,1,FALSE),"Not Valid")</f>
        <v>Not Valid</v>
      </c>
    </row>
    <row r="309" spans="1:5" x14ac:dyDescent="0.35">
      <c r="A309" s="5" t="s">
        <v>111</v>
      </c>
      <c r="B309">
        <v>3</v>
      </c>
      <c r="C309" s="1" t="str">
        <f t="shared" si="6"/>
        <v>Unresearchable3</v>
      </c>
      <c r="D309" t="s">
        <v>111</v>
      </c>
      <c r="E309" t="str">
        <f>IFERROR(VLOOKUP(D309,BaseTechNodes!$A$1:$A$238,1,FALSE),"Not Valid")</f>
        <v>Not Valid</v>
      </c>
    </row>
    <row r="310" spans="1:5" x14ac:dyDescent="0.35">
      <c r="A310" s="5" t="s">
        <v>111</v>
      </c>
      <c r="B310">
        <v>4</v>
      </c>
      <c r="C310" s="1" t="str">
        <f t="shared" si="6"/>
        <v>Unresearchable4</v>
      </c>
      <c r="D310" t="s">
        <v>111</v>
      </c>
      <c r="E310" t="str">
        <f>IFERROR(VLOOKUP(D310,BaseTechNodes!$A$1:$A$238,1,FALSE),"Not Valid")</f>
        <v>Not Valid</v>
      </c>
    </row>
    <row r="311" spans="1:5" x14ac:dyDescent="0.35">
      <c r="A311" s="5" t="s">
        <v>111</v>
      </c>
      <c r="B311">
        <v>5</v>
      </c>
      <c r="C311" s="1" t="str">
        <f t="shared" si="6"/>
        <v>Unresearchable5</v>
      </c>
      <c r="D311" t="s">
        <v>111</v>
      </c>
      <c r="E311" t="str">
        <f>IFERROR(VLOOKUP(D311,BaseTechNodes!$A$1:$A$238,1,FALSE),"Not Valid")</f>
        <v>Not Valid</v>
      </c>
    </row>
    <row r="312" spans="1:5" x14ac:dyDescent="0.35">
      <c r="A312" s="5" t="s">
        <v>111</v>
      </c>
      <c r="B312">
        <v>6</v>
      </c>
      <c r="C312" s="1" t="str">
        <f t="shared" si="6"/>
        <v>Unresearchable6</v>
      </c>
      <c r="D312" t="s">
        <v>111</v>
      </c>
      <c r="E312" t="str">
        <f>IFERROR(VLOOKUP(D312,BaseTechNodes!$A$1:$A$238,1,FALSE),"Not Valid")</f>
        <v>Not Valid</v>
      </c>
    </row>
    <row r="313" spans="1:5" x14ac:dyDescent="0.35">
      <c r="A313" s="5" t="s">
        <v>111</v>
      </c>
      <c r="B313">
        <v>7</v>
      </c>
      <c r="C313" s="1" t="str">
        <f t="shared" si="6"/>
        <v>Unresearchable7</v>
      </c>
      <c r="D313" t="s">
        <v>111</v>
      </c>
      <c r="E313" t="str">
        <f>IFERROR(VLOOKUP(D313,BaseTechNodes!$A$1:$A$238,1,FALSE),"Not Valid")</f>
        <v>Not Valid</v>
      </c>
    </row>
    <row r="314" spans="1:5" x14ac:dyDescent="0.35">
      <c r="A314" s="5" t="s">
        <v>111</v>
      </c>
      <c r="B314">
        <v>8</v>
      </c>
      <c r="C314" s="1" t="str">
        <f t="shared" si="6"/>
        <v>Unresearchable8</v>
      </c>
      <c r="D314" t="s">
        <v>111</v>
      </c>
      <c r="E314" t="str">
        <f>IFERROR(VLOOKUP(D314,BaseTechNodes!$A$1:$A$238,1,FALSE),"Not Valid")</f>
        <v>Not Valid</v>
      </c>
    </row>
    <row r="315" spans="1:5" x14ac:dyDescent="0.35">
      <c r="A315" s="5" t="s">
        <v>111</v>
      </c>
      <c r="B315">
        <v>9</v>
      </c>
      <c r="C315" s="1" t="str">
        <f t="shared" si="6"/>
        <v>Unresearchable9</v>
      </c>
      <c r="D315" t="s">
        <v>111</v>
      </c>
      <c r="E315" t="str">
        <f>IFERROR(VLOOKUP(D315,BaseTechNodes!$A$1:$A$238,1,FALSE),"Not Valid")</f>
        <v>Not Valid</v>
      </c>
    </row>
    <row r="316" spans="1:5" x14ac:dyDescent="0.35">
      <c r="A316" s="5" t="s">
        <v>111</v>
      </c>
      <c r="B316">
        <v>10</v>
      </c>
      <c r="C316" s="1" t="str">
        <f t="shared" si="6"/>
        <v>Unresearchable10</v>
      </c>
      <c r="D316" t="s">
        <v>111</v>
      </c>
      <c r="E316" t="str">
        <f>IFERROR(VLOOKUP(D316,BaseTechNodes!$A$1:$A$238,1,FALSE),"Not Valid")</f>
        <v>Not Valid</v>
      </c>
    </row>
    <row r="317" spans="1:5" x14ac:dyDescent="0.35">
      <c r="A317" s="5" t="s">
        <v>111</v>
      </c>
      <c r="B317">
        <v>11</v>
      </c>
      <c r="C317" s="1" t="str">
        <f t="shared" si="6"/>
        <v>Unresearchable11</v>
      </c>
      <c r="D317" t="s">
        <v>111</v>
      </c>
      <c r="E317" t="str">
        <f>IFERROR(VLOOKUP(D317,BaseTechNodes!$A$1:$A$238,1,FALSE),"Not Valid")</f>
        <v>Not Valid</v>
      </c>
    </row>
    <row r="318" spans="1:5" x14ac:dyDescent="0.35">
      <c r="A318" s="5" t="s">
        <v>111</v>
      </c>
      <c r="B318">
        <v>12</v>
      </c>
      <c r="C318" s="1" t="str">
        <f t="shared" si="6"/>
        <v>Unresearchable12</v>
      </c>
      <c r="D318" t="s">
        <v>111</v>
      </c>
      <c r="E318" t="str">
        <f>IFERROR(VLOOKUP(D318,BaseTechNodes!$A$1:$A$238,1,FALSE),"Not Valid")</f>
        <v>Not Valid</v>
      </c>
    </row>
    <row r="319" spans="1:5" x14ac:dyDescent="0.35">
      <c r="A319" s="6" t="s">
        <v>350</v>
      </c>
      <c r="B319">
        <v>0</v>
      </c>
      <c r="C319" s="1" t="str">
        <f t="shared" si="6"/>
        <v>Other0</v>
      </c>
      <c r="D319" t="s">
        <v>187</v>
      </c>
      <c r="E319" t="str">
        <f>IFERROR(VLOOKUP(D319,BaseTechNodes!$A$1:$A$238,1,FALSE),"Not Valid")</f>
        <v>otherParts</v>
      </c>
    </row>
    <row r="320" spans="1:5" x14ac:dyDescent="0.35">
      <c r="A320" s="6" t="s">
        <v>350</v>
      </c>
      <c r="B320">
        <v>1</v>
      </c>
      <c r="C320" s="1" t="str">
        <f t="shared" si="6"/>
        <v>Other1</v>
      </c>
      <c r="D320" t="s">
        <v>187</v>
      </c>
      <c r="E320" t="str">
        <f>IFERROR(VLOOKUP(D320,BaseTechNodes!$A$1:$A$238,1,FALSE),"Not Valid")</f>
        <v>otherParts</v>
      </c>
    </row>
    <row r="321" spans="1:5" x14ac:dyDescent="0.35">
      <c r="A321" s="6" t="s">
        <v>350</v>
      </c>
      <c r="B321">
        <v>2</v>
      </c>
      <c r="C321" s="1" t="str">
        <f t="shared" si="6"/>
        <v>Other2</v>
      </c>
      <c r="D321" t="s">
        <v>187</v>
      </c>
      <c r="E321" t="str">
        <f>IFERROR(VLOOKUP(D321,BaseTechNodes!$A$1:$A$238,1,FALSE),"Not Valid")</f>
        <v>otherParts</v>
      </c>
    </row>
    <row r="322" spans="1:5" x14ac:dyDescent="0.35">
      <c r="A322" s="6" t="s">
        <v>350</v>
      </c>
      <c r="B322">
        <v>3</v>
      </c>
      <c r="C322" s="1" t="str">
        <f t="shared" ref="C322:C385" si="7">_xlfn.CONCAT(A322,B322)</f>
        <v>Other3</v>
      </c>
      <c r="D322" t="s">
        <v>187</v>
      </c>
      <c r="E322" t="str">
        <f>IFERROR(VLOOKUP(D322,BaseTechNodes!$A$1:$A$238,1,FALSE),"Not Valid")</f>
        <v>otherParts</v>
      </c>
    </row>
    <row r="323" spans="1:5" x14ac:dyDescent="0.35">
      <c r="A323" s="6" t="s">
        <v>350</v>
      </c>
      <c r="B323">
        <v>4</v>
      </c>
      <c r="C323" s="1" t="str">
        <f t="shared" si="7"/>
        <v>Other4</v>
      </c>
      <c r="D323" t="s">
        <v>187</v>
      </c>
      <c r="E323" t="str">
        <f>IFERROR(VLOOKUP(D323,BaseTechNodes!$A$1:$A$238,1,FALSE),"Not Valid")</f>
        <v>otherParts</v>
      </c>
    </row>
    <row r="324" spans="1:5" x14ac:dyDescent="0.35">
      <c r="A324" s="6" t="s">
        <v>350</v>
      </c>
      <c r="B324">
        <v>5</v>
      </c>
      <c r="C324" s="1" t="str">
        <f t="shared" si="7"/>
        <v>Other5</v>
      </c>
      <c r="D324" t="s">
        <v>187</v>
      </c>
      <c r="E324" t="str">
        <f>IFERROR(VLOOKUP(D324,BaseTechNodes!$A$1:$A$238,1,FALSE),"Not Valid")</f>
        <v>otherParts</v>
      </c>
    </row>
    <row r="325" spans="1:5" x14ac:dyDescent="0.35">
      <c r="A325" s="6" t="s">
        <v>350</v>
      </c>
      <c r="B325">
        <v>6</v>
      </c>
      <c r="C325" s="1" t="str">
        <f t="shared" si="7"/>
        <v>Other6</v>
      </c>
      <c r="D325" t="s">
        <v>187</v>
      </c>
      <c r="E325" t="str">
        <f>IFERROR(VLOOKUP(D325,BaseTechNodes!$A$1:$A$238,1,FALSE),"Not Valid")</f>
        <v>otherParts</v>
      </c>
    </row>
    <row r="326" spans="1:5" x14ac:dyDescent="0.35">
      <c r="A326" s="6" t="s">
        <v>350</v>
      </c>
      <c r="B326">
        <v>7</v>
      </c>
      <c r="C326" s="1" t="str">
        <f t="shared" si="7"/>
        <v>Other7</v>
      </c>
      <c r="D326" t="s">
        <v>187</v>
      </c>
      <c r="E326" t="str">
        <f>IFERROR(VLOOKUP(D326,BaseTechNodes!$A$1:$A$238,1,FALSE),"Not Valid")</f>
        <v>otherParts</v>
      </c>
    </row>
    <row r="327" spans="1:5" x14ac:dyDescent="0.35">
      <c r="A327" s="6" t="s">
        <v>350</v>
      </c>
      <c r="B327">
        <v>8</v>
      </c>
      <c r="C327" s="1" t="str">
        <f t="shared" si="7"/>
        <v>Other8</v>
      </c>
      <c r="D327" t="s">
        <v>187</v>
      </c>
      <c r="E327" t="str">
        <f>IFERROR(VLOOKUP(D327,BaseTechNodes!$A$1:$A$238,1,FALSE),"Not Valid")</f>
        <v>otherParts</v>
      </c>
    </row>
    <row r="328" spans="1:5" x14ac:dyDescent="0.35">
      <c r="A328" s="6" t="s">
        <v>350</v>
      </c>
      <c r="B328">
        <v>9</v>
      </c>
      <c r="C328" s="1" t="str">
        <f t="shared" si="7"/>
        <v>Other9</v>
      </c>
      <c r="D328" t="s">
        <v>187</v>
      </c>
      <c r="E328" t="str">
        <f>IFERROR(VLOOKUP(D328,BaseTechNodes!$A$1:$A$238,1,FALSE),"Not Valid")</f>
        <v>otherParts</v>
      </c>
    </row>
    <row r="329" spans="1:5" x14ac:dyDescent="0.35">
      <c r="A329" s="6" t="s">
        <v>350</v>
      </c>
      <c r="B329">
        <v>10</v>
      </c>
      <c r="C329" s="1" t="str">
        <f t="shared" si="7"/>
        <v>Other10</v>
      </c>
      <c r="D329" t="s">
        <v>187</v>
      </c>
      <c r="E329" t="str">
        <f>IFERROR(VLOOKUP(D329,BaseTechNodes!$A$1:$A$238,1,FALSE),"Not Valid")</f>
        <v>otherParts</v>
      </c>
    </row>
    <row r="330" spans="1:5" x14ac:dyDescent="0.35">
      <c r="A330" s="6" t="s">
        <v>350</v>
      </c>
      <c r="B330">
        <v>11</v>
      </c>
      <c r="C330" s="1" t="str">
        <f t="shared" si="7"/>
        <v>Other11</v>
      </c>
      <c r="D330" t="s">
        <v>187</v>
      </c>
      <c r="E330" t="str">
        <f>IFERROR(VLOOKUP(D330,BaseTechNodes!$A$1:$A$238,1,FALSE),"Not Valid")</f>
        <v>otherParts</v>
      </c>
    </row>
    <row r="331" spans="1:5" x14ac:dyDescent="0.35">
      <c r="A331" s="6" t="s">
        <v>350</v>
      </c>
      <c r="B331">
        <v>12</v>
      </c>
      <c r="C331" s="1" t="str">
        <f t="shared" si="7"/>
        <v>Other12</v>
      </c>
      <c r="D331" t="s">
        <v>187</v>
      </c>
      <c r="E331" t="str">
        <f>IFERROR(VLOOKUP(D331,BaseTechNodes!$A$1:$A$238,1,FALSE),"Not Valid")</f>
        <v>otherParts</v>
      </c>
    </row>
    <row r="332" spans="1:5" x14ac:dyDescent="0.35">
      <c r="A332" s="6" t="s">
        <v>353</v>
      </c>
      <c r="B332">
        <v>8</v>
      </c>
      <c r="C332" s="1" t="str">
        <f t="shared" si="7"/>
        <v>Beamed Power8</v>
      </c>
      <c r="D332" t="s">
        <v>105</v>
      </c>
      <c r="E332" t="str">
        <f>IFERROR(VLOOKUP(D332,BaseTechNodes!$A$1:$A$238,1,FALSE),"Not Valid")</f>
        <v>digitalSignalProcessing</v>
      </c>
    </row>
    <row r="333" spans="1:5" x14ac:dyDescent="0.35">
      <c r="A333" s="6" t="s">
        <v>353</v>
      </c>
      <c r="B333">
        <v>9</v>
      </c>
      <c r="C333" s="1" t="str">
        <f t="shared" si="7"/>
        <v>Beamed Power9</v>
      </c>
      <c r="D333" t="s">
        <v>347</v>
      </c>
      <c r="E333" t="str">
        <f>IFERROR(VLOOKUP(D333,BaseTechNodes!$A$1:$A$238,1,FALSE),"Not Valid")</f>
        <v>microwavePowerTransmission</v>
      </c>
    </row>
    <row r="334" spans="1:5" x14ac:dyDescent="0.35">
      <c r="A334" s="6" t="s">
        <v>353</v>
      </c>
      <c r="B334">
        <v>10</v>
      </c>
      <c r="C334" s="1" t="str">
        <f t="shared" si="7"/>
        <v>Beamed Power10</v>
      </c>
      <c r="D334" t="s">
        <v>354</v>
      </c>
      <c r="E334" t="str">
        <f>IFERROR(VLOOKUP(D334,BaseTechNodes!$A$1:$A$238,1,FALSE),"Not Valid")</f>
        <v>beamedPowerPropulsion</v>
      </c>
    </row>
    <row r="335" spans="1:5" x14ac:dyDescent="0.35">
      <c r="A335" s="6" t="s">
        <v>353</v>
      </c>
      <c r="B335">
        <v>11</v>
      </c>
      <c r="C335" s="1" t="str">
        <f t="shared" si="7"/>
        <v>Beamed Power11</v>
      </c>
      <c r="D335" t="s">
        <v>355</v>
      </c>
      <c r="E335" t="str">
        <f>IFERROR(VLOOKUP(D335,BaseTechNodes!$A$1:$A$238,1,FALSE),"Not Valid")</f>
        <v>experimentalBeamedPowerPropulsion</v>
      </c>
    </row>
    <row r="336" spans="1:5" x14ac:dyDescent="0.35">
      <c r="A336" s="6" t="s">
        <v>353</v>
      </c>
      <c r="B336">
        <v>12</v>
      </c>
      <c r="C336" s="1" t="str">
        <f t="shared" si="7"/>
        <v>Beamed Power12</v>
      </c>
      <c r="D336" t="s">
        <v>356</v>
      </c>
      <c r="E336" t="str">
        <f>IFERROR(VLOOKUP(D336,BaseTechNodes!$A$1:$A$238,1,FALSE),"Not Valid")</f>
        <v>exoticBeamedPowerPropulsion</v>
      </c>
    </row>
    <row r="337" spans="1:5" x14ac:dyDescent="0.35">
      <c r="A337" s="6" t="s">
        <v>359</v>
      </c>
      <c r="B337">
        <v>6</v>
      </c>
      <c r="C337" s="1" t="str">
        <f t="shared" si="7"/>
        <v>Nuclear Power6</v>
      </c>
      <c r="D337" t="s">
        <v>360</v>
      </c>
      <c r="E337" t="str">
        <f>IFERROR(VLOOKUP(D337,BaseTechNodes!$A$1:$A$238,1,FALSE),"Not Valid")</f>
        <v>nuclearPower</v>
      </c>
    </row>
    <row r="338" spans="1:5" x14ac:dyDescent="0.35">
      <c r="A338" s="6" t="s">
        <v>359</v>
      </c>
      <c r="B338">
        <v>7</v>
      </c>
      <c r="C338" s="1" t="str">
        <f t="shared" si="7"/>
        <v>Nuclear Power7</v>
      </c>
      <c r="D338" t="s">
        <v>361</v>
      </c>
      <c r="E338" t="str">
        <f>IFERROR(VLOOKUP(D338,BaseTechNodes!$A$1:$A$238,1,FALSE),"Not Valid")</f>
        <v>largeNuclearPower</v>
      </c>
    </row>
    <row r="339" spans="1:5" x14ac:dyDescent="0.35">
      <c r="A339" s="6" t="s">
        <v>359</v>
      </c>
      <c r="B339">
        <v>8</v>
      </c>
      <c r="C339" s="1" t="str">
        <f t="shared" si="7"/>
        <v>Nuclear Power8</v>
      </c>
      <c r="D339" t="s">
        <v>362</v>
      </c>
      <c r="E339" t="str">
        <f>IFERROR(VLOOKUP(D339,BaseTechNodes!$A$1:$A$238,1,FALSE),"Not Valid")</f>
        <v>advNuclearPower</v>
      </c>
    </row>
    <row r="340" spans="1:5" x14ac:dyDescent="0.35">
      <c r="A340" s="6" t="s">
        <v>359</v>
      </c>
      <c r="B340">
        <v>9</v>
      </c>
      <c r="C340" s="1" t="str">
        <f t="shared" si="7"/>
        <v>Nuclear Power9</v>
      </c>
      <c r="D340" t="s">
        <v>363</v>
      </c>
      <c r="E340" t="str">
        <f>IFERROR(VLOOKUP(D340,BaseTechNodes!$A$1:$A$238,1,FALSE),"Not Valid")</f>
        <v>expNuclearPower</v>
      </c>
    </row>
    <row r="341" spans="1:5" x14ac:dyDescent="0.35">
      <c r="A341" s="6" t="s">
        <v>359</v>
      </c>
      <c r="B341">
        <v>10</v>
      </c>
      <c r="C341" s="1" t="str">
        <f t="shared" si="7"/>
        <v>Nuclear Power10</v>
      </c>
      <c r="D341" t="s">
        <v>364</v>
      </c>
      <c r="E341" t="str">
        <f>IFERROR(VLOOKUP(D341,BaseTechNodes!$A$1:$A$238,1,FALSE),"Not Valid")</f>
        <v>exoticNuclearPower</v>
      </c>
    </row>
    <row r="342" spans="1:5" x14ac:dyDescent="0.35">
      <c r="C342" s="1" t="str">
        <f t="shared" si="7"/>
        <v/>
      </c>
      <c r="E342" t="str">
        <f>IFERROR(VLOOKUP(D342,BaseTechNodes!$A$1:$A$238,1,FALSE),"Not Valid")</f>
        <v>Not Valid</v>
      </c>
    </row>
    <row r="343" spans="1:5" x14ac:dyDescent="0.35">
      <c r="C343" s="1" t="str">
        <f t="shared" si="7"/>
        <v/>
      </c>
      <c r="E343" t="str">
        <f>IFERROR(VLOOKUP(D343,BaseTechNodes!$A$1:$A$238,1,FALSE),"Not Valid")</f>
        <v>Not Valid</v>
      </c>
    </row>
    <row r="344" spans="1:5" x14ac:dyDescent="0.35">
      <c r="C344" s="1" t="str">
        <f t="shared" si="7"/>
        <v/>
      </c>
      <c r="E344" t="str">
        <f>IFERROR(VLOOKUP(D344,BaseTechNodes!$A$1:$A$238,1,FALSE),"Not Valid")</f>
        <v>Not Valid</v>
      </c>
    </row>
    <row r="345" spans="1:5" x14ac:dyDescent="0.35">
      <c r="C345" s="1" t="str">
        <f t="shared" si="7"/>
        <v/>
      </c>
      <c r="E345" t="str">
        <f>IFERROR(VLOOKUP(D345,BaseTechNodes!$A$1:$A$238,1,FALSE),"Not Valid")</f>
        <v>Not Valid</v>
      </c>
    </row>
    <row r="346" spans="1:5" x14ac:dyDescent="0.35">
      <c r="C346" s="1" t="str">
        <f t="shared" si="7"/>
        <v/>
      </c>
      <c r="E346" t="str">
        <f>IFERROR(VLOOKUP(D346,BaseTechNodes!$A$1:$A$238,1,FALSE),"Not Valid")</f>
        <v>Not Valid</v>
      </c>
    </row>
    <row r="347" spans="1:5" x14ac:dyDescent="0.35">
      <c r="C347" s="1" t="str">
        <f t="shared" si="7"/>
        <v/>
      </c>
      <c r="E347" t="str">
        <f>IFERROR(VLOOKUP(D347,BaseTechNodes!$A$1:$A$238,1,FALSE),"Not Valid")</f>
        <v>Not Valid</v>
      </c>
    </row>
    <row r="348" spans="1:5" x14ac:dyDescent="0.35">
      <c r="C348" s="1" t="str">
        <f t="shared" si="7"/>
        <v/>
      </c>
      <c r="E348" t="str">
        <f>IFERROR(VLOOKUP(D348,BaseTechNodes!$A$1:$A$238,1,FALSE),"Not Valid")</f>
        <v>Not Valid</v>
      </c>
    </row>
    <row r="349" spans="1:5" x14ac:dyDescent="0.35">
      <c r="C349" s="1" t="str">
        <f t="shared" si="7"/>
        <v/>
      </c>
      <c r="E349" t="str">
        <f>IFERROR(VLOOKUP(D349,BaseTechNodes!$A$1:$A$238,1,FALSE),"Not Valid")</f>
        <v>Not Valid</v>
      </c>
    </row>
    <row r="350" spans="1:5" x14ac:dyDescent="0.35">
      <c r="C350" s="1" t="str">
        <f t="shared" si="7"/>
        <v/>
      </c>
      <c r="E350" t="str">
        <f>IFERROR(VLOOKUP(D350,BaseTechNodes!$A$1:$A$238,1,FALSE),"Not Valid")</f>
        <v>Not Valid</v>
      </c>
    </row>
    <row r="351" spans="1:5" x14ac:dyDescent="0.35">
      <c r="C351" s="1" t="str">
        <f t="shared" si="7"/>
        <v/>
      </c>
      <c r="E351" t="str">
        <f>IFERROR(VLOOKUP(D351,BaseTechNodes!$A$1:$A$238,1,FALSE),"Not Valid")</f>
        <v>Not Valid</v>
      </c>
    </row>
    <row r="352" spans="1:5" x14ac:dyDescent="0.35">
      <c r="C352" s="1" t="str">
        <f t="shared" si="7"/>
        <v/>
      </c>
      <c r="E352" t="str">
        <f>IFERROR(VLOOKUP(D352,BaseTechNodes!$A$1:$A$238,1,FALSE),"Not Valid")</f>
        <v>Not Valid</v>
      </c>
    </row>
    <row r="353" spans="3:5" x14ac:dyDescent="0.35">
      <c r="C353" s="1" t="str">
        <f t="shared" si="7"/>
        <v/>
      </c>
      <c r="E353" t="str">
        <f>IFERROR(VLOOKUP(D353,BaseTechNodes!$A$1:$A$238,1,FALSE),"Not Valid")</f>
        <v>Not Valid</v>
      </c>
    </row>
    <row r="354" spans="3:5" x14ac:dyDescent="0.35">
      <c r="C354" s="1" t="str">
        <f t="shared" si="7"/>
        <v/>
      </c>
      <c r="E354" t="str">
        <f>IFERROR(VLOOKUP(D354,BaseTechNodes!$A$1:$A$238,1,FALSE),"Not Valid")</f>
        <v>Not Valid</v>
      </c>
    </row>
    <row r="355" spans="3:5" x14ac:dyDescent="0.35">
      <c r="C355" s="1" t="str">
        <f t="shared" si="7"/>
        <v/>
      </c>
      <c r="E355" t="str">
        <f>IFERROR(VLOOKUP(D355,BaseTechNodes!$A$1:$A$238,1,FALSE),"Not Valid")</f>
        <v>Not Valid</v>
      </c>
    </row>
    <row r="356" spans="3:5" x14ac:dyDescent="0.35">
      <c r="C356" s="1" t="str">
        <f t="shared" si="7"/>
        <v/>
      </c>
      <c r="E356" t="str">
        <f>IFERROR(VLOOKUP(D356,BaseTechNodes!$A$1:$A$238,1,FALSE),"Not Valid")</f>
        <v>Not Valid</v>
      </c>
    </row>
    <row r="357" spans="3:5" x14ac:dyDescent="0.35">
      <c r="C357" s="1" t="str">
        <f t="shared" si="7"/>
        <v/>
      </c>
      <c r="E357" t="str">
        <f>IFERROR(VLOOKUP(D357,BaseTechNodes!$A$1:$A$238,1,FALSE),"Not Valid")</f>
        <v>Not Valid</v>
      </c>
    </row>
    <row r="358" spans="3:5" x14ac:dyDescent="0.35">
      <c r="C358" s="1" t="str">
        <f t="shared" si="7"/>
        <v/>
      </c>
      <c r="E358" t="str">
        <f>IFERROR(VLOOKUP(D358,BaseTechNodes!$A$1:$A$238,1,FALSE),"Not Valid")</f>
        <v>Not Valid</v>
      </c>
    </row>
    <row r="359" spans="3:5" x14ac:dyDescent="0.35">
      <c r="C359" s="1" t="str">
        <f t="shared" si="7"/>
        <v/>
      </c>
      <c r="E359" t="str">
        <f>IFERROR(VLOOKUP(D359,BaseTechNodes!$A$1:$A$238,1,FALSE),"Not Valid")</f>
        <v>Not Valid</v>
      </c>
    </row>
    <row r="360" spans="3:5" x14ac:dyDescent="0.35">
      <c r="C360" s="1" t="str">
        <f t="shared" si="7"/>
        <v/>
      </c>
      <c r="E360" t="str">
        <f>IFERROR(VLOOKUP(D360,BaseTechNodes!$A$1:$A$238,1,FALSE),"Not Valid")</f>
        <v>Not Valid</v>
      </c>
    </row>
    <row r="361" spans="3:5" x14ac:dyDescent="0.35">
      <c r="C361" s="1" t="str">
        <f t="shared" si="7"/>
        <v/>
      </c>
      <c r="E361" t="str">
        <f>IFERROR(VLOOKUP(D361,BaseTechNodes!$A$1:$A$238,1,FALSE),"Not Valid")</f>
        <v>Not Valid</v>
      </c>
    </row>
    <row r="362" spans="3:5" x14ac:dyDescent="0.35">
      <c r="C362" s="1" t="str">
        <f t="shared" si="7"/>
        <v/>
      </c>
      <c r="E362" t="str">
        <f>IFERROR(VLOOKUP(D362,BaseTechNodes!$A$1:$A$238,1,FALSE),"Not Valid")</f>
        <v>Not Valid</v>
      </c>
    </row>
    <row r="363" spans="3:5" x14ac:dyDescent="0.35">
      <c r="C363" s="1" t="str">
        <f t="shared" si="7"/>
        <v/>
      </c>
      <c r="E363" t="str">
        <f>IFERROR(VLOOKUP(D363,BaseTechNodes!$A$1:$A$238,1,FALSE),"Not Valid")</f>
        <v>Not Valid</v>
      </c>
    </row>
    <row r="364" spans="3:5" x14ac:dyDescent="0.35">
      <c r="C364" s="1" t="str">
        <f t="shared" si="7"/>
        <v/>
      </c>
      <c r="E364" t="str">
        <f>IFERROR(VLOOKUP(D364,BaseTechNodes!$A$1:$A$238,1,FALSE),"Not Valid")</f>
        <v>Not Valid</v>
      </c>
    </row>
    <row r="365" spans="3:5" x14ac:dyDescent="0.35">
      <c r="C365" s="1" t="str">
        <f t="shared" si="7"/>
        <v/>
      </c>
      <c r="E365" t="str">
        <f>IFERROR(VLOOKUP(D365,BaseTechNodes!$A$1:$A$238,1,FALSE),"Not Valid")</f>
        <v>Not Valid</v>
      </c>
    </row>
    <row r="366" spans="3:5" x14ac:dyDescent="0.35">
      <c r="C366" s="1" t="str">
        <f t="shared" si="7"/>
        <v/>
      </c>
      <c r="E366" t="str">
        <f>IFERROR(VLOOKUP(D366,BaseTechNodes!$A$1:$A$238,1,FALSE),"Not Valid")</f>
        <v>Not Valid</v>
      </c>
    </row>
    <row r="367" spans="3:5" x14ac:dyDescent="0.35">
      <c r="C367" s="1" t="str">
        <f t="shared" si="7"/>
        <v/>
      </c>
      <c r="E367" t="str">
        <f>IFERROR(VLOOKUP(D367,BaseTechNodes!$A$1:$A$238,1,FALSE),"Not Valid")</f>
        <v>Not Valid</v>
      </c>
    </row>
    <row r="368" spans="3:5" x14ac:dyDescent="0.35">
      <c r="C368" s="1" t="str">
        <f t="shared" si="7"/>
        <v/>
      </c>
      <c r="E368" t="str">
        <f>IFERROR(VLOOKUP(D368,BaseTechNodes!$A$1:$A$238,1,FALSE),"Not Valid")</f>
        <v>Not Valid</v>
      </c>
    </row>
    <row r="369" spans="3:5" x14ac:dyDescent="0.35">
      <c r="C369" s="1" t="str">
        <f t="shared" si="7"/>
        <v/>
      </c>
      <c r="E369" t="str">
        <f>IFERROR(VLOOKUP(D369,BaseTechNodes!$A$1:$A$238,1,FALSE),"Not Valid")</f>
        <v>Not Valid</v>
      </c>
    </row>
    <row r="370" spans="3:5" x14ac:dyDescent="0.35">
      <c r="C370" s="1" t="str">
        <f t="shared" si="7"/>
        <v/>
      </c>
      <c r="E370" t="str">
        <f>IFERROR(VLOOKUP(D370,BaseTechNodes!$A$1:$A$238,1,FALSE),"Not Valid")</f>
        <v>Not Valid</v>
      </c>
    </row>
    <row r="371" spans="3:5" x14ac:dyDescent="0.35">
      <c r="C371" s="1" t="str">
        <f t="shared" si="7"/>
        <v/>
      </c>
      <c r="E371" t="str">
        <f>IFERROR(VLOOKUP(D371,BaseTechNodes!$A$1:$A$238,1,FALSE),"Not Valid")</f>
        <v>Not Valid</v>
      </c>
    </row>
    <row r="372" spans="3:5" x14ac:dyDescent="0.35">
      <c r="C372" s="1" t="str">
        <f t="shared" si="7"/>
        <v/>
      </c>
      <c r="E372" t="str">
        <f>IFERROR(VLOOKUP(D372,BaseTechNodes!$A$1:$A$238,1,FALSE),"Not Valid")</f>
        <v>Not Valid</v>
      </c>
    </row>
    <row r="373" spans="3:5" x14ac:dyDescent="0.35">
      <c r="C373" s="1" t="str">
        <f t="shared" si="7"/>
        <v/>
      </c>
      <c r="E373" t="str">
        <f>IFERROR(VLOOKUP(D373,BaseTechNodes!$A$1:$A$238,1,FALSE),"Not Valid")</f>
        <v>Not Valid</v>
      </c>
    </row>
    <row r="374" spans="3:5" x14ac:dyDescent="0.35">
      <c r="C374" s="1" t="str">
        <f t="shared" si="7"/>
        <v/>
      </c>
      <c r="E374" t="str">
        <f>IFERROR(VLOOKUP(D374,BaseTechNodes!$A$1:$A$238,1,FALSE),"Not Valid")</f>
        <v>Not Valid</v>
      </c>
    </row>
    <row r="375" spans="3:5" x14ac:dyDescent="0.35">
      <c r="C375" s="1" t="str">
        <f t="shared" si="7"/>
        <v/>
      </c>
      <c r="E375" t="str">
        <f>IFERROR(VLOOKUP(D375,BaseTechNodes!$A$1:$A$238,1,FALSE),"Not Valid")</f>
        <v>Not Valid</v>
      </c>
    </row>
    <row r="376" spans="3:5" x14ac:dyDescent="0.35">
      <c r="C376" s="1" t="str">
        <f t="shared" si="7"/>
        <v/>
      </c>
      <c r="E376" t="str">
        <f>IFERROR(VLOOKUP(D376,BaseTechNodes!$A$1:$A$238,1,FALSE),"Not Valid")</f>
        <v>Not Valid</v>
      </c>
    </row>
    <row r="377" spans="3:5" x14ac:dyDescent="0.35">
      <c r="C377" s="1" t="str">
        <f t="shared" si="7"/>
        <v/>
      </c>
      <c r="E377" t="str">
        <f>IFERROR(VLOOKUP(D377,BaseTechNodes!$A$1:$A$238,1,FALSE),"Not Valid")</f>
        <v>Not Valid</v>
      </c>
    </row>
    <row r="378" spans="3:5" x14ac:dyDescent="0.35">
      <c r="C378" s="1" t="str">
        <f t="shared" si="7"/>
        <v/>
      </c>
      <c r="E378" t="str">
        <f>IFERROR(VLOOKUP(D378,BaseTechNodes!$A$1:$A$238,1,FALSE),"Not Valid")</f>
        <v>Not Valid</v>
      </c>
    </row>
    <row r="379" spans="3:5" x14ac:dyDescent="0.35">
      <c r="C379" s="1" t="str">
        <f t="shared" si="7"/>
        <v/>
      </c>
      <c r="E379" t="str">
        <f>IFERROR(VLOOKUP(D379,BaseTechNodes!$A$1:$A$238,1,FALSE),"Not Valid")</f>
        <v>Not Valid</v>
      </c>
    </row>
    <row r="380" spans="3:5" x14ac:dyDescent="0.35">
      <c r="C380" s="1" t="str">
        <f t="shared" si="7"/>
        <v/>
      </c>
      <c r="E380" t="str">
        <f>IFERROR(VLOOKUP(D380,BaseTechNodes!$A$1:$A$238,1,FALSE),"Not Valid")</f>
        <v>Not Valid</v>
      </c>
    </row>
    <row r="381" spans="3:5" x14ac:dyDescent="0.35">
      <c r="C381" s="1" t="str">
        <f t="shared" si="7"/>
        <v/>
      </c>
      <c r="E381" t="str">
        <f>IFERROR(VLOOKUP(D381,BaseTechNodes!$A$1:$A$238,1,FALSE),"Not Valid")</f>
        <v>Not Valid</v>
      </c>
    </row>
    <row r="382" spans="3:5" x14ac:dyDescent="0.35">
      <c r="C382" s="1" t="str">
        <f t="shared" si="7"/>
        <v/>
      </c>
      <c r="E382" t="str">
        <f>IFERROR(VLOOKUP(D382,BaseTechNodes!$A$1:$A$238,1,FALSE),"Not Valid")</f>
        <v>Not Valid</v>
      </c>
    </row>
    <row r="383" spans="3:5" x14ac:dyDescent="0.35">
      <c r="C383" s="1" t="str">
        <f t="shared" si="7"/>
        <v/>
      </c>
      <c r="E383" t="str">
        <f>IFERROR(VLOOKUP(D383,BaseTechNodes!$A$1:$A$238,1,FALSE),"Not Valid")</f>
        <v>Not Valid</v>
      </c>
    </row>
    <row r="384" spans="3:5" x14ac:dyDescent="0.35">
      <c r="C384" s="1" t="str">
        <f t="shared" si="7"/>
        <v/>
      </c>
      <c r="E384" t="str">
        <f>IFERROR(VLOOKUP(D384,BaseTechNodes!$A$1:$A$238,1,FALSE),"Not Valid")</f>
        <v>Not Valid</v>
      </c>
    </row>
    <row r="385" spans="3:5" x14ac:dyDescent="0.35">
      <c r="C385" s="1" t="str">
        <f t="shared" si="7"/>
        <v/>
      </c>
      <c r="E385" t="str">
        <f>IFERROR(VLOOKUP(D385,BaseTechNodes!$A$1:$A$238,1,FALSE),"Not Valid")</f>
        <v>Not Valid</v>
      </c>
    </row>
    <row r="386" spans="3:5" x14ac:dyDescent="0.35">
      <c r="C386" s="1" t="str">
        <f t="shared" ref="C386:C437" si="8">_xlfn.CONCAT(A386,B386)</f>
        <v/>
      </c>
      <c r="E386" t="str">
        <f>IFERROR(VLOOKUP(D386,BaseTechNodes!$A$1:$A$238,1,FALSE),"Not Valid")</f>
        <v>Not Valid</v>
      </c>
    </row>
    <row r="387" spans="3:5" x14ac:dyDescent="0.35">
      <c r="C387" s="1" t="str">
        <f t="shared" si="8"/>
        <v/>
      </c>
      <c r="E387" t="str">
        <f>IFERROR(VLOOKUP(D387,BaseTechNodes!$A$1:$A$238,1,FALSE),"Not Valid")</f>
        <v>Not Valid</v>
      </c>
    </row>
    <row r="388" spans="3:5" x14ac:dyDescent="0.35">
      <c r="C388" s="1" t="str">
        <f t="shared" si="8"/>
        <v/>
      </c>
      <c r="E388" t="str">
        <f>IFERROR(VLOOKUP(D388,BaseTechNodes!$A$1:$A$238,1,FALSE),"Not Valid")</f>
        <v>Not Valid</v>
      </c>
    </row>
    <row r="389" spans="3:5" x14ac:dyDescent="0.35">
      <c r="C389" s="1" t="str">
        <f t="shared" si="8"/>
        <v/>
      </c>
      <c r="E389" t="str">
        <f>IFERROR(VLOOKUP(D389,BaseTechNodes!$A$1:$A$238,1,FALSE),"Not Valid")</f>
        <v>Not Valid</v>
      </c>
    </row>
    <row r="390" spans="3:5" x14ac:dyDescent="0.35">
      <c r="C390" s="1" t="str">
        <f t="shared" si="8"/>
        <v/>
      </c>
      <c r="E390" t="str">
        <f>IFERROR(VLOOKUP(D390,BaseTechNodes!$A$1:$A$238,1,FALSE),"Not Valid")</f>
        <v>Not Valid</v>
      </c>
    </row>
    <row r="391" spans="3:5" x14ac:dyDescent="0.35">
      <c r="C391" s="1" t="str">
        <f t="shared" si="8"/>
        <v/>
      </c>
      <c r="E391" t="str">
        <f>IFERROR(VLOOKUP(D391,BaseTechNodes!$A$1:$A$238,1,FALSE),"Not Valid")</f>
        <v>Not Valid</v>
      </c>
    </row>
    <row r="392" spans="3:5" x14ac:dyDescent="0.35">
      <c r="C392" s="1" t="str">
        <f t="shared" si="8"/>
        <v/>
      </c>
      <c r="E392" t="str">
        <f>IFERROR(VLOOKUP(D392,BaseTechNodes!$A$1:$A$238,1,FALSE),"Not Valid")</f>
        <v>Not Valid</v>
      </c>
    </row>
    <row r="393" spans="3:5" x14ac:dyDescent="0.35">
      <c r="C393" s="1" t="str">
        <f t="shared" si="8"/>
        <v/>
      </c>
      <c r="E393" t="str">
        <f>IFERROR(VLOOKUP(D393,BaseTechNodes!$A$1:$A$238,1,FALSE),"Not Valid")</f>
        <v>Not Valid</v>
      </c>
    </row>
    <row r="394" spans="3:5" x14ac:dyDescent="0.35">
      <c r="C394" s="1" t="str">
        <f t="shared" si="8"/>
        <v/>
      </c>
      <c r="E394" t="str">
        <f>IFERROR(VLOOKUP(D394,BaseTechNodes!$A$1:$A$238,1,FALSE),"Not Valid")</f>
        <v>Not Valid</v>
      </c>
    </row>
    <row r="395" spans="3:5" x14ac:dyDescent="0.35">
      <c r="C395" s="1" t="str">
        <f t="shared" si="8"/>
        <v/>
      </c>
      <c r="E395" t="str">
        <f>IFERROR(VLOOKUP(D395,BaseTechNodes!$A$1:$A$238,1,FALSE),"Not Valid")</f>
        <v>Not Valid</v>
      </c>
    </row>
    <row r="396" spans="3:5" x14ac:dyDescent="0.35">
      <c r="C396" s="1" t="str">
        <f t="shared" si="8"/>
        <v/>
      </c>
      <c r="E396" t="str">
        <f>IFERROR(VLOOKUP(D396,BaseTechNodes!$A$1:$A$238,1,FALSE),"Not Valid")</f>
        <v>Not Valid</v>
      </c>
    </row>
    <row r="397" spans="3:5" x14ac:dyDescent="0.35">
      <c r="C397" s="1" t="str">
        <f t="shared" si="8"/>
        <v/>
      </c>
      <c r="E397" t="str">
        <f>IFERROR(VLOOKUP(D397,BaseTechNodes!$A$1:$A$238,1,FALSE),"Not Valid")</f>
        <v>Not Valid</v>
      </c>
    </row>
    <row r="398" spans="3:5" x14ac:dyDescent="0.35">
      <c r="C398" s="1" t="str">
        <f t="shared" si="8"/>
        <v/>
      </c>
      <c r="E398" t="str">
        <f>IFERROR(VLOOKUP(D398,BaseTechNodes!$A$1:$A$238,1,FALSE),"Not Valid")</f>
        <v>Not Valid</v>
      </c>
    </row>
    <row r="399" spans="3:5" x14ac:dyDescent="0.35">
      <c r="C399" s="1" t="str">
        <f t="shared" si="8"/>
        <v/>
      </c>
      <c r="E399" t="str">
        <f>IFERROR(VLOOKUP(D399,BaseTechNodes!$A$1:$A$238,1,FALSE),"Not Valid")</f>
        <v>Not Valid</v>
      </c>
    </row>
    <row r="400" spans="3:5" x14ac:dyDescent="0.35">
      <c r="C400" s="1" t="str">
        <f t="shared" si="8"/>
        <v/>
      </c>
      <c r="E400" t="str">
        <f>IFERROR(VLOOKUP(D400,BaseTechNodes!$A$1:$A$238,1,FALSE),"Not Valid")</f>
        <v>Not Valid</v>
      </c>
    </row>
    <row r="401" spans="3:5" x14ac:dyDescent="0.35">
      <c r="C401" s="1" t="str">
        <f t="shared" si="8"/>
        <v/>
      </c>
      <c r="E401" t="str">
        <f>IFERROR(VLOOKUP(D401,BaseTechNodes!$A$1:$A$238,1,FALSE),"Not Valid")</f>
        <v>Not Valid</v>
      </c>
    </row>
    <row r="402" spans="3:5" x14ac:dyDescent="0.35">
      <c r="C402" s="1" t="str">
        <f t="shared" si="8"/>
        <v/>
      </c>
      <c r="E402" t="str">
        <f>IFERROR(VLOOKUP(D402,BaseTechNodes!$A$1:$A$238,1,FALSE),"Not Valid")</f>
        <v>Not Valid</v>
      </c>
    </row>
    <row r="403" spans="3:5" x14ac:dyDescent="0.35">
      <c r="C403" s="1" t="str">
        <f t="shared" si="8"/>
        <v/>
      </c>
      <c r="E403" t="str">
        <f>IFERROR(VLOOKUP(D403,BaseTechNodes!$A$1:$A$238,1,FALSE),"Not Valid")</f>
        <v>Not Valid</v>
      </c>
    </row>
    <row r="404" spans="3:5" x14ac:dyDescent="0.35">
      <c r="C404" s="1" t="str">
        <f t="shared" si="8"/>
        <v/>
      </c>
      <c r="E404" t="str">
        <f>IFERROR(VLOOKUP(D404,BaseTechNodes!$A$1:$A$238,1,FALSE),"Not Valid")</f>
        <v>Not Valid</v>
      </c>
    </row>
    <row r="405" spans="3:5" x14ac:dyDescent="0.35">
      <c r="C405" s="1" t="str">
        <f t="shared" si="8"/>
        <v/>
      </c>
      <c r="E405" t="str">
        <f>IFERROR(VLOOKUP(D405,BaseTechNodes!$A$1:$A$238,1,FALSE),"Not Valid")</f>
        <v>Not Valid</v>
      </c>
    </row>
    <row r="406" spans="3:5" x14ac:dyDescent="0.35">
      <c r="C406" s="1" t="str">
        <f t="shared" si="8"/>
        <v/>
      </c>
      <c r="E406" t="str">
        <f>IFERROR(VLOOKUP(D406,BaseTechNodes!$A$1:$A$238,1,FALSE),"Not Valid")</f>
        <v>Not Valid</v>
      </c>
    </row>
    <row r="407" spans="3:5" x14ac:dyDescent="0.35">
      <c r="C407" s="1" t="str">
        <f t="shared" si="8"/>
        <v/>
      </c>
      <c r="E407" t="str">
        <f>IFERROR(VLOOKUP(D407,BaseTechNodes!$A$1:$A$238,1,FALSE),"Not Valid")</f>
        <v>Not Valid</v>
      </c>
    </row>
    <row r="408" spans="3:5" x14ac:dyDescent="0.35">
      <c r="C408" s="1" t="str">
        <f t="shared" si="8"/>
        <v/>
      </c>
      <c r="E408" t="str">
        <f>IFERROR(VLOOKUP(D408,BaseTechNodes!$A$1:$A$238,1,FALSE),"Not Valid")</f>
        <v>Not Valid</v>
      </c>
    </row>
    <row r="409" spans="3:5" x14ac:dyDescent="0.35">
      <c r="C409" s="1" t="str">
        <f t="shared" si="8"/>
        <v/>
      </c>
      <c r="E409" t="str">
        <f>IFERROR(VLOOKUP(D409,BaseTechNodes!$A$1:$A$238,1,FALSE),"Not Valid")</f>
        <v>Not Valid</v>
      </c>
    </row>
    <row r="410" spans="3:5" x14ac:dyDescent="0.35">
      <c r="C410" s="1" t="str">
        <f t="shared" si="8"/>
        <v/>
      </c>
      <c r="E410" t="str">
        <f>IFERROR(VLOOKUP(D410,BaseTechNodes!$A$1:$A$238,1,FALSE),"Not Valid")</f>
        <v>Not Valid</v>
      </c>
    </row>
    <row r="411" spans="3:5" x14ac:dyDescent="0.35">
      <c r="C411" s="1" t="str">
        <f t="shared" si="8"/>
        <v/>
      </c>
      <c r="E411" t="str">
        <f>IFERROR(VLOOKUP(D411,BaseTechNodes!$A$1:$A$238,1,FALSE),"Not Valid")</f>
        <v>Not Valid</v>
      </c>
    </row>
    <row r="412" spans="3:5" x14ac:dyDescent="0.35">
      <c r="C412" s="1" t="str">
        <f t="shared" si="8"/>
        <v/>
      </c>
      <c r="E412" t="str">
        <f>IFERROR(VLOOKUP(D412,BaseTechNodes!$A$1:$A$238,1,FALSE),"Not Valid")</f>
        <v>Not Valid</v>
      </c>
    </row>
    <row r="413" spans="3:5" x14ac:dyDescent="0.35">
      <c r="C413" s="1" t="str">
        <f t="shared" si="8"/>
        <v/>
      </c>
      <c r="E413" t="str">
        <f>IFERROR(VLOOKUP(D413,BaseTechNodes!$A$1:$A$238,1,FALSE),"Not Valid")</f>
        <v>Not Valid</v>
      </c>
    </row>
    <row r="414" spans="3:5" x14ac:dyDescent="0.35">
      <c r="C414" s="1" t="str">
        <f t="shared" si="8"/>
        <v/>
      </c>
      <c r="E414" t="str">
        <f>IFERROR(VLOOKUP(D414,BaseTechNodes!$A$1:$A$238,1,FALSE),"Not Valid")</f>
        <v>Not Valid</v>
      </c>
    </row>
    <row r="415" spans="3:5" x14ac:dyDescent="0.35">
      <c r="C415" s="1" t="str">
        <f t="shared" si="8"/>
        <v/>
      </c>
      <c r="E415" t="str">
        <f>IFERROR(VLOOKUP(D415,BaseTechNodes!$A$1:$A$238,1,FALSE),"Not Valid")</f>
        <v>Not Valid</v>
      </c>
    </row>
    <row r="416" spans="3:5" x14ac:dyDescent="0.35">
      <c r="C416" s="1" t="str">
        <f t="shared" si="8"/>
        <v/>
      </c>
      <c r="E416" t="str">
        <f>IFERROR(VLOOKUP(D416,BaseTechNodes!$A$1:$A$238,1,FALSE),"Not Valid")</f>
        <v>Not Valid</v>
      </c>
    </row>
    <row r="417" spans="3:5" x14ac:dyDescent="0.35">
      <c r="C417" s="1" t="str">
        <f t="shared" si="8"/>
        <v/>
      </c>
      <c r="E417" t="str">
        <f>IFERROR(VLOOKUP(D417,BaseTechNodes!$A$1:$A$238,1,FALSE),"Not Valid")</f>
        <v>Not Valid</v>
      </c>
    </row>
    <row r="418" spans="3:5" x14ac:dyDescent="0.35">
      <c r="C418" s="1" t="str">
        <f t="shared" si="8"/>
        <v/>
      </c>
      <c r="E418" t="str">
        <f>IFERROR(VLOOKUP(D418,BaseTechNodes!$A$1:$A$238,1,FALSE),"Not Valid")</f>
        <v>Not Valid</v>
      </c>
    </row>
    <row r="419" spans="3:5" x14ac:dyDescent="0.35">
      <c r="C419" s="1" t="str">
        <f t="shared" si="8"/>
        <v/>
      </c>
      <c r="E419" t="str">
        <f>IFERROR(VLOOKUP(D419,BaseTechNodes!$A$1:$A$238,1,FALSE),"Not Valid")</f>
        <v>Not Valid</v>
      </c>
    </row>
    <row r="420" spans="3:5" x14ac:dyDescent="0.35">
      <c r="C420" s="1" t="str">
        <f t="shared" si="8"/>
        <v/>
      </c>
      <c r="E420" t="str">
        <f>IFERROR(VLOOKUP(D420,BaseTechNodes!$A$1:$A$238,1,FALSE),"Not Valid")</f>
        <v>Not Valid</v>
      </c>
    </row>
    <row r="421" spans="3:5" x14ac:dyDescent="0.35">
      <c r="C421" s="1" t="str">
        <f t="shared" si="8"/>
        <v/>
      </c>
      <c r="E421" t="str">
        <f>IFERROR(VLOOKUP(D421,BaseTechNodes!$A$1:$A$238,1,FALSE),"Not Valid")</f>
        <v>Not Valid</v>
      </c>
    </row>
    <row r="422" spans="3:5" x14ac:dyDescent="0.35">
      <c r="C422" s="1" t="str">
        <f t="shared" si="8"/>
        <v/>
      </c>
      <c r="E422" t="str">
        <f>IFERROR(VLOOKUP(D422,BaseTechNodes!$A$1:$A$238,1,FALSE),"Not Valid")</f>
        <v>Not Valid</v>
      </c>
    </row>
    <row r="423" spans="3:5" x14ac:dyDescent="0.35">
      <c r="C423" s="1" t="str">
        <f t="shared" si="8"/>
        <v/>
      </c>
      <c r="E423" t="str">
        <f>IFERROR(VLOOKUP(D423,BaseTechNodes!$A$1:$A$238,1,FALSE),"Not Valid")</f>
        <v>Not Valid</v>
      </c>
    </row>
    <row r="424" spans="3:5" x14ac:dyDescent="0.35">
      <c r="C424" s="1" t="str">
        <f t="shared" si="8"/>
        <v/>
      </c>
      <c r="E424" t="str">
        <f>IFERROR(VLOOKUP(D424,BaseTechNodes!$A$1:$A$238,1,FALSE),"Not Valid")</f>
        <v>Not Valid</v>
      </c>
    </row>
    <row r="425" spans="3:5" x14ac:dyDescent="0.35">
      <c r="C425" s="1" t="str">
        <f t="shared" si="8"/>
        <v/>
      </c>
      <c r="E425" t="str">
        <f>IFERROR(VLOOKUP(D425,BaseTechNodes!$A$1:$A$238,1,FALSE),"Not Valid")</f>
        <v>Not Valid</v>
      </c>
    </row>
    <row r="426" spans="3:5" x14ac:dyDescent="0.35">
      <c r="C426" s="1" t="str">
        <f t="shared" si="8"/>
        <v/>
      </c>
      <c r="E426" t="str">
        <f>IFERROR(VLOOKUP(D426,BaseTechNodes!$A$1:$A$238,1,FALSE),"Not Valid")</f>
        <v>Not Valid</v>
      </c>
    </row>
    <row r="427" spans="3:5" x14ac:dyDescent="0.35">
      <c r="C427" s="1" t="str">
        <f t="shared" si="8"/>
        <v/>
      </c>
      <c r="E427" t="str">
        <f>IFERROR(VLOOKUP(D427,BaseTechNodes!$A$1:$A$238,1,FALSE),"Not Valid")</f>
        <v>Not Valid</v>
      </c>
    </row>
    <row r="428" spans="3:5" x14ac:dyDescent="0.35">
      <c r="C428" s="1" t="str">
        <f t="shared" si="8"/>
        <v/>
      </c>
      <c r="E428" t="str">
        <f>IFERROR(VLOOKUP(D428,BaseTechNodes!$A$1:$A$238,1,FALSE),"Not Valid")</f>
        <v>Not Valid</v>
      </c>
    </row>
    <row r="429" spans="3:5" x14ac:dyDescent="0.35">
      <c r="C429" s="1" t="str">
        <f t="shared" si="8"/>
        <v/>
      </c>
      <c r="E429" t="str">
        <f>IFERROR(VLOOKUP(D429,BaseTechNodes!$A$1:$A$238,1,FALSE),"Not Valid")</f>
        <v>Not Valid</v>
      </c>
    </row>
    <row r="430" spans="3:5" x14ac:dyDescent="0.35">
      <c r="C430" s="1" t="str">
        <f t="shared" si="8"/>
        <v/>
      </c>
      <c r="E430" t="str">
        <f>IFERROR(VLOOKUP(D430,BaseTechNodes!$A$1:$A$238,1,FALSE),"Not Valid")</f>
        <v>Not Valid</v>
      </c>
    </row>
    <row r="431" spans="3:5" x14ac:dyDescent="0.35">
      <c r="C431" s="1" t="str">
        <f t="shared" si="8"/>
        <v/>
      </c>
      <c r="E431" t="str">
        <f>IFERROR(VLOOKUP(D431,BaseTechNodes!$A$1:$A$238,1,FALSE),"Not Valid")</f>
        <v>Not Valid</v>
      </c>
    </row>
    <row r="432" spans="3:5" x14ac:dyDescent="0.35">
      <c r="C432" s="1" t="str">
        <f t="shared" si="8"/>
        <v/>
      </c>
      <c r="E432" t="str">
        <f>IFERROR(VLOOKUP(D432,BaseTechNodes!$A$1:$A$238,1,FALSE),"Not Valid")</f>
        <v>Not Valid</v>
      </c>
    </row>
    <row r="433" spans="3:5" x14ac:dyDescent="0.35">
      <c r="C433" s="1" t="str">
        <f t="shared" si="8"/>
        <v/>
      </c>
      <c r="E433" t="str">
        <f>IFERROR(VLOOKUP(D433,BaseTechNodes!$A$1:$A$238,1,FALSE),"Not Valid")</f>
        <v>Not Valid</v>
      </c>
    </row>
    <row r="434" spans="3:5" x14ac:dyDescent="0.35">
      <c r="C434" s="1" t="str">
        <f t="shared" si="8"/>
        <v/>
      </c>
      <c r="E434" t="str">
        <f>IFERROR(VLOOKUP(D434,BaseTechNodes!$A$1:$A$238,1,FALSE),"Not Valid")</f>
        <v>Not Valid</v>
      </c>
    </row>
    <row r="435" spans="3:5" x14ac:dyDescent="0.35">
      <c r="C435" s="1" t="str">
        <f t="shared" si="8"/>
        <v/>
      </c>
      <c r="E435" t="str">
        <f>IFERROR(VLOOKUP(D435,BaseTechNodes!$A$1:$A$238,1,FALSE),"Not Valid")</f>
        <v>Not Valid</v>
      </c>
    </row>
    <row r="436" spans="3:5" x14ac:dyDescent="0.35">
      <c r="C436" s="1" t="str">
        <f t="shared" si="8"/>
        <v/>
      </c>
      <c r="E436" t="str">
        <f>IFERROR(VLOOKUP(D436,BaseTechNodes!$A$1:$A$238,1,FALSE),"Not Valid")</f>
        <v>Not Valid</v>
      </c>
    </row>
    <row r="437" spans="3:5" x14ac:dyDescent="0.35">
      <c r="C437" s="1" t="str">
        <f t="shared" si="8"/>
        <v/>
      </c>
      <c r="E437" t="str">
        <f>IFERROR(VLOOKUP(D437,BaseTechNodes!$A$1:$A$238,1,FALSE),"Not Valid")</f>
        <v>Not Valid</v>
      </c>
    </row>
  </sheetData>
  <autoFilter ref="A1:E437" xr:uid="{99637308-F932-4E37-9AF5-FD996207A49F}"/>
  <sortState xmlns:xlrd2="http://schemas.microsoft.com/office/spreadsheetml/2017/richdata2" ref="G2:G43">
    <sortCondition ref="G2:G43"/>
  </sortState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2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t="s">
        <v>244</v>
      </c>
    </row>
    <row r="2" spans="1:1" x14ac:dyDescent="0.35">
      <c r="A2" t="s">
        <v>239</v>
      </c>
    </row>
    <row r="3" spans="1:1" x14ac:dyDescent="0.35">
      <c r="A3" t="s">
        <v>9</v>
      </c>
    </row>
    <row r="4" spans="1:1" x14ac:dyDescent="0.35">
      <c r="A4" t="s">
        <v>240</v>
      </c>
    </row>
    <row r="5" spans="1:1" x14ac:dyDescent="0.35">
      <c r="A5" t="s">
        <v>289</v>
      </c>
    </row>
    <row r="6" spans="1:1" x14ac:dyDescent="0.35">
      <c r="A6" t="s">
        <v>358</v>
      </c>
    </row>
    <row r="7" spans="1:1" x14ac:dyDescent="0.35">
      <c r="A7" t="s">
        <v>365</v>
      </c>
    </row>
    <row r="8" spans="1:1" x14ac:dyDescent="0.35">
      <c r="A8" t="s">
        <v>290</v>
      </c>
    </row>
    <row r="9" spans="1:1" x14ac:dyDescent="0.35">
      <c r="A9" t="s">
        <v>6</v>
      </c>
    </row>
    <row r="10" spans="1:1" x14ac:dyDescent="0.35">
      <c r="A10" t="s">
        <v>312</v>
      </c>
    </row>
    <row r="11" spans="1:1" x14ac:dyDescent="0.35">
      <c r="A11" t="s">
        <v>288</v>
      </c>
    </row>
    <row r="12" spans="1:1" x14ac:dyDescent="0.35">
      <c r="A12" t="s">
        <v>241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J20"/>
  <sheetViews>
    <sheetView workbookViewId="0">
      <selection activeCell="B19" sqref="B1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10" width="31.81640625" customWidth="1"/>
  </cols>
  <sheetData>
    <row r="1" spans="1:10" x14ac:dyDescent="0.35">
      <c r="A1" t="s">
        <v>244</v>
      </c>
      <c r="B1" t="s">
        <v>278</v>
      </c>
      <c r="C1" t="s">
        <v>285</v>
      </c>
      <c r="D1" t="s">
        <v>263</v>
      </c>
      <c r="E1" t="s">
        <v>376</v>
      </c>
      <c r="F1" t="s">
        <v>264</v>
      </c>
      <c r="G1" t="s">
        <v>265</v>
      </c>
      <c r="H1" t="s">
        <v>269</v>
      </c>
      <c r="I1" t="s">
        <v>274</v>
      </c>
      <c r="J1" t="s">
        <v>379</v>
      </c>
    </row>
    <row r="2" spans="1:10" x14ac:dyDescent="0.35">
      <c r="A2" t="s">
        <v>245</v>
      </c>
      <c r="B2" t="s">
        <v>263</v>
      </c>
      <c r="C2" t="s">
        <v>279</v>
      </c>
    </row>
    <row r="3" spans="1:10" x14ac:dyDescent="0.35">
      <c r="A3" t="s">
        <v>246</v>
      </c>
      <c r="B3" t="s">
        <v>263</v>
      </c>
      <c r="C3" t="s">
        <v>280</v>
      </c>
      <c r="D3" t="s">
        <v>259</v>
      </c>
      <c r="E3" t="s">
        <v>259</v>
      </c>
      <c r="F3" t="s">
        <v>259</v>
      </c>
      <c r="G3" t="s">
        <v>259</v>
      </c>
      <c r="H3" t="s">
        <v>259</v>
      </c>
      <c r="I3" t="s">
        <v>259</v>
      </c>
      <c r="J3" t="s">
        <v>259</v>
      </c>
    </row>
    <row r="4" spans="1:10" x14ac:dyDescent="0.35">
      <c r="A4" t="s">
        <v>382</v>
      </c>
      <c r="B4" t="s">
        <v>264</v>
      </c>
      <c r="C4" t="s">
        <v>279</v>
      </c>
      <c r="D4" t="s">
        <v>260</v>
      </c>
      <c r="E4" t="s">
        <v>270</v>
      </c>
      <c r="F4" t="s">
        <v>260</v>
      </c>
      <c r="G4" t="s">
        <v>260</v>
      </c>
      <c r="H4" t="s">
        <v>270</v>
      </c>
      <c r="I4" t="s">
        <v>270</v>
      </c>
      <c r="J4" t="s">
        <v>260</v>
      </c>
    </row>
    <row r="5" spans="1:10" x14ac:dyDescent="0.35">
      <c r="A5" t="s">
        <v>377</v>
      </c>
      <c r="B5" t="s">
        <v>376</v>
      </c>
      <c r="C5" t="s">
        <v>283</v>
      </c>
      <c r="D5" t="s">
        <v>261</v>
      </c>
      <c r="E5" t="s">
        <v>260</v>
      </c>
      <c r="F5" t="s">
        <v>261</v>
      </c>
      <c r="G5" t="s">
        <v>266</v>
      </c>
      <c r="H5" t="s">
        <v>260</v>
      </c>
      <c r="I5" t="s">
        <v>260</v>
      </c>
      <c r="J5" t="s">
        <v>261</v>
      </c>
    </row>
    <row r="6" spans="1:10" x14ac:dyDescent="0.35">
      <c r="A6" t="s">
        <v>247</v>
      </c>
      <c r="B6" t="s">
        <v>264</v>
      </c>
      <c r="C6" t="s">
        <v>279</v>
      </c>
      <c r="D6" t="s">
        <v>262</v>
      </c>
      <c r="E6" t="s">
        <v>271</v>
      </c>
      <c r="F6" t="s">
        <v>262</v>
      </c>
      <c r="G6" t="s">
        <v>261</v>
      </c>
      <c r="H6" t="s">
        <v>271</v>
      </c>
      <c r="I6" t="s">
        <v>271</v>
      </c>
      <c r="J6" t="s">
        <v>262</v>
      </c>
    </row>
    <row r="7" spans="1:10" x14ac:dyDescent="0.35">
      <c r="A7" t="s">
        <v>248</v>
      </c>
      <c r="B7" t="s">
        <v>264</v>
      </c>
      <c r="C7" t="s">
        <v>279</v>
      </c>
      <c r="E7" t="s">
        <v>261</v>
      </c>
      <c r="G7" t="s">
        <v>262</v>
      </c>
      <c r="H7" t="s">
        <v>261</v>
      </c>
      <c r="I7" t="s">
        <v>261</v>
      </c>
    </row>
    <row r="8" spans="1:10" x14ac:dyDescent="0.35">
      <c r="A8" t="s">
        <v>249</v>
      </c>
      <c r="B8" t="s">
        <v>263</v>
      </c>
      <c r="C8" t="s">
        <v>280</v>
      </c>
      <c r="E8" t="s">
        <v>272</v>
      </c>
      <c r="F8" t="s">
        <v>276</v>
      </c>
      <c r="G8" t="s">
        <v>267</v>
      </c>
      <c r="H8" t="s">
        <v>272</v>
      </c>
      <c r="I8" t="s">
        <v>272</v>
      </c>
      <c r="J8" t="s">
        <v>276</v>
      </c>
    </row>
    <row r="9" spans="1:10" x14ac:dyDescent="0.35">
      <c r="A9" t="s">
        <v>250</v>
      </c>
      <c r="B9" t="s">
        <v>263</v>
      </c>
      <c r="C9" t="s">
        <v>280</v>
      </c>
      <c r="E9" t="s">
        <v>262</v>
      </c>
      <c r="F9" t="s">
        <v>277</v>
      </c>
      <c r="H9" t="s">
        <v>262</v>
      </c>
      <c r="I9" t="s">
        <v>262</v>
      </c>
      <c r="J9" t="s">
        <v>277</v>
      </c>
    </row>
    <row r="10" spans="1:10" x14ac:dyDescent="0.35">
      <c r="A10" t="s">
        <v>251</v>
      </c>
      <c r="B10" t="s">
        <v>265</v>
      </c>
      <c r="C10" t="s">
        <v>281</v>
      </c>
      <c r="E10" t="s">
        <v>273</v>
      </c>
      <c r="G10" t="s">
        <v>268</v>
      </c>
      <c r="H10" t="s">
        <v>273</v>
      </c>
      <c r="I10" t="s">
        <v>273</v>
      </c>
      <c r="J10" t="s">
        <v>380</v>
      </c>
    </row>
    <row r="11" spans="1:10" x14ac:dyDescent="0.35">
      <c r="A11" t="s">
        <v>252</v>
      </c>
      <c r="B11" t="s">
        <v>263</v>
      </c>
      <c r="C11" t="s">
        <v>279</v>
      </c>
    </row>
    <row r="12" spans="1:10" x14ac:dyDescent="0.35">
      <c r="A12" t="s">
        <v>253</v>
      </c>
      <c r="B12" t="s">
        <v>263</v>
      </c>
      <c r="C12" t="s">
        <v>279</v>
      </c>
      <c r="E12" t="s">
        <v>276</v>
      </c>
      <c r="I12" t="s">
        <v>275</v>
      </c>
    </row>
    <row r="13" spans="1:10" x14ac:dyDescent="0.35">
      <c r="A13" t="s">
        <v>373</v>
      </c>
      <c r="B13" t="s">
        <v>269</v>
      </c>
      <c r="C13" t="s">
        <v>283</v>
      </c>
      <c r="E13" t="s">
        <v>277</v>
      </c>
    </row>
    <row r="14" spans="1:10" x14ac:dyDescent="0.35">
      <c r="A14" t="s">
        <v>254</v>
      </c>
      <c r="B14" t="s">
        <v>269</v>
      </c>
      <c r="C14" t="s">
        <v>283</v>
      </c>
    </row>
    <row r="15" spans="1:10" x14ac:dyDescent="0.35">
      <c r="A15" t="s">
        <v>255</v>
      </c>
      <c r="B15" t="s">
        <v>274</v>
      </c>
      <c r="C15" t="s">
        <v>283</v>
      </c>
    </row>
    <row r="16" spans="1:10" x14ac:dyDescent="0.35">
      <c r="A16" t="s">
        <v>256</v>
      </c>
      <c r="B16" t="s">
        <v>263</v>
      </c>
      <c r="C16" t="s">
        <v>284</v>
      </c>
    </row>
    <row r="17" spans="1:10" ht="201" customHeight="1" x14ac:dyDescent="0.35">
      <c r="A17" t="s">
        <v>257</v>
      </c>
      <c r="B17" t="s">
        <v>264</v>
      </c>
      <c r="C17" t="s">
        <v>280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J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engineNumberMethalox = 
    engineNumberUpgrade = 
    engineNumberMethaloxUpgrade = 
    engineName = 
    engineNameMethalox = 
    engineNameUpgrade = 
    engineNameMethaloxUpgrade = 
    engineModeID0 = 
    engineModeID1 = 
</v>
      </c>
      <c r="F17" s="7" t="str">
        <f t="shared" si="0"/>
        <v xml:space="preserve">    engineNumber = 
    engineNumberUpgrade = 
    engineName = 
    engineNameUpgrade = 
    engineModeID0 = 
    engineModeID1 = 
</v>
      </c>
      <c r="G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I17" s="7" t="str">
        <f t="shared" ref="I17" si="1">_xlfn.CONCAT(IF(I2&lt;&gt;"",_xlfn.CONCAT("    ",I2,CHAR(10)),""),IF(I3&lt;&gt;"",_xlfn.CONCAT("    ",I3,CHAR(10)),""),IF(I4&lt;&gt;"",_xlfn.CONCAT("    ",I4,CHAR(10)),""),IF(I5&lt;&gt;"",_xlfn.CONCAT("    ",I5,CHAR(10)),""),IF(I6&lt;&gt;"",_xlfn.CONCAT("    ",I6,CHAR(10)),""),IF(I7&lt;&gt;"",_xlfn.CONCAT("    ",I7,CHAR(10)),""),IF(I8&lt;&gt;"",_xlfn.CONCAT("    ",I8,CHAR(10)),""),IF(I9&lt;&gt;"",_xlfn.CONCAT("    ",I9,CHAR(10)),""),IF(I10&lt;&gt;"",_xlfn.CONCAT("    ",I10,CHAR(10)),""),IF(I11&lt;&gt;"",_xlfn.CONCAT("    ",I11,CHAR(10)),""),IF(I12&lt;&gt;"",_xlfn.CONCAT("    ",I12,CHAR(10)),""),IF(I13&lt;&gt;"",_xlfn.CONCAT("    ",I13,CHAR(10)),""))</f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  <c r="J17" s="7" t="str">
        <f t="shared" si="0"/>
        <v xml:space="preserve">    engineNumber = 
    engineNumberUpgrade = 
    engineName = 
    engineNameUpgrade = 
    engineModeID0 = 
    engineModeID1 = 
    engineModeID2 = 
</v>
      </c>
    </row>
    <row r="18" spans="1:10" x14ac:dyDescent="0.35">
      <c r="A18" t="s">
        <v>258</v>
      </c>
      <c r="B18" t="s">
        <v>263</v>
      </c>
      <c r="C18" t="s">
        <v>282</v>
      </c>
    </row>
    <row r="19" spans="1:10" x14ac:dyDescent="0.35">
      <c r="A19" t="s">
        <v>378</v>
      </c>
      <c r="B19" t="s">
        <v>379</v>
      </c>
      <c r="C19" t="s">
        <v>279</v>
      </c>
    </row>
    <row r="20" spans="1:10" ht="174" customHeight="1" x14ac:dyDescent="0.3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291</v>
      </c>
      <c r="C1" t="s">
        <v>299</v>
      </c>
    </row>
    <row r="2" spans="1:3" x14ac:dyDescent="0.35">
      <c r="A2" t="s">
        <v>309</v>
      </c>
      <c r="C2" t="s">
        <v>300</v>
      </c>
    </row>
    <row r="3" spans="1:3" x14ac:dyDescent="0.35">
      <c r="A3" t="s">
        <v>292</v>
      </c>
      <c r="C3" t="s">
        <v>301</v>
      </c>
    </row>
    <row r="4" spans="1:3" x14ac:dyDescent="0.35">
      <c r="A4" t="s">
        <v>293</v>
      </c>
      <c r="C4" t="s">
        <v>305</v>
      </c>
    </row>
    <row r="5" spans="1:3" x14ac:dyDescent="0.35">
      <c r="A5" t="s">
        <v>294</v>
      </c>
      <c r="C5" t="s">
        <v>302</v>
      </c>
    </row>
    <row r="6" spans="1:3" x14ac:dyDescent="0.35">
      <c r="A6" t="s">
        <v>295</v>
      </c>
      <c r="C6" t="s">
        <v>303</v>
      </c>
    </row>
    <row r="7" spans="1:3" x14ac:dyDescent="0.35">
      <c r="A7" t="s">
        <v>296</v>
      </c>
      <c r="C7" t="s">
        <v>304</v>
      </c>
    </row>
    <row r="8" spans="1:3" x14ac:dyDescent="0.35">
      <c r="A8" t="s">
        <v>297</v>
      </c>
      <c r="C8" t="s">
        <v>306</v>
      </c>
    </row>
    <row r="9" spans="1:3" x14ac:dyDescent="0.35">
      <c r="A9" t="s">
        <v>298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9AE8-A59B-46E0-AC51-B2EE74902D1C}">
  <dimension ref="A1:A238"/>
  <sheetViews>
    <sheetView topLeftCell="A206" workbookViewId="0">
      <selection activeCell="F237" sqref="F237"/>
    </sheetView>
  </sheetViews>
  <sheetFormatPr defaultRowHeight="14.5" x14ac:dyDescent="0.35"/>
  <sheetData>
    <row r="1" spans="1:1" x14ac:dyDescent="0.35">
      <c r="A1" t="s">
        <v>76</v>
      </c>
    </row>
    <row r="2" spans="1:1" x14ac:dyDescent="0.35">
      <c r="A2" t="s">
        <v>20</v>
      </c>
    </row>
    <row r="3" spans="1:1" x14ac:dyDescent="0.35">
      <c r="A3" t="s">
        <v>116</v>
      </c>
    </row>
    <row r="4" spans="1:1" x14ac:dyDescent="0.35">
      <c r="A4" t="s">
        <v>112</v>
      </c>
    </row>
    <row r="5" spans="1:1" x14ac:dyDescent="0.35">
      <c r="A5" t="s">
        <v>79</v>
      </c>
    </row>
    <row r="6" spans="1:1" x14ac:dyDescent="0.35">
      <c r="A6" t="s">
        <v>178</v>
      </c>
    </row>
    <row r="7" spans="1:1" x14ac:dyDescent="0.35">
      <c r="A7" t="s">
        <v>83</v>
      </c>
    </row>
    <row r="8" spans="1:1" x14ac:dyDescent="0.35">
      <c r="A8" t="s">
        <v>37</v>
      </c>
    </row>
    <row r="9" spans="1:1" x14ac:dyDescent="0.35">
      <c r="A9" t="s">
        <v>43</v>
      </c>
    </row>
    <row r="10" spans="1:1" x14ac:dyDescent="0.35">
      <c r="A10" t="s">
        <v>149</v>
      </c>
    </row>
    <row r="11" spans="1:1" x14ac:dyDescent="0.35">
      <c r="A11" t="s">
        <v>78</v>
      </c>
    </row>
    <row r="12" spans="1:1" x14ac:dyDescent="0.35">
      <c r="A12" t="s">
        <v>186</v>
      </c>
    </row>
    <row r="13" spans="1:1" x14ac:dyDescent="0.35">
      <c r="A13" t="s">
        <v>86</v>
      </c>
    </row>
    <row r="14" spans="1:1" x14ac:dyDescent="0.35">
      <c r="A14" t="s">
        <v>21</v>
      </c>
    </row>
    <row r="15" spans="1:1" x14ac:dyDescent="0.35">
      <c r="A15" t="s">
        <v>14</v>
      </c>
    </row>
    <row r="16" spans="1:1" x14ac:dyDescent="0.35">
      <c r="A16" t="s">
        <v>110</v>
      </c>
    </row>
    <row r="17" spans="1:1" x14ac:dyDescent="0.35">
      <c r="A17" t="s">
        <v>46</v>
      </c>
    </row>
    <row r="18" spans="1:1" x14ac:dyDescent="0.35">
      <c r="A18" t="s">
        <v>139</v>
      </c>
    </row>
    <row r="19" spans="1:1" x14ac:dyDescent="0.35">
      <c r="A19" t="s">
        <v>96</v>
      </c>
    </row>
    <row r="20" spans="1:1" x14ac:dyDescent="0.35">
      <c r="A20" t="s">
        <v>87</v>
      </c>
    </row>
    <row r="21" spans="1:1" x14ac:dyDescent="0.35">
      <c r="A21" t="s">
        <v>384</v>
      </c>
    </row>
    <row r="22" spans="1:1" x14ac:dyDescent="0.35">
      <c r="A22" t="s">
        <v>31</v>
      </c>
    </row>
    <row r="23" spans="1:1" x14ac:dyDescent="0.35">
      <c r="A23" t="s">
        <v>24</v>
      </c>
    </row>
    <row r="24" spans="1:1" x14ac:dyDescent="0.35">
      <c r="A24" t="s">
        <v>104</v>
      </c>
    </row>
    <row r="25" spans="1:1" x14ac:dyDescent="0.35">
      <c r="A25" t="s">
        <v>385</v>
      </c>
    </row>
    <row r="26" spans="1:1" x14ac:dyDescent="0.35">
      <c r="A26" t="s">
        <v>34</v>
      </c>
    </row>
    <row r="27" spans="1:1" x14ac:dyDescent="0.35">
      <c r="A27" t="s">
        <v>98</v>
      </c>
    </row>
    <row r="28" spans="1:1" x14ac:dyDescent="0.35">
      <c r="A28" t="s">
        <v>56</v>
      </c>
    </row>
    <row r="29" spans="1:1" x14ac:dyDescent="0.35">
      <c r="A29" t="s">
        <v>16</v>
      </c>
    </row>
    <row r="30" spans="1:1" x14ac:dyDescent="0.35">
      <c r="A30" t="s">
        <v>95</v>
      </c>
    </row>
    <row r="31" spans="1:1" x14ac:dyDescent="0.35">
      <c r="A31" t="s">
        <v>45</v>
      </c>
    </row>
    <row r="32" spans="1:1" x14ac:dyDescent="0.35">
      <c r="A32" t="s">
        <v>70</v>
      </c>
    </row>
    <row r="33" spans="1:1" x14ac:dyDescent="0.35">
      <c r="A33" t="s">
        <v>184</v>
      </c>
    </row>
    <row r="34" spans="1:1" x14ac:dyDescent="0.35">
      <c r="A34" t="s">
        <v>13</v>
      </c>
    </row>
    <row r="35" spans="1:1" x14ac:dyDescent="0.35">
      <c r="A35" t="s">
        <v>26</v>
      </c>
    </row>
    <row r="36" spans="1:1" x14ac:dyDescent="0.35">
      <c r="A36" t="s">
        <v>39</v>
      </c>
    </row>
    <row r="37" spans="1:1" x14ac:dyDescent="0.35">
      <c r="A37" t="s">
        <v>51</v>
      </c>
    </row>
    <row r="38" spans="1:1" x14ac:dyDescent="0.35">
      <c r="A38" t="s">
        <v>180</v>
      </c>
    </row>
    <row r="39" spans="1:1" x14ac:dyDescent="0.35">
      <c r="A39" t="s">
        <v>68</v>
      </c>
    </row>
    <row r="40" spans="1:1" x14ac:dyDescent="0.35">
      <c r="A40" t="s">
        <v>73</v>
      </c>
    </row>
    <row r="41" spans="1:1" x14ac:dyDescent="0.35">
      <c r="A41" t="s">
        <v>143</v>
      </c>
    </row>
    <row r="42" spans="1:1" x14ac:dyDescent="0.35">
      <c r="A42" t="s">
        <v>94</v>
      </c>
    </row>
    <row r="43" spans="1:1" x14ac:dyDescent="0.35">
      <c r="A43" t="s">
        <v>58</v>
      </c>
    </row>
    <row r="44" spans="1:1" x14ac:dyDescent="0.35">
      <c r="A44" t="s">
        <v>386</v>
      </c>
    </row>
    <row r="45" spans="1:1" x14ac:dyDescent="0.35">
      <c r="A45" t="s">
        <v>59</v>
      </c>
    </row>
    <row r="46" spans="1:1" x14ac:dyDescent="0.35">
      <c r="A46" t="s">
        <v>109</v>
      </c>
    </row>
    <row r="47" spans="1:1" x14ac:dyDescent="0.35">
      <c r="A47" t="s">
        <v>123</v>
      </c>
    </row>
    <row r="48" spans="1:1" x14ac:dyDescent="0.35">
      <c r="A48" t="s">
        <v>30</v>
      </c>
    </row>
    <row r="49" spans="1:1" x14ac:dyDescent="0.35">
      <c r="A49" t="s">
        <v>65</v>
      </c>
    </row>
    <row r="50" spans="1:1" x14ac:dyDescent="0.35">
      <c r="A50" t="s">
        <v>122</v>
      </c>
    </row>
    <row r="51" spans="1:1" x14ac:dyDescent="0.35">
      <c r="A51" t="s">
        <v>66</v>
      </c>
    </row>
    <row r="52" spans="1:1" x14ac:dyDescent="0.35">
      <c r="A52" t="s">
        <v>128</v>
      </c>
    </row>
    <row r="53" spans="1:1" x14ac:dyDescent="0.35">
      <c r="A53" t="s">
        <v>117</v>
      </c>
    </row>
    <row r="54" spans="1:1" x14ac:dyDescent="0.35">
      <c r="A54" t="s">
        <v>154</v>
      </c>
    </row>
    <row r="55" spans="1:1" x14ac:dyDescent="0.35">
      <c r="A55" t="s">
        <v>141</v>
      </c>
    </row>
    <row r="56" spans="1:1" x14ac:dyDescent="0.35">
      <c r="A56" t="s">
        <v>93</v>
      </c>
    </row>
    <row r="57" spans="1:1" x14ac:dyDescent="0.35">
      <c r="A57" t="s">
        <v>25</v>
      </c>
    </row>
    <row r="58" spans="1:1" x14ac:dyDescent="0.35">
      <c r="A58" t="s">
        <v>29</v>
      </c>
    </row>
    <row r="59" spans="1:1" x14ac:dyDescent="0.35">
      <c r="A59" t="s">
        <v>172</v>
      </c>
    </row>
    <row r="60" spans="1:1" x14ac:dyDescent="0.35">
      <c r="A60" t="s">
        <v>142</v>
      </c>
    </row>
    <row r="61" spans="1:1" x14ac:dyDescent="0.35">
      <c r="A61" t="s">
        <v>69</v>
      </c>
    </row>
    <row r="62" spans="1:1" x14ac:dyDescent="0.35">
      <c r="A62" t="s">
        <v>387</v>
      </c>
    </row>
    <row r="63" spans="1:1" x14ac:dyDescent="0.35">
      <c r="A63" t="s">
        <v>152</v>
      </c>
    </row>
    <row r="64" spans="1:1" x14ac:dyDescent="0.35">
      <c r="A64" t="s">
        <v>354</v>
      </c>
    </row>
    <row r="65" spans="1:1" x14ac:dyDescent="0.35">
      <c r="A65" t="s">
        <v>360</v>
      </c>
    </row>
    <row r="66" spans="1:1" x14ac:dyDescent="0.35">
      <c r="A66" t="s">
        <v>388</v>
      </c>
    </row>
    <row r="67" spans="1:1" x14ac:dyDescent="0.35">
      <c r="A67" t="s">
        <v>361</v>
      </c>
    </row>
    <row r="68" spans="1:1" x14ac:dyDescent="0.35">
      <c r="A68" t="s">
        <v>362</v>
      </c>
    </row>
    <row r="69" spans="1:1" x14ac:dyDescent="0.35">
      <c r="A69" t="s">
        <v>363</v>
      </c>
    </row>
    <row r="70" spans="1:1" x14ac:dyDescent="0.35">
      <c r="A70" t="s">
        <v>364</v>
      </c>
    </row>
    <row r="71" spans="1:1" x14ac:dyDescent="0.35">
      <c r="A71" t="s">
        <v>389</v>
      </c>
    </row>
    <row r="72" spans="1:1" x14ac:dyDescent="0.35">
      <c r="A72" t="s">
        <v>390</v>
      </c>
    </row>
    <row r="73" spans="1:1" x14ac:dyDescent="0.35">
      <c r="A73" t="s">
        <v>391</v>
      </c>
    </row>
    <row r="74" spans="1:1" x14ac:dyDescent="0.35">
      <c r="A74" t="s">
        <v>392</v>
      </c>
    </row>
    <row r="75" spans="1:1" x14ac:dyDescent="0.35">
      <c r="A75" t="s">
        <v>393</v>
      </c>
    </row>
    <row r="76" spans="1:1" x14ac:dyDescent="0.35">
      <c r="A76" t="s">
        <v>394</v>
      </c>
    </row>
    <row r="77" spans="1:1" x14ac:dyDescent="0.35">
      <c r="A77" t="s">
        <v>344</v>
      </c>
    </row>
    <row r="78" spans="1:1" x14ac:dyDescent="0.35">
      <c r="A78" t="s">
        <v>155</v>
      </c>
    </row>
    <row r="79" spans="1:1" x14ac:dyDescent="0.35">
      <c r="A79" t="s">
        <v>134</v>
      </c>
    </row>
    <row r="80" spans="1:1" x14ac:dyDescent="0.35">
      <c r="A80" t="s">
        <v>131</v>
      </c>
    </row>
    <row r="81" spans="1:1" x14ac:dyDescent="0.35">
      <c r="A81" t="s">
        <v>53</v>
      </c>
    </row>
    <row r="82" spans="1:1" x14ac:dyDescent="0.35">
      <c r="A82" t="s">
        <v>395</v>
      </c>
    </row>
    <row r="83" spans="1:1" x14ac:dyDescent="0.35">
      <c r="A83" t="s">
        <v>57</v>
      </c>
    </row>
    <row r="84" spans="1:1" x14ac:dyDescent="0.35">
      <c r="A84" t="s">
        <v>103</v>
      </c>
    </row>
    <row r="85" spans="1:1" x14ac:dyDescent="0.35">
      <c r="A85" t="s">
        <v>333</v>
      </c>
    </row>
    <row r="86" spans="1:1" x14ac:dyDescent="0.35">
      <c r="A86" t="s">
        <v>92</v>
      </c>
    </row>
    <row r="87" spans="1:1" x14ac:dyDescent="0.35">
      <c r="A87" t="s">
        <v>91</v>
      </c>
    </row>
    <row r="88" spans="1:1" x14ac:dyDescent="0.35">
      <c r="A88" t="s">
        <v>156</v>
      </c>
    </row>
    <row r="89" spans="1:1" x14ac:dyDescent="0.35">
      <c r="A89" t="s">
        <v>168</v>
      </c>
    </row>
    <row r="90" spans="1:1" x14ac:dyDescent="0.35">
      <c r="A90" t="s">
        <v>201</v>
      </c>
    </row>
    <row r="91" spans="1:1" x14ac:dyDescent="0.35">
      <c r="A91" t="s">
        <v>176</v>
      </c>
    </row>
    <row r="92" spans="1:1" x14ac:dyDescent="0.35">
      <c r="A92" t="s">
        <v>62</v>
      </c>
    </row>
    <row r="93" spans="1:1" x14ac:dyDescent="0.35">
      <c r="A93" t="s">
        <v>72</v>
      </c>
    </row>
    <row r="94" spans="1:1" x14ac:dyDescent="0.35">
      <c r="A94" t="s">
        <v>80</v>
      </c>
    </row>
    <row r="95" spans="1:1" x14ac:dyDescent="0.35">
      <c r="A95" t="s">
        <v>84</v>
      </c>
    </row>
    <row r="96" spans="1:1" x14ac:dyDescent="0.35">
      <c r="A96" t="s">
        <v>82</v>
      </c>
    </row>
    <row r="97" spans="1:1" x14ac:dyDescent="0.35">
      <c r="A97" t="s">
        <v>137</v>
      </c>
    </row>
    <row r="98" spans="1:1" x14ac:dyDescent="0.35">
      <c r="A98" t="s">
        <v>138</v>
      </c>
    </row>
    <row r="99" spans="1:1" x14ac:dyDescent="0.35">
      <c r="A99" t="s">
        <v>171</v>
      </c>
    </row>
    <row r="100" spans="1:1" x14ac:dyDescent="0.35">
      <c r="A100" t="s">
        <v>183</v>
      </c>
    </row>
    <row r="101" spans="1:1" x14ac:dyDescent="0.35">
      <c r="A101" t="s">
        <v>108</v>
      </c>
    </row>
    <row r="102" spans="1:1" x14ac:dyDescent="0.35">
      <c r="A102" t="s">
        <v>144</v>
      </c>
    </row>
    <row r="103" spans="1:1" x14ac:dyDescent="0.35">
      <c r="A103" t="s">
        <v>145</v>
      </c>
    </row>
    <row r="104" spans="1:1" x14ac:dyDescent="0.35">
      <c r="A104" t="s">
        <v>55</v>
      </c>
    </row>
    <row r="105" spans="1:1" x14ac:dyDescent="0.35">
      <c r="A105" t="s">
        <v>330</v>
      </c>
    </row>
    <row r="106" spans="1:1" x14ac:dyDescent="0.35">
      <c r="A106" t="s">
        <v>159</v>
      </c>
    </row>
    <row r="107" spans="1:1" x14ac:dyDescent="0.35">
      <c r="A107" t="s">
        <v>160</v>
      </c>
    </row>
    <row r="108" spans="1:1" x14ac:dyDescent="0.35">
      <c r="A108" t="s">
        <v>161</v>
      </c>
    </row>
    <row r="109" spans="1:1" x14ac:dyDescent="0.35">
      <c r="A109" t="s">
        <v>120</v>
      </c>
    </row>
    <row r="110" spans="1:1" x14ac:dyDescent="0.35">
      <c r="A110" t="s">
        <v>41</v>
      </c>
    </row>
    <row r="111" spans="1:1" x14ac:dyDescent="0.35">
      <c r="A111" t="s">
        <v>81</v>
      </c>
    </row>
    <row r="112" spans="1:1" x14ac:dyDescent="0.35">
      <c r="A112" t="s">
        <v>193</v>
      </c>
    </row>
    <row r="113" spans="1:1" x14ac:dyDescent="0.35">
      <c r="A113" t="s">
        <v>194</v>
      </c>
    </row>
    <row r="114" spans="1:1" x14ac:dyDescent="0.35">
      <c r="A114" t="s">
        <v>342</v>
      </c>
    </row>
    <row r="115" spans="1:1" x14ac:dyDescent="0.35">
      <c r="A115" t="s">
        <v>343</v>
      </c>
    </row>
    <row r="116" spans="1:1" x14ac:dyDescent="0.35">
      <c r="A116" t="s">
        <v>173</v>
      </c>
    </row>
    <row r="117" spans="1:1" x14ac:dyDescent="0.35">
      <c r="A117" t="s">
        <v>170</v>
      </c>
    </row>
    <row r="118" spans="1:1" x14ac:dyDescent="0.35">
      <c r="A118" t="s">
        <v>190</v>
      </c>
    </row>
    <row r="119" spans="1:1" x14ac:dyDescent="0.35">
      <c r="A119" t="s">
        <v>179</v>
      </c>
    </row>
    <row r="120" spans="1:1" x14ac:dyDescent="0.35">
      <c r="A120" t="s">
        <v>165</v>
      </c>
    </row>
    <row r="121" spans="1:1" x14ac:dyDescent="0.35">
      <c r="A121" t="s">
        <v>177</v>
      </c>
    </row>
    <row r="122" spans="1:1" x14ac:dyDescent="0.35">
      <c r="A122" t="s">
        <v>339</v>
      </c>
    </row>
    <row r="123" spans="1:1" x14ac:dyDescent="0.35">
      <c r="A123" t="s">
        <v>185</v>
      </c>
    </row>
    <row r="124" spans="1:1" x14ac:dyDescent="0.35">
      <c r="A124" t="s">
        <v>195</v>
      </c>
    </row>
    <row r="125" spans="1:1" x14ac:dyDescent="0.35">
      <c r="A125" t="s">
        <v>162</v>
      </c>
    </row>
    <row r="126" spans="1:1" x14ac:dyDescent="0.35">
      <c r="A126" t="s">
        <v>396</v>
      </c>
    </row>
    <row r="127" spans="1:1" x14ac:dyDescent="0.35">
      <c r="A127" t="s">
        <v>163</v>
      </c>
    </row>
    <row r="128" spans="1:1" x14ac:dyDescent="0.35">
      <c r="A128" t="s">
        <v>345</v>
      </c>
    </row>
    <row r="129" spans="1:1" x14ac:dyDescent="0.35">
      <c r="A129" t="s">
        <v>169</v>
      </c>
    </row>
    <row r="130" spans="1:1" x14ac:dyDescent="0.35">
      <c r="A130" t="s">
        <v>313</v>
      </c>
    </row>
    <row r="131" spans="1:1" x14ac:dyDescent="0.35">
      <c r="A131" t="s">
        <v>314</v>
      </c>
    </row>
    <row r="132" spans="1:1" x14ac:dyDescent="0.35">
      <c r="A132" t="s">
        <v>315</v>
      </c>
    </row>
    <row r="133" spans="1:1" x14ac:dyDescent="0.35">
      <c r="A133" t="s">
        <v>347</v>
      </c>
    </row>
    <row r="134" spans="1:1" x14ac:dyDescent="0.35">
      <c r="A134" t="s">
        <v>15</v>
      </c>
    </row>
    <row r="135" spans="1:1" x14ac:dyDescent="0.35">
      <c r="A135" t="s">
        <v>147</v>
      </c>
    </row>
    <row r="136" spans="1:1" x14ac:dyDescent="0.35">
      <c r="A136" t="s">
        <v>54</v>
      </c>
    </row>
    <row r="137" spans="1:1" x14ac:dyDescent="0.35">
      <c r="A137" t="s">
        <v>397</v>
      </c>
    </row>
    <row r="138" spans="1:1" x14ac:dyDescent="0.35">
      <c r="A138" t="s">
        <v>32</v>
      </c>
    </row>
    <row r="139" spans="1:1" x14ac:dyDescent="0.35">
      <c r="A139" t="s">
        <v>71</v>
      </c>
    </row>
    <row r="140" spans="1:1" x14ac:dyDescent="0.35">
      <c r="A140" t="s">
        <v>67</v>
      </c>
    </row>
    <row r="141" spans="1:1" x14ac:dyDescent="0.35">
      <c r="A141" t="s">
        <v>64</v>
      </c>
    </row>
    <row r="142" spans="1:1" x14ac:dyDescent="0.35">
      <c r="A142" t="s">
        <v>74</v>
      </c>
    </row>
    <row r="143" spans="1:1" x14ac:dyDescent="0.35">
      <c r="A143" t="s">
        <v>191</v>
      </c>
    </row>
    <row r="144" spans="1:1" x14ac:dyDescent="0.35">
      <c r="A144" t="s">
        <v>33</v>
      </c>
    </row>
    <row r="145" spans="1:1" x14ac:dyDescent="0.35">
      <c r="A145" t="s">
        <v>36</v>
      </c>
    </row>
    <row r="146" spans="1:1" x14ac:dyDescent="0.35">
      <c r="A146" t="s">
        <v>119</v>
      </c>
    </row>
    <row r="147" spans="1:1" x14ac:dyDescent="0.35">
      <c r="A147" t="s">
        <v>355</v>
      </c>
    </row>
    <row r="148" spans="1:1" x14ac:dyDescent="0.35">
      <c r="A148" t="s">
        <v>356</v>
      </c>
    </row>
    <row r="149" spans="1:1" x14ac:dyDescent="0.35">
      <c r="A149" t="s">
        <v>398</v>
      </c>
    </row>
    <row r="150" spans="1:1" x14ac:dyDescent="0.35">
      <c r="A150" t="s">
        <v>399</v>
      </c>
    </row>
    <row r="151" spans="1:1" x14ac:dyDescent="0.35">
      <c r="A151" t="s">
        <v>400</v>
      </c>
    </row>
    <row r="152" spans="1:1" x14ac:dyDescent="0.35">
      <c r="A152" t="s">
        <v>401</v>
      </c>
    </row>
    <row r="153" spans="1:1" x14ac:dyDescent="0.35">
      <c r="A153" t="s">
        <v>402</v>
      </c>
    </row>
    <row r="154" spans="1:1" x14ac:dyDescent="0.35">
      <c r="A154" t="s">
        <v>403</v>
      </c>
    </row>
    <row r="155" spans="1:1" x14ac:dyDescent="0.35">
      <c r="A155" t="s">
        <v>404</v>
      </c>
    </row>
    <row r="156" spans="1:1" x14ac:dyDescent="0.35">
      <c r="A156" t="s">
        <v>405</v>
      </c>
    </row>
    <row r="157" spans="1:1" x14ac:dyDescent="0.35">
      <c r="A157" t="s">
        <v>406</v>
      </c>
    </row>
    <row r="158" spans="1:1" x14ac:dyDescent="0.35">
      <c r="A158" t="s">
        <v>187</v>
      </c>
    </row>
    <row r="159" spans="1:1" x14ac:dyDescent="0.35">
      <c r="A159" t="s">
        <v>181</v>
      </c>
    </row>
    <row r="160" spans="1:1" x14ac:dyDescent="0.35">
      <c r="A160" t="s">
        <v>192</v>
      </c>
    </row>
    <row r="161" spans="1:1" x14ac:dyDescent="0.35">
      <c r="A161" t="s">
        <v>77</v>
      </c>
    </row>
    <row r="162" spans="1:1" x14ac:dyDescent="0.35">
      <c r="A162" t="s">
        <v>146</v>
      </c>
    </row>
    <row r="163" spans="1:1" x14ac:dyDescent="0.35">
      <c r="A163" t="s">
        <v>129</v>
      </c>
    </row>
    <row r="164" spans="1:1" x14ac:dyDescent="0.35">
      <c r="A164" t="s">
        <v>166</v>
      </c>
    </row>
    <row r="165" spans="1:1" x14ac:dyDescent="0.35">
      <c r="A165" t="s">
        <v>125</v>
      </c>
    </row>
    <row r="166" spans="1:1" x14ac:dyDescent="0.35">
      <c r="A166" t="s">
        <v>19</v>
      </c>
    </row>
    <row r="167" spans="1:1" x14ac:dyDescent="0.35">
      <c r="A167" t="s">
        <v>44</v>
      </c>
    </row>
    <row r="168" spans="1:1" x14ac:dyDescent="0.35">
      <c r="A168" t="s">
        <v>18</v>
      </c>
    </row>
    <row r="169" spans="1:1" x14ac:dyDescent="0.35">
      <c r="A169" t="s">
        <v>130</v>
      </c>
    </row>
    <row r="170" spans="1:1" x14ac:dyDescent="0.35">
      <c r="A170" t="s">
        <v>182</v>
      </c>
    </row>
    <row r="171" spans="1:1" x14ac:dyDescent="0.35">
      <c r="A171" t="s">
        <v>97</v>
      </c>
    </row>
    <row r="172" spans="1:1" x14ac:dyDescent="0.35">
      <c r="A172" t="s">
        <v>126</v>
      </c>
    </row>
    <row r="173" spans="1:1" x14ac:dyDescent="0.35">
      <c r="A173" t="s">
        <v>47</v>
      </c>
    </row>
    <row r="174" spans="1:1" x14ac:dyDescent="0.35">
      <c r="A174" t="s">
        <v>407</v>
      </c>
    </row>
    <row r="175" spans="1:1" x14ac:dyDescent="0.35">
      <c r="A175" t="s">
        <v>90</v>
      </c>
    </row>
    <row r="176" spans="1:1" x14ac:dyDescent="0.35">
      <c r="A176" t="s">
        <v>121</v>
      </c>
    </row>
    <row r="177" spans="1:1" x14ac:dyDescent="0.35">
      <c r="A177" t="s">
        <v>135</v>
      </c>
    </row>
    <row r="178" spans="1:1" x14ac:dyDescent="0.35">
      <c r="A178" t="s">
        <v>157</v>
      </c>
    </row>
    <row r="179" spans="1:1" x14ac:dyDescent="0.35">
      <c r="A179" t="s">
        <v>42</v>
      </c>
    </row>
    <row r="180" spans="1:1" x14ac:dyDescent="0.35">
      <c r="A180" t="s">
        <v>48</v>
      </c>
    </row>
    <row r="181" spans="1:1" x14ac:dyDescent="0.35">
      <c r="A181" t="s">
        <v>115</v>
      </c>
    </row>
    <row r="182" spans="1:1" x14ac:dyDescent="0.35">
      <c r="A182" t="s">
        <v>23</v>
      </c>
    </row>
    <row r="183" spans="1:1" x14ac:dyDescent="0.35">
      <c r="A183" t="s">
        <v>89</v>
      </c>
    </row>
    <row r="184" spans="1:1" x14ac:dyDescent="0.35">
      <c r="A184" t="s">
        <v>38</v>
      </c>
    </row>
    <row r="185" spans="1:1" x14ac:dyDescent="0.35">
      <c r="A185" t="s">
        <v>52</v>
      </c>
    </row>
    <row r="186" spans="1:1" x14ac:dyDescent="0.35">
      <c r="A186" t="s">
        <v>102</v>
      </c>
    </row>
    <row r="187" spans="1:1" x14ac:dyDescent="0.35">
      <c r="A187" t="s">
        <v>151</v>
      </c>
    </row>
    <row r="188" spans="1:1" x14ac:dyDescent="0.35">
      <c r="A188" t="s">
        <v>150</v>
      </c>
    </row>
    <row r="189" spans="1:1" x14ac:dyDescent="0.35">
      <c r="A189" t="s">
        <v>49</v>
      </c>
    </row>
    <row r="190" spans="1:1" x14ac:dyDescent="0.35">
      <c r="A190" t="s">
        <v>22</v>
      </c>
    </row>
    <row r="191" spans="1:1" x14ac:dyDescent="0.35">
      <c r="A191" t="s">
        <v>88</v>
      </c>
    </row>
    <row r="192" spans="1:1" x14ac:dyDescent="0.35">
      <c r="A192" t="s">
        <v>40</v>
      </c>
    </row>
    <row r="193" spans="1:1" x14ac:dyDescent="0.35">
      <c r="A193" t="s">
        <v>85</v>
      </c>
    </row>
    <row r="194" spans="1:1" x14ac:dyDescent="0.35">
      <c r="A194" t="s">
        <v>35</v>
      </c>
    </row>
    <row r="195" spans="1:1" x14ac:dyDescent="0.35">
      <c r="A195" t="s">
        <v>153</v>
      </c>
    </row>
    <row r="196" spans="1:1" x14ac:dyDescent="0.35">
      <c r="A196" t="s">
        <v>158</v>
      </c>
    </row>
    <row r="197" spans="1:1" x14ac:dyDescent="0.35">
      <c r="A197" t="s">
        <v>127</v>
      </c>
    </row>
    <row r="198" spans="1:1" x14ac:dyDescent="0.35">
      <c r="A198" t="s">
        <v>136</v>
      </c>
    </row>
    <row r="199" spans="1:1" x14ac:dyDescent="0.35">
      <c r="A199" t="s">
        <v>133</v>
      </c>
    </row>
    <row r="200" spans="1:1" x14ac:dyDescent="0.35">
      <c r="A200" t="s">
        <v>50</v>
      </c>
    </row>
    <row r="201" spans="1:1" x14ac:dyDescent="0.35">
      <c r="A201" t="s">
        <v>140</v>
      </c>
    </row>
    <row r="202" spans="1:1" x14ac:dyDescent="0.35">
      <c r="A202" t="s">
        <v>17</v>
      </c>
    </row>
    <row r="203" spans="1:1" x14ac:dyDescent="0.35">
      <c r="A203" t="s">
        <v>174</v>
      </c>
    </row>
    <row r="204" spans="1:1" x14ac:dyDescent="0.35">
      <c r="A204" t="s">
        <v>113</v>
      </c>
    </row>
    <row r="205" spans="1:1" x14ac:dyDescent="0.35">
      <c r="A205" t="s">
        <v>75</v>
      </c>
    </row>
    <row r="206" spans="1:1" x14ac:dyDescent="0.35">
      <c r="A206" t="s">
        <v>124</v>
      </c>
    </row>
    <row r="207" spans="1:1" x14ac:dyDescent="0.35">
      <c r="A207" t="s">
        <v>28</v>
      </c>
    </row>
    <row r="208" spans="1:1" x14ac:dyDescent="0.35">
      <c r="A208" t="s">
        <v>101</v>
      </c>
    </row>
    <row r="209" spans="1:1" x14ac:dyDescent="0.35">
      <c r="A209" t="s">
        <v>100</v>
      </c>
    </row>
    <row r="210" spans="1:1" x14ac:dyDescent="0.35">
      <c r="A210" t="s">
        <v>132</v>
      </c>
    </row>
    <row r="211" spans="1:1" x14ac:dyDescent="0.35">
      <c r="A211" t="s">
        <v>189</v>
      </c>
    </row>
    <row r="212" spans="1:1" x14ac:dyDescent="0.35">
      <c r="A212" t="s">
        <v>106</v>
      </c>
    </row>
    <row r="213" spans="1:1" x14ac:dyDescent="0.35">
      <c r="A213" t="s">
        <v>118</v>
      </c>
    </row>
    <row r="214" spans="1:1" x14ac:dyDescent="0.35">
      <c r="A214" t="s">
        <v>167</v>
      </c>
    </row>
    <row r="215" spans="1:1" x14ac:dyDescent="0.35">
      <c r="A215" t="s">
        <v>60</v>
      </c>
    </row>
    <row r="216" spans="1:1" x14ac:dyDescent="0.35">
      <c r="A216" t="s">
        <v>61</v>
      </c>
    </row>
    <row r="217" spans="1:1" x14ac:dyDescent="0.35">
      <c r="A217" t="s">
        <v>188</v>
      </c>
    </row>
    <row r="218" spans="1:1" x14ac:dyDescent="0.35">
      <c r="A218" t="s">
        <v>341</v>
      </c>
    </row>
    <row r="219" spans="1:1" x14ac:dyDescent="0.35">
      <c r="A219" t="s">
        <v>105</v>
      </c>
    </row>
    <row r="220" spans="1:1" x14ac:dyDescent="0.35">
      <c r="A220" t="s">
        <v>114</v>
      </c>
    </row>
    <row r="221" spans="1:1" x14ac:dyDescent="0.35">
      <c r="A221" t="s">
        <v>164</v>
      </c>
    </row>
    <row r="222" spans="1:1" x14ac:dyDescent="0.35">
      <c r="A222" t="s">
        <v>99</v>
      </c>
    </row>
    <row r="223" spans="1:1" x14ac:dyDescent="0.35">
      <c r="A223" t="s">
        <v>197</v>
      </c>
    </row>
    <row r="224" spans="1:1" x14ac:dyDescent="0.35">
      <c r="A224" t="s">
        <v>196</v>
      </c>
    </row>
    <row r="225" spans="1:1" x14ac:dyDescent="0.35">
      <c r="A225" t="s">
        <v>316</v>
      </c>
    </row>
    <row r="226" spans="1:1" x14ac:dyDescent="0.35">
      <c r="A226" t="s">
        <v>148</v>
      </c>
    </row>
    <row r="227" spans="1:1" x14ac:dyDescent="0.35">
      <c r="A227" t="s">
        <v>107</v>
      </c>
    </row>
    <row r="228" spans="1:1" x14ac:dyDescent="0.35">
      <c r="A228" t="s">
        <v>63</v>
      </c>
    </row>
    <row r="229" spans="1:1" x14ac:dyDescent="0.35">
      <c r="A229" t="s">
        <v>348</v>
      </c>
    </row>
    <row r="230" spans="1:1" x14ac:dyDescent="0.35">
      <c r="A230" t="s">
        <v>27</v>
      </c>
    </row>
    <row r="231" spans="1:1" x14ac:dyDescent="0.35">
      <c r="A231" t="s">
        <v>175</v>
      </c>
    </row>
    <row r="232" spans="1:1" x14ac:dyDescent="0.35">
      <c r="A232" t="s">
        <v>346</v>
      </c>
    </row>
    <row r="233" spans="1:1" x14ac:dyDescent="0.35">
      <c r="A233" t="s">
        <v>338</v>
      </c>
    </row>
    <row r="234" spans="1:1" x14ac:dyDescent="0.35">
      <c r="A234" t="s">
        <v>331</v>
      </c>
    </row>
    <row r="235" spans="1:1" x14ac:dyDescent="0.35">
      <c r="A235" t="s">
        <v>232</v>
      </c>
    </row>
    <row r="236" spans="1:1" x14ac:dyDescent="0.35">
      <c r="A236" t="s">
        <v>408</v>
      </c>
    </row>
    <row r="237" spans="1:1" x14ac:dyDescent="0.35">
      <c r="A237" t="s">
        <v>409</v>
      </c>
    </row>
    <row r="238" spans="1:1" x14ac:dyDescent="0.35">
      <c r="A238" t="s">
        <v>410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295C-8DAF-400E-9F68-0211F8ED3F75}">
  <dimension ref="A1:B6"/>
  <sheetViews>
    <sheetView workbookViewId="0">
      <selection activeCell="B7" sqref="B7"/>
    </sheetView>
  </sheetViews>
  <sheetFormatPr defaultRowHeight="14.5" x14ac:dyDescent="0.35"/>
  <cols>
    <col min="1" max="1" width="9.36328125" bestFit="1" customWidth="1"/>
  </cols>
  <sheetData>
    <row r="1" spans="1:2" x14ac:dyDescent="0.35">
      <c r="A1" s="21">
        <v>44150</v>
      </c>
      <c r="B1" t="s">
        <v>366</v>
      </c>
    </row>
    <row r="2" spans="1:2" x14ac:dyDescent="0.35">
      <c r="A2" s="21">
        <v>44151</v>
      </c>
      <c r="B2" t="s">
        <v>374</v>
      </c>
    </row>
    <row r="3" spans="1:2" x14ac:dyDescent="0.35">
      <c r="A3" t="s">
        <v>381</v>
      </c>
    </row>
    <row r="4" spans="1:2" x14ac:dyDescent="0.35">
      <c r="A4" s="21">
        <v>44158</v>
      </c>
      <c r="B4" t="s">
        <v>413</v>
      </c>
    </row>
    <row r="5" spans="1:2" x14ac:dyDescent="0.35">
      <c r="A5" s="21">
        <v>44160</v>
      </c>
      <c r="B5" t="s">
        <v>415</v>
      </c>
    </row>
    <row r="6" spans="1:2" x14ac:dyDescent="0.35">
      <c r="A6" s="21">
        <v>44163</v>
      </c>
      <c r="B6" t="s">
        <v>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Parts</vt:lpstr>
      <vt:lpstr>Parts29Nov</vt:lpstr>
      <vt:lpstr>Sheet1</vt:lpstr>
      <vt:lpstr>TechTree</vt:lpstr>
      <vt:lpstr>UpgradeTypes</vt:lpstr>
      <vt:lpstr>EngineUpgrades</vt:lpstr>
      <vt:lpstr>FuelTankUpgrades</vt:lpstr>
      <vt:lpstr>BaseTechNodes</vt:lpstr>
      <vt:lpstr>Change Notes</vt:lpstr>
      <vt:lpstr>Pasted</vt:lpstr>
      <vt:lpstr>Pasted29Nov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2020-12-05T12:37:47Z</dcterms:modified>
</cp:coreProperties>
</file>